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210"/>
  </bookViews>
  <sheets>
    <sheet name="CONSOLIDADO " sheetId="1" r:id="rId1"/>
    <sheet name="ENERO " sheetId="14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D7" i="1"/>
  <c r="C49" i="4"/>
  <c r="J48" i="4"/>
  <c r="C48" i="4"/>
  <c r="C42" i="4"/>
  <c r="C40" i="4"/>
  <c r="AA36" i="4"/>
  <c r="Z36" i="4"/>
  <c r="Y36" i="4"/>
  <c r="X36" i="4"/>
  <c r="W36" i="4"/>
  <c r="O36" i="4"/>
  <c r="K36" i="4"/>
  <c r="P36" i="4" s="1"/>
  <c r="Z35" i="4"/>
  <c r="Y35" i="4"/>
  <c r="X35" i="4"/>
  <c r="O35" i="4"/>
  <c r="AA35" i="4" s="1"/>
  <c r="K35" i="4"/>
  <c r="P35" i="4" s="1"/>
  <c r="Z34" i="4"/>
  <c r="Y34" i="4"/>
  <c r="X34" i="4"/>
  <c r="O34" i="4"/>
  <c r="AA34" i="4" s="1"/>
  <c r="K34" i="4"/>
  <c r="P34" i="4" s="1"/>
  <c r="AA33" i="4"/>
  <c r="Z33" i="4"/>
  <c r="Y33" i="4"/>
  <c r="X33" i="4"/>
  <c r="W33" i="4"/>
  <c r="O33" i="4"/>
  <c r="K33" i="4"/>
  <c r="P33" i="4" s="1"/>
  <c r="AA32" i="4"/>
  <c r="Z32" i="4"/>
  <c r="Y32" i="4"/>
  <c r="X32" i="4"/>
  <c r="W32" i="4"/>
  <c r="O32" i="4"/>
  <c r="K32" i="4"/>
  <c r="P32" i="4" s="1"/>
  <c r="AA31" i="4"/>
  <c r="Z31" i="4"/>
  <c r="Y31" i="4"/>
  <c r="X31" i="4"/>
  <c r="W31" i="4"/>
  <c r="O31" i="4"/>
  <c r="K31" i="4"/>
  <c r="P31" i="4" s="1"/>
  <c r="Z30" i="4"/>
  <c r="Y30" i="4"/>
  <c r="X30" i="4"/>
  <c r="O30" i="4"/>
  <c r="AA30" i="4" s="1"/>
  <c r="K30" i="4"/>
  <c r="P30" i="4" s="1"/>
  <c r="AA29" i="4"/>
  <c r="Z29" i="4"/>
  <c r="Y29" i="4"/>
  <c r="X29" i="4"/>
  <c r="W29" i="4"/>
  <c r="O29" i="4"/>
  <c r="K29" i="4"/>
  <c r="P29" i="4" s="1"/>
  <c r="Z28" i="4"/>
  <c r="Y28" i="4"/>
  <c r="X28" i="4"/>
  <c r="O28" i="4"/>
  <c r="AA28" i="4" s="1"/>
  <c r="K28" i="4"/>
  <c r="P28" i="4" s="1"/>
  <c r="AA27" i="4"/>
  <c r="Z27" i="4"/>
  <c r="Y27" i="4"/>
  <c r="X27" i="4"/>
  <c r="W27" i="4"/>
  <c r="O27" i="4"/>
  <c r="K27" i="4"/>
  <c r="P27" i="4" s="1"/>
  <c r="Z26" i="4"/>
  <c r="Y26" i="4"/>
  <c r="X26" i="4"/>
  <c r="O26" i="4"/>
  <c r="AA26" i="4" s="1"/>
  <c r="K26" i="4"/>
  <c r="P26" i="4" s="1"/>
  <c r="AA25" i="4"/>
  <c r="Z25" i="4"/>
  <c r="Y25" i="4"/>
  <c r="X25" i="4"/>
  <c r="W25" i="4"/>
  <c r="O25" i="4"/>
  <c r="K25" i="4"/>
  <c r="P25" i="4" s="1"/>
  <c r="Z24" i="4"/>
  <c r="Y24" i="4"/>
  <c r="X24" i="4"/>
  <c r="O24" i="4"/>
  <c r="AA24" i="4" s="1"/>
  <c r="K24" i="4"/>
  <c r="P24" i="4" s="1"/>
  <c r="AA23" i="4"/>
  <c r="Z23" i="4"/>
  <c r="Y23" i="4"/>
  <c r="X23" i="4"/>
  <c r="W23" i="4"/>
  <c r="O23" i="4"/>
  <c r="K23" i="4"/>
  <c r="P23" i="4" s="1"/>
  <c r="AA22" i="4"/>
  <c r="Z22" i="4"/>
  <c r="Y22" i="4"/>
  <c r="X22" i="4"/>
  <c r="W22" i="4"/>
  <c r="O22" i="4"/>
  <c r="K22" i="4"/>
  <c r="P22" i="4" s="1"/>
  <c r="AA21" i="4"/>
  <c r="Z21" i="4"/>
  <c r="Y21" i="4"/>
  <c r="X21" i="4"/>
  <c r="W21" i="4"/>
  <c r="O21" i="4"/>
  <c r="K21" i="4"/>
  <c r="P21" i="4" s="1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P19" i="4" s="1"/>
  <c r="Z18" i="4"/>
  <c r="Y18" i="4"/>
  <c r="X18" i="4"/>
  <c r="O18" i="4"/>
  <c r="AA18" i="4" s="1"/>
  <c r="K18" i="4"/>
  <c r="P18" i="4" s="1"/>
  <c r="Z17" i="4"/>
  <c r="Y17" i="4"/>
  <c r="X17" i="4"/>
  <c r="O17" i="4"/>
  <c r="AA17" i="4" s="1"/>
  <c r="K17" i="4"/>
  <c r="P17" i="4" s="1"/>
  <c r="AA16" i="4"/>
  <c r="Z16" i="4"/>
  <c r="Y16" i="4"/>
  <c r="X16" i="4"/>
  <c r="W16" i="4"/>
  <c r="O16" i="4"/>
  <c r="K16" i="4"/>
  <c r="P16" i="4" s="1"/>
  <c r="Z15" i="4"/>
  <c r="Y15" i="4"/>
  <c r="X15" i="4"/>
  <c r="O15" i="4"/>
  <c r="AA15" i="4" s="1"/>
  <c r="K15" i="4"/>
  <c r="P15" i="4" s="1"/>
  <c r="Z14" i="4"/>
  <c r="Y14" i="4"/>
  <c r="X14" i="4"/>
  <c r="O14" i="4"/>
  <c r="AA14" i="4" s="1"/>
  <c r="K14" i="4"/>
  <c r="P14" i="4" s="1"/>
  <c r="Z13" i="4"/>
  <c r="Y13" i="4"/>
  <c r="X13" i="4"/>
  <c r="O13" i="4"/>
  <c r="AA13" i="4" s="1"/>
  <c r="K13" i="4"/>
  <c r="P13" i="4" s="1"/>
  <c r="AA12" i="4"/>
  <c r="Z12" i="4"/>
  <c r="Y12" i="4"/>
  <c r="X12" i="4"/>
  <c r="W12" i="4"/>
  <c r="O12" i="4"/>
  <c r="K12" i="4"/>
  <c r="P12" i="4" s="1"/>
  <c r="AA11" i="4"/>
  <c r="Z11" i="4"/>
  <c r="Y11" i="4"/>
  <c r="X11" i="4"/>
  <c r="W11" i="4"/>
  <c r="O11" i="4"/>
  <c r="K11" i="4"/>
  <c r="P11" i="4" s="1"/>
  <c r="AA10" i="4"/>
  <c r="Z10" i="4"/>
  <c r="Y10" i="4"/>
  <c r="X10" i="4"/>
  <c r="W10" i="4"/>
  <c r="O10" i="4"/>
  <c r="K10" i="4"/>
  <c r="P10" i="4" s="1"/>
  <c r="AA9" i="4"/>
  <c r="Z9" i="4"/>
  <c r="Y9" i="4"/>
  <c r="X9" i="4"/>
  <c r="W9" i="4"/>
  <c r="O9" i="4"/>
  <c r="K9" i="4"/>
  <c r="P9" i="4" s="1"/>
  <c r="Z8" i="4"/>
  <c r="Y8" i="4"/>
  <c r="X8" i="4"/>
  <c r="O8" i="4"/>
  <c r="AA8" i="4" s="1"/>
  <c r="K8" i="4"/>
  <c r="K7" i="4" s="1"/>
  <c r="V7" i="4"/>
  <c r="U7" i="4"/>
  <c r="C51" i="4" s="1"/>
  <c r="C39" i="4" s="1"/>
  <c r="T7" i="4"/>
  <c r="S7" i="4"/>
  <c r="R7" i="4"/>
  <c r="Y7" i="4" s="1"/>
  <c r="Q7" i="4"/>
  <c r="N7" i="4"/>
  <c r="M7" i="4"/>
  <c r="L7" i="4"/>
  <c r="J7" i="4"/>
  <c r="I7" i="4"/>
  <c r="H7" i="4"/>
  <c r="G7" i="4"/>
  <c r="F7" i="4"/>
  <c r="E7" i="4"/>
  <c r="D7" i="4"/>
  <c r="C7" i="4"/>
  <c r="P8" i="4" l="1"/>
  <c r="P7" i="4" s="1"/>
  <c r="O7" i="4"/>
  <c r="X7" i="4" s="1"/>
  <c r="W8" i="4"/>
  <c r="W13" i="4"/>
  <c r="W14" i="4"/>
  <c r="W15" i="4"/>
  <c r="W17" i="4"/>
  <c r="W18" i="4"/>
  <c r="W24" i="4"/>
  <c r="W26" i="4"/>
  <c r="W28" i="4"/>
  <c r="W30" i="4"/>
  <c r="W34" i="4"/>
  <c r="W35" i="4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7" i="1"/>
  <c r="Z7" i="4" l="1"/>
  <c r="W7" i="4"/>
  <c r="AA7" i="4"/>
  <c r="J48" i="1"/>
  <c r="J47" i="1"/>
  <c r="J46" i="1"/>
  <c r="J45" i="1"/>
  <c r="J44" i="1"/>
  <c r="J41" i="1"/>
  <c r="I41" i="1"/>
  <c r="H41" i="1"/>
  <c r="J40" i="1"/>
  <c r="I40" i="1"/>
  <c r="H40" i="1"/>
  <c r="C51" i="1"/>
  <c r="C50" i="1"/>
  <c r="C49" i="1"/>
  <c r="C48" i="1"/>
  <c r="C47" i="1"/>
  <c r="C46" i="1"/>
  <c r="C45" i="1"/>
  <c r="C44" i="1"/>
  <c r="C43" i="1"/>
  <c r="C42" i="1"/>
  <c r="C41" i="1"/>
  <c r="C40" i="1"/>
</calcChain>
</file>

<file path=xl/sharedStrings.xml><?xml version="1.0" encoding="utf-8"?>
<sst xmlns="http://schemas.openxmlformats.org/spreadsheetml/2006/main" count="882" uniqueCount="149">
  <si>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</si>
  <si>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</si>
  <si>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</si>
  <si>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</si>
  <si>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</si>
  <si>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</si>
  <si>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</si>
  <si>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</si>
  <si>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</si>
  <si>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</si>
  <si>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</si>
  <si>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</si>
  <si>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</si>
  <si>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</si>
  <si>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</si>
  <si>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</si>
  <si>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</si>
  <si>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</si>
  <si>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</si>
  <si>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</si>
  <si>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</si>
  <si>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</si>
  <si>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</si>
  <si>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</si>
  <si>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</si>
  <si>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</si>
  <si>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</si>
  <si>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</si>
  <si>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</si>
  <si>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</si>
  <si>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</si>
  <si>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</si>
  <si>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</si>
  <si>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</si>
  <si>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</si>
  <si>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</si>
  <si>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</si>
  <si>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</si>
  <si>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</si>
  <si>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>CIRUGÍA BASICA</t>
  </si>
  <si>
    <t/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</si>
  <si>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</si>
  <si>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</si>
  <si>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</si>
  <si>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</si>
  <si>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</si>
  <si>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</si>
  <si>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</si>
  <si>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</si>
  <si>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</si>
  <si>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</si>
  <si>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</si>
  <si>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</si>
  <si>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</si>
  <si>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</si>
  <si>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</si>
  <si>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</si>
  <si>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</si>
  <si>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</si>
  <si>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</si>
  <si>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</si>
  <si>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</si>
  <si>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</si>
  <si>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</si>
  <si>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</si>
  <si>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</si>
  <si>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</si>
  <si>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</si>
  <si>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</si>
  <si>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</si>
  <si>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</si>
  <si>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</si>
  <si>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</si>
  <si>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</si>
  <si>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</si>
  <si>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</si>
  <si>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</si>
  <si>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</si>
  <si>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</si>
  <si>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</si>
  <si>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</si>
  <si>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</si>
  <si>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</si>
  <si>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</si>
  <si>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</si>
  <si>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</si>
  <si>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</si>
  <si>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</si>
  <si>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</si>
  <si>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>20-125</t>
  </si>
  <si>
    <t>CIRUGÍA AGUDOS</t>
  </si>
  <si>
    <t>20-020</t>
  </si>
  <si>
    <t>AREA QUIRURGICA INDIFERENC.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</si>
  <si>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</si>
  <si>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</si>
  <si>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</si>
  <si>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</si>
  <si>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</si>
  <si>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</si>
  <si>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</si>
  <si>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</si>
  <si>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</si>
  <si>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</si>
  <si>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</si>
  <si>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</si>
  <si>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</si>
  <si>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</si>
  <si>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</si>
  <si>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</si>
  <si>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</si>
  <si>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</si>
  <si>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</si>
  <si>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</si>
  <si>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</si>
  <si>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</si>
  <si>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</si>
  <si>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</si>
  <si>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</si>
  <si>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</si>
  <si>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</si>
  <si>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</si>
  <si>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</si>
  <si>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</si>
  <si>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</si>
  <si>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</si>
  <si>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</si>
  <si>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</si>
  <si>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</si>
  <si>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</si>
  <si>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</si>
  <si>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</si>
  <si>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</si>
  <si>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</si>
  <si>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</si>
  <si>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</si>
  <si>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</si>
  <si>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</si>
  <si>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</si>
  <si>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</si>
  <si>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</si>
  <si>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</si>
  <si>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</si>
  <si>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</si>
  <si>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</si>
  <si>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>consolidado</t>
  </si>
  <si>
    <t>ENERO</t>
  </si>
  <si>
    <t>SRA. MARIA INES NUNEZ GONZALEZ</t>
  </si>
  <si>
    <t>FEBRERO</t>
  </si>
  <si>
    <t>MARZO   --- 2014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</si>
</sst>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2" borderId="1" applyBorder="0">
      <protection locked="0"/>
    </xf>
    <xf numFmtId="0" fontId="4" fillId="0" borderId="0" applyFon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3" fillId="5" borderId="4" xfId="3" applyNumberFormat="1" applyFont="1" applyFill="1" applyBorder="1" applyAlignment="1" applyProtection="1">
      <alignment horizontal="center" vertical="center" wrapText="1"/>
    </xf>
    <xf numFmtId="0" fontId="3" fillId="5" borderId="1" xfId="3" applyNumberFormat="1" applyFont="1" applyFill="1" applyBorder="1" applyAlignment="1" applyProtection="1">
      <alignment horizontal="center" vertical="center" wrapText="1"/>
    </xf>
    <xf numFmtId="0" fontId="3" fillId="5" borderId="15" xfId="3" applyNumberFormat="1" applyFont="1" applyFill="1" applyBorder="1" applyAlignment="1" applyProtection="1">
      <alignment horizontal="center" vertical="center" wrapText="1"/>
    </xf>
    <xf numFmtId="0" fontId="3" fillId="5" borderId="3" xfId="3" applyNumberFormat="1" applyFont="1" applyFill="1" applyBorder="1" applyAlignment="1" applyProtection="1">
      <alignment horizontal="center" vertical="center" wrapText="1"/>
    </xf>
    <xf numFmtId="166" fontId="6" fillId="5" borderId="1" xfId="3" applyNumberFormat="1" applyFont="1" applyFill="1" applyBorder="1" applyAlignment="1" applyProtection="1"/>
    <xf numFmtId="0" fontId="3" fillId="6" borderId="4" xfId="3" applyNumberFormat="1" applyFont="1" applyFill="1" applyBorder="1" applyAlignment="1" applyProtection="1">
      <alignment horizontal="center" vertical="center" wrapText="1"/>
    </xf>
    <xf numFmtId="0" fontId="3" fillId="6" borderId="1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1" xfId="3" applyNumberFormat="1" applyFont="1" applyFill="1" applyBorder="1" applyAlignment="1" applyProtection="1">
      <alignment horizontal="center" vertical="center" wrapText="1"/>
    </xf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1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/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166" fontId="6" fillId="0" borderId="1" xfId="3" applyNumberFormat="1" applyFont="1" applyFill="1" applyBorder="1" applyAlignment="1" applyProtection="1"/>
    <xf numFmtId="0" fontId="0" fillId="0" borderId="0" xfId="0" applyAlignment="1"/>
    <xf numFmtId="0" fontId="2" fillId="0" borderId="7" xfId="0" quotePrefix="1" applyFont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 wrapText="1"/>
    </xf>
    <xf numFmtId="0" fontId="1" fillId="0" borderId="0" xfId="1" applyAlignment="1">
      <alignment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2" xfId="3" applyNumberFormat="1" applyFont="1" applyFill="1" applyBorder="1" applyAlignment="1" applyProtection="1">
      <alignment horizontal="center" vertical="center" wrapText="1"/>
    </xf>
    <xf numFmtId="0" fontId="3" fillId="0" borderId="19" xfId="3" applyNumberFormat="1" applyFont="1" applyFill="1" applyBorder="1" applyAlignment="1" applyProtection="1">
      <alignment horizontal="center" vertical="center" wrapText="1"/>
    </xf>
    <xf numFmtId="0" fontId="3" fillId="0" borderId="20" xfId="3" applyNumberFormat="1" applyFont="1" applyFill="1" applyBorder="1" applyAlignment="1" applyProtection="1">
      <alignment horizontal="center" vertical="center" wrapText="1"/>
    </xf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2" xfId="3" applyNumberFormat="1" applyFont="1" applyFill="1" applyBorder="1" applyAlignment="1" applyProtection="1">
      <alignment horizontal="center" vertical="center" wrapText="1"/>
    </xf>
    <xf numFmtId="0" fontId="3" fillId="6" borderId="14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0" fontId="3" fillId="6" borderId="2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5" borderId="14" xfId="3" applyNumberFormat="1" applyFont="1" applyFill="1" applyBorder="1" applyAlignment="1" applyProtection="1">
      <alignment horizontal="center" vertical="center" wrapText="1"/>
    </xf>
    <xf numFmtId="0" fontId="3" fillId="5" borderId="6" xfId="3" applyNumberFormat="1" applyFont="1" applyFill="1" applyBorder="1" applyAlignment="1" applyProtection="1">
      <alignment horizontal="center" vertical="center" wrapText="1"/>
    </xf>
    <xf numFmtId="0" fontId="3" fillId="5" borderId="2" xfId="3" applyNumberFormat="1" applyFont="1" applyFill="1" applyBorder="1" applyAlignment="1" applyProtection="1">
      <alignment horizontal="center" vertical="center" wrapText="1"/>
    </xf>
    <xf numFmtId="0" fontId="8" fillId="0" borderId="14" xfId="3" applyNumberFormat="1" applyFont="1" applyFill="1" applyBorder="1" applyAlignment="1" applyProtection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19" xfId="3" applyNumberFormat="1" applyFont="1" applyFill="1" applyBorder="1" applyAlignment="1" applyProtection="1">
      <alignment horizontal="center" vertical="center" wrapText="1"/>
    </xf>
    <xf numFmtId="0" fontId="2" fillId="0" borderId="20" xfId="3" applyNumberFormat="1" applyFont="1" applyFill="1" applyBorder="1" applyAlignment="1" applyProtection="1">
      <alignment horizontal="center" vertical="center" wrapText="1"/>
    </xf>
    <xf numFmtId="0" fontId="2" fillId="0" borderId="14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21" xfId="3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</cellXfs>
  <cellStyles count="6">
    <cellStyle name="Escribir" xfId="2"/>
    <cellStyle name="Normal" xfId="0" builtinId="0"/>
    <cellStyle name="Normal 2" xfId="1"/>
    <cellStyle name="Normal_REM 20-2002" xfId="3"/>
    <cellStyle name="Normal_RMC_0" xfId="4"/>
    <cellStyle name="Porcentaje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workbookViewId="0">
      <selection activeCell="C12" sqref="C12"/>
    </sheetView>
  </sheetViews>
  <sheetFormatPr baseColWidth="10" defaultRowHeight="15" x14ac:dyDescent="0.25"/>
  <cols>
    <col min="2" max="2" width="24.42578125" bestFit="1" customWidth="1"/>
    <col min="3" max="3" width="16.85546875" bestFit="1" customWidth="1"/>
    <col min="18" max="18" width="25.42578125" customWidth="1"/>
    <col min="19" max="21" width="12.285156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33" t="s">
        <v>2</v>
      </c>
      <c r="C2" s="1"/>
      <c r="D2" s="196" t="s">
        <v>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31"/>
      <c r="U2" s="31"/>
      <c r="V2" s="31"/>
      <c r="W2" s="1"/>
      <c r="X2" s="1"/>
      <c r="Y2" s="1"/>
      <c r="Z2" s="1"/>
      <c r="AA2" s="1"/>
    </row>
    <row r="3" spans="1:27" ht="15.75" x14ac:dyDescent="0.25">
      <c r="A3" s="4" t="s">
        <v>4</v>
      </c>
      <c r="B3" s="33" t="s">
        <v>144</v>
      </c>
      <c r="C3" s="47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" customHeight="1" x14ac:dyDescent="0.25">
      <c r="A5" s="219" t="s">
        <v>5</v>
      </c>
      <c r="B5" s="223" t="s">
        <v>6</v>
      </c>
      <c r="C5" s="203" t="s">
        <v>7</v>
      </c>
      <c r="D5" s="203" t="s">
        <v>8</v>
      </c>
      <c r="E5" s="213" t="s">
        <v>9</v>
      </c>
      <c r="F5" s="214"/>
      <c r="G5" s="214"/>
      <c r="H5" s="214"/>
      <c r="I5" s="214"/>
      <c r="J5" s="214"/>
      <c r="K5" s="215"/>
      <c r="L5" s="207" t="s">
        <v>10</v>
      </c>
      <c r="M5" s="208"/>
      <c r="N5" s="208"/>
      <c r="O5" s="209"/>
      <c r="P5" s="203" t="s">
        <v>11</v>
      </c>
      <c r="Q5" s="203" t="s">
        <v>12</v>
      </c>
      <c r="R5" s="205" t="s">
        <v>13</v>
      </c>
      <c r="S5" s="206"/>
      <c r="T5" s="201" t="s">
        <v>14</v>
      </c>
      <c r="U5" s="202"/>
      <c r="V5" s="203" t="s">
        <v>15</v>
      </c>
      <c r="W5" s="198" t="s">
        <v>16</v>
      </c>
      <c r="X5" s="199"/>
      <c r="Y5" s="199"/>
      <c r="Z5" s="199"/>
      <c r="AA5" s="200"/>
    </row>
    <row r="6" spans="1:27" ht="56.25" x14ac:dyDescent="0.25">
      <c r="A6" s="220"/>
      <c r="B6" s="224"/>
      <c r="C6" s="204"/>
      <c r="D6" s="204"/>
      <c r="E6" s="50" t="s">
        <v>17</v>
      </c>
      <c r="F6" s="51" t="s">
        <v>18</v>
      </c>
      <c r="G6" s="52" t="s">
        <v>19</v>
      </c>
      <c r="H6" s="51" t="s">
        <v>20</v>
      </c>
      <c r="I6" s="52" t="s">
        <v>21</v>
      </c>
      <c r="J6" s="51" t="s">
        <v>22</v>
      </c>
      <c r="K6" s="53" t="s">
        <v>23</v>
      </c>
      <c r="L6" s="55" t="s">
        <v>24</v>
      </c>
      <c r="M6" s="56" t="s">
        <v>25</v>
      </c>
      <c r="N6" s="57" t="s">
        <v>26</v>
      </c>
      <c r="O6" s="56" t="s">
        <v>23</v>
      </c>
      <c r="P6" s="204"/>
      <c r="Q6" s="204"/>
      <c r="R6" s="58" t="s">
        <v>27</v>
      </c>
      <c r="S6" s="59" t="s">
        <v>28</v>
      </c>
      <c r="T6" s="60" t="s">
        <v>23</v>
      </c>
      <c r="U6" s="61" t="s">
        <v>29</v>
      </c>
      <c r="V6" s="204"/>
      <c r="W6" s="9" t="s">
        <v>30</v>
      </c>
      <c r="X6" s="10" t="s">
        <v>31</v>
      </c>
      <c r="Y6" s="10" t="s">
        <v>32</v>
      </c>
      <c r="Z6" s="10" t="s">
        <v>33</v>
      </c>
      <c r="AA6" s="8" t="s">
        <v>34</v>
      </c>
    </row>
    <row r="7" spans="1:27" ht="33.75" customHeight="1" x14ac:dyDescent="0.25">
      <c r="A7" s="5"/>
      <c r="B7" s="11" t="s">
        <v>35</v>
      </c>
      <c r="C7" s="32">
        <f>+'ENERO '!C7</f>
        <v>292</v>
      </c>
      <c r="D7" s="32">
        <f>+'ENERO '!D7+FEBRERO!D7+MARZO!D7</f>
        <v>506</v>
      </c>
      <c r="E7" s="193">
        <f>+'ENERO '!E7+FEBRERO!E7+MARZO!E7</f>
        <v>2831</v>
      </c>
      <c r="F7" s="193">
        <f>+'ENERO '!F7+FEBRERO!F7+MARZO!F7</f>
        <v>0</v>
      </c>
      <c r="G7" s="193">
        <f>+'ENERO '!G7+FEBRERO!G7+MARZO!G7</f>
        <v>257</v>
      </c>
      <c r="H7" s="193">
        <f>+'ENERO '!H7+FEBRERO!H7+MARZO!H7</f>
        <v>0</v>
      </c>
      <c r="I7" s="193">
        <f>+'ENERO '!I7+FEBRERO!I7+MARZO!I7</f>
        <v>586</v>
      </c>
      <c r="J7" s="193">
        <f>+'ENERO '!J7+FEBRERO!J7+MARZO!J7</f>
        <v>693</v>
      </c>
      <c r="K7" s="193">
        <f>+'ENERO '!K7+FEBRERO!K7+MARZO!K7</f>
        <v>4367</v>
      </c>
      <c r="L7" s="193">
        <f>+'ENERO '!L7+FEBRERO!L7+MARZO!L7</f>
        <v>3494</v>
      </c>
      <c r="M7" s="193">
        <f>+'ENERO '!M7+FEBRERO!M7+MARZO!M7</f>
        <v>693</v>
      </c>
      <c r="N7" s="193">
        <f>+'ENERO '!N7+FEBRERO!N7+MARZO!N7</f>
        <v>117</v>
      </c>
      <c r="O7" s="193">
        <f>+'ENERO '!O7+FEBRERO!O7+MARZO!O7</f>
        <v>4304</v>
      </c>
      <c r="P7" s="193">
        <f>+'ENERO '!P7+FEBRERO!P7+MARZO!P7</f>
        <v>569</v>
      </c>
      <c r="Q7" s="193">
        <f>+'ENERO '!Q7+FEBRERO!Q7+MARZO!Q7</f>
        <v>0</v>
      </c>
      <c r="R7" s="193">
        <f>+'ENERO '!R7+FEBRERO!R7+MARZO!R7</f>
        <v>24855</v>
      </c>
      <c r="S7" s="193">
        <f>+'ENERO '!S7+FEBRERO!S7+MARZO!S7</f>
        <v>18465</v>
      </c>
      <c r="T7" s="193">
        <f>+'ENERO '!T7+FEBRERO!T7+MARZO!T7</f>
        <v>18233</v>
      </c>
      <c r="U7" s="193">
        <f>+'ENERO '!U7+FEBRERO!U7+MARZO!U7</f>
        <v>16740</v>
      </c>
      <c r="V7" s="193">
        <f>+'ENERO '!V7+FEBRERO!V7+MARZO!V7</f>
        <v>0</v>
      </c>
      <c r="W7" s="159">
        <v>3.7210526315789472</v>
      </c>
      <c r="X7" s="160">
        <v>3.1578947368421054E-2</v>
      </c>
      <c r="Y7" s="160">
        <v>0.6936042136945072</v>
      </c>
      <c r="Z7" s="159">
        <v>1.7859649122807018</v>
      </c>
      <c r="AA7" s="159">
        <v>4.453125</v>
      </c>
    </row>
    <row r="8" spans="1:27" ht="15.75" x14ac:dyDescent="0.25">
      <c r="A8" s="15" t="s">
        <v>36</v>
      </c>
      <c r="B8" s="27" t="s">
        <v>37</v>
      </c>
      <c r="C8" s="193">
        <f>+'ENERO '!C8</f>
        <v>71</v>
      </c>
      <c r="D8" s="193">
        <f>+'ENERO '!D8+FEBRERO!D8+MARZO!D8</f>
        <v>172</v>
      </c>
      <c r="E8" s="193">
        <f>+'ENERO '!E8+FEBRERO!E8+MARZO!E8</f>
        <v>810</v>
      </c>
      <c r="F8" s="193">
        <f>+'ENERO '!F8+FEBRERO!F8+MARZO!F8</f>
        <v>0</v>
      </c>
      <c r="G8" s="193">
        <f>+'ENERO '!G8+FEBRERO!G8+MARZO!G8</f>
        <v>18</v>
      </c>
      <c r="H8" s="193">
        <f>+'ENERO '!H8+FEBRERO!H8+MARZO!H8</f>
        <v>0</v>
      </c>
      <c r="I8" s="193">
        <f>+'ENERO '!I8+FEBRERO!I8+MARZO!I8</f>
        <v>0</v>
      </c>
      <c r="J8" s="193">
        <f>+'ENERO '!J8+FEBRERO!J8+MARZO!J8</f>
        <v>170</v>
      </c>
      <c r="K8" s="193">
        <f>+'ENERO '!K8+FEBRERO!K8+MARZO!K8</f>
        <v>998</v>
      </c>
      <c r="L8" s="193">
        <f>+'ENERO '!L8+FEBRERO!L8+MARZO!L8</f>
        <v>769</v>
      </c>
      <c r="M8" s="193">
        <f>+'ENERO '!M8+FEBRERO!M8+MARZO!M8</f>
        <v>125</v>
      </c>
      <c r="N8" s="193">
        <f>+'ENERO '!N8+FEBRERO!N8+MARZO!N8</f>
        <v>79</v>
      </c>
      <c r="O8" s="193">
        <f>+'ENERO '!O8+FEBRERO!O8+MARZO!O8</f>
        <v>973</v>
      </c>
      <c r="P8" s="193">
        <f>+'ENERO '!P8+FEBRERO!P8+MARZO!P8</f>
        <v>197</v>
      </c>
      <c r="Q8" s="193">
        <f>+'ENERO '!Q8+FEBRERO!Q8+MARZO!Q8</f>
        <v>0</v>
      </c>
      <c r="R8" s="193">
        <f>+'ENERO '!R8+FEBRERO!R8+MARZO!R8</f>
        <v>6452</v>
      </c>
      <c r="S8" s="193">
        <f>+'ENERO '!S8+FEBRERO!S8+MARZO!S8</f>
        <v>6044</v>
      </c>
      <c r="T8" s="193">
        <f>+'ENERO '!T8+FEBRERO!T8+MARZO!T8</f>
        <v>5878</v>
      </c>
      <c r="U8" s="193">
        <f>+'ENERO '!U8+FEBRERO!U8+MARZO!U8</f>
        <v>5765</v>
      </c>
      <c r="V8" s="193">
        <f>+'ENERO '!V8+FEBRERO!V8+MARZO!V8</f>
        <v>0</v>
      </c>
      <c r="W8" s="159">
        <v>5.6487804878048777</v>
      </c>
      <c r="X8" s="160">
        <v>0.12195121951219512</v>
      </c>
      <c r="Y8" s="160">
        <v>0.7754364840457556</v>
      </c>
      <c r="Z8" s="159">
        <v>1.8195121951219513</v>
      </c>
      <c r="AA8" s="159">
        <v>2.8082191780821919</v>
      </c>
    </row>
    <row r="9" spans="1:27" ht="15.75" x14ac:dyDescent="0.25">
      <c r="A9" s="15" t="s">
        <v>38</v>
      </c>
      <c r="B9" s="27" t="s">
        <v>39</v>
      </c>
      <c r="C9" s="193">
        <f>+'ENERO '!C9</f>
        <v>0</v>
      </c>
      <c r="D9" s="193">
        <f>+'ENERO '!D9+FEBRERO!D9+MARZO!D9</f>
        <v>0</v>
      </c>
      <c r="E9" s="193">
        <f>+'ENERO '!E9+FEBRERO!E9+MARZO!E9</f>
        <v>0</v>
      </c>
      <c r="F9" s="193">
        <f>+'ENERO '!F9+FEBRERO!F9+MARZO!F9</f>
        <v>0</v>
      </c>
      <c r="G9" s="193">
        <f>+'ENERO '!G9+FEBRERO!G9+MARZO!G9</f>
        <v>0</v>
      </c>
      <c r="H9" s="193">
        <f>+'ENERO '!H9+FEBRERO!H9+MARZO!H9</f>
        <v>0</v>
      </c>
      <c r="I9" s="193">
        <f>+'ENERO '!I9+FEBRERO!I9+MARZO!I9</f>
        <v>0</v>
      </c>
      <c r="J9" s="193">
        <f>+'ENERO '!J9+FEBRERO!J9+MARZO!J9</f>
        <v>0</v>
      </c>
      <c r="K9" s="193">
        <f>+'ENERO '!K9+FEBRERO!K9+MARZO!K9</f>
        <v>0</v>
      </c>
      <c r="L9" s="193">
        <f>+'ENERO '!L9+FEBRERO!L9+MARZO!L9</f>
        <v>0</v>
      </c>
      <c r="M9" s="193">
        <f>+'ENERO '!M9+FEBRERO!M9+MARZO!M9</f>
        <v>0</v>
      </c>
      <c r="N9" s="193">
        <f>+'ENERO '!N9+FEBRERO!N9+MARZO!N9</f>
        <v>0</v>
      </c>
      <c r="O9" s="193">
        <f>+'ENERO '!O9+FEBRERO!O9+MARZO!O9</f>
        <v>0</v>
      </c>
      <c r="P9" s="193">
        <f>+'ENERO '!P9+FEBRERO!P9+MARZO!P9</f>
        <v>0</v>
      </c>
      <c r="Q9" s="193">
        <f>+'ENERO '!Q9+FEBRERO!Q9+MARZO!Q9</f>
        <v>0</v>
      </c>
      <c r="R9" s="193">
        <f>+'ENERO '!R9+FEBRERO!R9+MARZO!R9</f>
        <v>0</v>
      </c>
      <c r="S9" s="193">
        <f>+'ENERO '!S9+FEBRERO!S9+MARZO!S9</f>
        <v>0</v>
      </c>
      <c r="T9" s="193">
        <f>+'ENERO '!T9+FEBRERO!T9+MARZO!T9</f>
        <v>0</v>
      </c>
      <c r="U9" s="193">
        <f>+'ENERO '!U9+FEBRERO!U9+MARZO!U9</f>
        <v>0</v>
      </c>
      <c r="V9" s="193">
        <f>+'ENERO '!V9+FEBRERO!V9+MARZO!V9</f>
        <v>0</v>
      </c>
      <c r="W9" s="159" t="s">
        <v>40</v>
      </c>
      <c r="X9" s="160" t="s">
        <v>40</v>
      </c>
      <c r="Y9" s="160" t="s">
        <v>40</v>
      </c>
      <c r="Z9" s="159" t="s">
        <v>40</v>
      </c>
      <c r="AA9" s="159" t="s">
        <v>40</v>
      </c>
    </row>
    <row r="10" spans="1:27" ht="15.75" x14ac:dyDescent="0.25">
      <c r="A10" s="15" t="s">
        <v>41</v>
      </c>
      <c r="B10" s="28" t="s">
        <v>42</v>
      </c>
      <c r="C10" s="193">
        <f>+'ENERO '!C10</f>
        <v>0</v>
      </c>
      <c r="D10" s="193">
        <f>+'ENERO '!D10+FEBRERO!D10+MARZO!D10</f>
        <v>0</v>
      </c>
      <c r="E10" s="193">
        <f>+'ENERO '!E10+FEBRERO!E10+MARZO!E10</f>
        <v>0</v>
      </c>
      <c r="F10" s="193">
        <f>+'ENERO '!F10+FEBRERO!F10+MARZO!F10</f>
        <v>0</v>
      </c>
      <c r="G10" s="193">
        <f>+'ENERO '!G10+FEBRERO!G10+MARZO!G10</f>
        <v>0</v>
      </c>
      <c r="H10" s="193">
        <f>+'ENERO '!H10+FEBRERO!H10+MARZO!H10</f>
        <v>0</v>
      </c>
      <c r="I10" s="193">
        <f>+'ENERO '!I10+FEBRERO!I10+MARZO!I10</f>
        <v>0</v>
      </c>
      <c r="J10" s="193">
        <f>+'ENERO '!J10+FEBRERO!J10+MARZO!J10</f>
        <v>0</v>
      </c>
      <c r="K10" s="193">
        <f>+'ENERO '!K10+FEBRERO!K10+MARZO!K10</f>
        <v>0</v>
      </c>
      <c r="L10" s="193">
        <f>+'ENERO '!L10+FEBRERO!L10+MARZO!L10</f>
        <v>0</v>
      </c>
      <c r="M10" s="193">
        <f>+'ENERO '!M10+FEBRERO!M10+MARZO!M10</f>
        <v>0</v>
      </c>
      <c r="N10" s="193">
        <f>+'ENERO '!N10+FEBRERO!N10+MARZO!N10</f>
        <v>0</v>
      </c>
      <c r="O10" s="193">
        <f>+'ENERO '!O10+FEBRERO!O10+MARZO!O10</f>
        <v>0</v>
      </c>
      <c r="P10" s="193">
        <f>+'ENERO '!P10+FEBRERO!P10+MARZO!P10</f>
        <v>0</v>
      </c>
      <c r="Q10" s="193">
        <f>+'ENERO '!Q10+FEBRERO!Q10+MARZO!Q10</f>
        <v>0</v>
      </c>
      <c r="R10" s="193">
        <f>+'ENERO '!R10+FEBRERO!R10+MARZO!R10</f>
        <v>0</v>
      </c>
      <c r="S10" s="193">
        <f>+'ENERO '!S10+FEBRERO!S10+MARZO!S10</f>
        <v>0</v>
      </c>
      <c r="T10" s="193">
        <f>+'ENERO '!T10+FEBRERO!T10+MARZO!T10</f>
        <v>0</v>
      </c>
      <c r="U10" s="193">
        <f>+'ENERO '!U10+FEBRERO!U10+MARZO!U10</f>
        <v>0</v>
      </c>
      <c r="V10" s="193">
        <f>+'ENERO '!V10+FEBRERO!V10+MARZO!V10</f>
        <v>0</v>
      </c>
      <c r="W10" s="159" t="s">
        <v>40</v>
      </c>
      <c r="X10" s="160" t="s">
        <v>40</v>
      </c>
      <c r="Y10" s="160" t="s">
        <v>40</v>
      </c>
      <c r="Z10" s="159" t="s">
        <v>40</v>
      </c>
      <c r="AA10" s="159" t="s">
        <v>40</v>
      </c>
    </row>
    <row r="11" spans="1:27" ht="15.75" x14ac:dyDescent="0.25">
      <c r="A11" s="15" t="s">
        <v>43</v>
      </c>
      <c r="B11" s="27" t="s">
        <v>44</v>
      </c>
      <c r="C11" s="193">
        <f>+'ENERO '!C11</f>
        <v>0</v>
      </c>
      <c r="D11" s="193">
        <f>+'ENERO '!D11+FEBRERO!D11+MARZO!D11</f>
        <v>0</v>
      </c>
      <c r="E11" s="193">
        <f>+'ENERO '!E11+FEBRERO!E11+MARZO!E11</f>
        <v>0</v>
      </c>
      <c r="F11" s="193">
        <f>+'ENERO '!F11+FEBRERO!F11+MARZO!F11</f>
        <v>0</v>
      </c>
      <c r="G11" s="193">
        <f>+'ENERO '!G11+FEBRERO!G11+MARZO!G11</f>
        <v>0</v>
      </c>
      <c r="H11" s="193">
        <f>+'ENERO '!H11+FEBRERO!H11+MARZO!H11</f>
        <v>0</v>
      </c>
      <c r="I11" s="193">
        <f>+'ENERO '!I11+FEBRERO!I11+MARZO!I11</f>
        <v>0</v>
      </c>
      <c r="J11" s="193">
        <f>+'ENERO '!J11+FEBRERO!J11+MARZO!J11</f>
        <v>0</v>
      </c>
      <c r="K11" s="193">
        <f>+'ENERO '!K11+FEBRERO!K11+MARZO!K11</f>
        <v>0</v>
      </c>
      <c r="L11" s="193">
        <f>+'ENERO '!L11+FEBRERO!L11+MARZO!L11</f>
        <v>0</v>
      </c>
      <c r="M11" s="193">
        <f>+'ENERO '!M11+FEBRERO!M11+MARZO!M11</f>
        <v>0</v>
      </c>
      <c r="N11" s="193">
        <f>+'ENERO '!N11+FEBRERO!N11+MARZO!N11</f>
        <v>0</v>
      </c>
      <c r="O11" s="193">
        <f>+'ENERO '!O11+FEBRERO!O11+MARZO!O11</f>
        <v>0</v>
      </c>
      <c r="P11" s="193">
        <f>+'ENERO '!P11+FEBRERO!P11+MARZO!P11</f>
        <v>0</v>
      </c>
      <c r="Q11" s="193">
        <f>+'ENERO '!Q11+FEBRERO!Q11+MARZO!Q11</f>
        <v>0</v>
      </c>
      <c r="R11" s="193">
        <f>+'ENERO '!R11+FEBRERO!R11+MARZO!R11</f>
        <v>0</v>
      </c>
      <c r="S11" s="193">
        <f>+'ENERO '!S11+FEBRERO!S11+MARZO!S11</f>
        <v>0</v>
      </c>
      <c r="T11" s="193">
        <f>+'ENERO '!T11+FEBRERO!T11+MARZO!T11</f>
        <v>0</v>
      </c>
      <c r="U11" s="193">
        <f>+'ENERO '!U11+FEBRERO!U11+MARZO!U11</f>
        <v>0</v>
      </c>
      <c r="V11" s="193">
        <f>+'ENERO '!V11+FEBRERO!V11+MARZO!V11</f>
        <v>0</v>
      </c>
      <c r="W11" s="159" t="s">
        <v>40</v>
      </c>
      <c r="X11" s="160" t="s">
        <v>40</v>
      </c>
      <c r="Y11" s="160" t="s">
        <v>40</v>
      </c>
      <c r="Z11" s="159" t="s">
        <v>40</v>
      </c>
      <c r="AA11" s="159" t="s">
        <v>40</v>
      </c>
    </row>
    <row r="12" spans="1:27" ht="15.75" x14ac:dyDescent="0.25">
      <c r="A12" s="15" t="s">
        <v>45</v>
      </c>
      <c r="B12" s="27" t="s">
        <v>46</v>
      </c>
      <c r="C12" s="193">
        <f>+'ENERO '!C12</f>
        <v>0</v>
      </c>
      <c r="D12" s="193">
        <f>+'ENERO '!D12+FEBRERO!D12+MARZO!D12</f>
        <v>0</v>
      </c>
      <c r="E12" s="193">
        <f>+'ENERO '!E12+FEBRERO!E12+MARZO!E12</f>
        <v>0</v>
      </c>
      <c r="F12" s="193">
        <f>+'ENERO '!F12+FEBRERO!F12+MARZO!F12</f>
        <v>0</v>
      </c>
      <c r="G12" s="193">
        <f>+'ENERO '!G12+FEBRERO!G12+MARZO!G12</f>
        <v>0</v>
      </c>
      <c r="H12" s="193">
        <f>+'ENERO '!H12+FEBRERO!H12+MARZO!H12</f>
        <v>0</v>
      </c>
      <c r="I12" s="193">
        <f>+'ENERO '!I12+FEBRERO!I12+MARZO!I12</f>
        <v>0</v>
      </c>
      <c r="J12" s="193">
        <f>+'ENERO '!J12+FEBRERO!J12+MARZO!J12</f>
        <v>0</v>
      </c>
      <c r="K12" s="193">
        <f>+'ENERO '!K12+FEBRERO!K12+MARZO!K12</f>
        <v>0</v>
      </c>
      <c r="L12" s="193">
        <f>+'ENERO '!L12+FEBRERO!L12+MARZO!L12</f>
        <v>0</v>
      </c>
      <c r="M12" s="193">
        <f>+'ENERO '!M12+FEBRERO!M12+MARZO!M12</f>
        <v>0</v>
      </c>
      <c r="N12" s="193">
        <f>+'ENERO '!N12+FEBRERO!N12+MARZO!N12</f>
        <v>0</v>
      </c>
      <c r="O12" s="193">
        <f>+'ENERO '!O12+FEBRERO!O12+MARZO!O12</f>
        <v>0</v>
      </c>
      <c r="P12" s="193">
        <f>+'ENERO '!P12+FEBRERO!P12+MARZO!P12</f>
        <v>0</v>
      </c>
      <c r="Q12" s="193">
        <f>+'ENERO '!Q12+FEBRERO!Q12+MARZO!Q12</f>
        <v>0</v>
      </c>
      <c r="R12" s="193">
        <f>+'ENERO '!R12+FEBRERO!R12+MARZO!R12</f>
        <v>0</v>
      </c>
      <c r="S12" s="193">
        <f>+'ENERO '!S12+FEBRERO!S12+MARZO!S12</f>
        <v>0</v>
      </c>
      <c r="T12" s="193">
        <f>+'ENERO '!T12+FEBRERO!T12+MARZO!T12</f>
        <v>0</v>
      </c>
      <c r="U12" s="193">
        <f>+'ENERO '!U12+FEBRERO!U12+MARZO!U12</f>
        <v>0</v>
      </c>
      <c r="V12" s="193">
        <f>+'ENERO '!V12+FEBRERO!V12+MARZO!V12</f>
        <v>0</v>
      </c>
      <c r="W12" s="159" t="s">
        <v>40</v>
      </c>
      <c r="X12" s="160" t="s">
        <v>40</v>
      </c>
      <c r="Y12" s="160" t="s">
        <v>40</v>
      </c>
      <c r="Z12" s="159" t="s">
        <v>40</v>
      </c>
      <c r="AA12" s="159" t="s">
        <v>40</v>
      </c>
    </row>
    <row r="13" spans="1:27" ht="15.75" x14ac:dyDescent="0.25">
      <c r="A13" s="15" t="s">
        <v>47</v>
      </c>
      <c r="B13" s="27" t="s">
        <v>48</v>
      </c>
      <c r="C13" s="193">
        <f>+'ENERO '!C13</f>
        <v>30</v>
      </c>
      <c r="D13" s="193">
        <f>+'ENERO '!D13+FEBRERO!D13+MARZO!D13</f>
        <v>19</v>
      </c>
      <c r="E13" s="193">
        <f>+'ENERO '!E13+FEBRERO!E13+MARZO!E13</f>
        <v>236</v>
      </c>
      <c r="F13" s="193">
        <f>+'ENERO '!F13+FEBRERO!F13+MARZO!F13</f>
        <v>0</v>
      </c>
      <c r="G13" s="193">
        <f>+'ENERO '!G13+FEBRERO!G13+MARZO!G13</f>
        <v>35</v>
      </c>
      <c r="H13" s="193">
        <f>+'ENERO '!H13+FEBRERO!H13+MARZO!H13</f>
        <v>0</v>
      </c>
      <c r="I13" s="193">
        <f>+'ENERO '!I13+FEBRERO!I13+MARZO!I13</f>
        <v>0</v>
      </c>
      <c r="J13" s="193">
        <f>+'ENERO '!J13+FEBRERO!J13+MARZO!J13</f>
        <v>28</v>
      </c>
      <c r="K13" s="193">
        <f>+'ENERO '!K13+FEBRERO!K13+MARZO!K13</f>
        <v>299</v>
      </c>
      <c r="L13" s="193">
        <f>+'ENERO '!L13+FEBRERO!L13+MARZO!L13</f>
        <v>282</v>
      </c>
      <c r="M13" s="193">
        <f>+'ENERO '!M13+FEBRERO!M13+MARZO!M13</f>
        <v>11</v>
      </c>
      <c r="N13" s="193">
        <f>+'ENERO '!N13+FEBRERO!N13+MARZO!N13</f>
        <v>0</v>
      </c>
      <c r="O13" s="193">
        <f>+'ENERO '!O13+FEBRERO!O13+MARZO!O13</f>
        <v>293</v>
      </c>
      <c r="P13" s="193">
        <f>+'ENERO '!P13+FEBRERO!P13+MARZO!P13</f>
        <v>25</v>
      </c>
      <c r="Q13" s="193">
        <f>+'ENERO '!Q13+FEBRERO!Q13+MARZO!Q13</f>
        <v>0</v>
      </c>
      <c r="R13" s="193">
        <f>+'ENERO '!R13+FEBRERO!R13+MARZO!R13</f>
        <v>1778</v>
      </c>
      <c r="S13" s="193">
        <f>+'ENERO '!S13+FEBRERO!S13+MARZO!S13</f>
        <v>1001</v>
      </c>
      <c r="T13" s="193">
        <f>+'ENERO '!T13+FEBRERO!T13+MARZO!T13</f>
        <v>955</v>
      </c>
      <c r="U13" s="193">
        <f>+'ENERO '!U13+FEBRERO!U13+MARZO!U13</f>
        <v>947</v>
      </c>
      <c r="V13" s="193">
        <f>+'ENERO '!V13+FEBRERO!V13+MARZO!V13</f>
        <v>0</v>
      </c>
      <c r="W13" s="159">
        <v>6.1111111111111107</v>
      </c>
      <c r="X13" s="160" t="s">
        <v>40</v>
      </c>
      <c r="Y13" s="160">
        <v>0.31129032258064515</v>
      </c>
      <c r="Z13" s="159">
        <v>7.9074074074074074</v>
      </c>
      <c r="AA13" s="159">
        <v>1.8</v>
      </c>
    </row>
    <row r="14" spans="1:27" ht="15.75" x14ac:dyDescent="0.25">
      <c r="A14" s="15" t="s">
        <v>49</v>
      </c>
      <c r="B14" s="27" t="s">
        <v>50</v>
      </c>
      <c r="C14" s="193">
        <f>+'ENERO '!C14</f>
        <v>10</v>
      </c>
      <c r="D14" s="193">
        <f>+'ENERO '!D14+FEBRERO!D14+MARZO!D14</f>
        <v>14</v>
      </c>
      <c r="E14" s="193">
        <f>+'ENERO '!E14+FEBRERO!E14+MARZO!E14</f>
        <v>88</v>
      </c>
      <c r="F14" s="193">
        <f>+'ENERO '!F14+FEBRERO!F14+MARZO!F14</f>
        <v>0</v>
      </c>
      <c r="G14" s="193">
        <f>+'ENERO '!G14+FEBRERO!G14+MARZO!G14</f>
        <v>0</v>
      </c>
      <c r="H14" s="193">
        <f>+'ENERO '!H14+FEBRERO!H14+MARZO!H14</f>
        <v>0</v>
      </c>
      <c r="I14" s="193">
        <f>+'ENERO '!I14+FEBRERO!I14+MARZO!I14</f>
        <v>0</v>
      </c>
      <c r="J14" s="193">
        <f>+'ENERO '!J14+FEBRERO!J14+MARZO!J14</f>
        <v>6</v>
      </c>
      <c r="K14" s="193">
        <f>+'ENERO '!K14+FEBRERO!K14+MARZO!K14</f>
        <v>94</v>
      </c>
      <c r="L14" s="193">
        <f>+'ENERO '!L14+FEBRERO!L14+MARZO!L14</f>
        <v>17</v>
      </c>
      <c r="M14" s="193">
        <f>+'ENERO '!M14+FEBRERO!M14+MARZO!M14</f>
        <v>77</v>
      </c>
      <c r="N14" s="193">
        <f>+'ENERO '!N14+FEBRERO!N14+MARZO!N14</f>
        <v>0</v>
      </c>
      <c r="O14" s="193">
        <f>+'ENERO '!O14+FEBRERO!O14+MARZO!O14</f>
        <v>94</v>
      </c>
      <c r="P14" s="193">
        <f>+'ENERO '!P14+FEBRERO!P14+MARZO!P14</f>
        <v>14</v>
      </c>
      <c r="Q14" s="193">
        <f>+'ENERO '!Q14+FEBRERO!Q14+MARZO!Q14</f>
        <v>0</v>
      </c>
      <c r="R14" s="193">
        <f>+'ENERO '!R14+FEBRERO!R14+MARZO!R14</f>
        <v>893</v>
      </c>
      <c r="S14" s="193">
        <f>+'ENERO '!S14+FEBRERO!S14+MARZO!S14</f>
        <v>505</v>
      </c>
      <c r="T14" s="193">
        <f>+'ENERO '!T14+FEBRERO!T14+MARZO!T14</f>
        <v>488</v>
      </c>
      <c r="U14" s="193">
        <f>+'ENERO '!U14+FEBRERO!U14+MARZO!U14</f>
        <v>468</v>
      </c>
      <c r="V14" s="193">
        <f>+'ENERO '!V14+FEBRERO!V14+MARZO!V14</f>
        <v>0</v>
      </c>
      <c r="W14" s="159">
        <v>3.935483870967742</v>
      </c>
      <c r="X14" s="160">
        <v>3.2258064516129031E-2</v>
      </c>
      <c r="Y14" s="160">
        <v>0.53448275862068961</v>
      </c>
      <c r="Z14" s="159">
        <v>3.4838709677419355</v>
      </c>
      <c r="AA14" s="159">
        <v>3.1</v>
      </c>
    </row>
    <row r="15" spans="1:27" ht="15.75" x14ac:dyDescent="0.25">
      <c r="A15" s="15" t="s">
        <v>51</v>
      </c>
      <c r="B15" s="27" t="s">
        <v>52</v>
      </c>
      <c r="C15" s="193">
        <f>+'ENERO '!C15</f>
        <v>10</v>
      </c>
      <c r="D15" s="193">
        <f>+'ENERO '!D15+FEBRERO!D15+MARZO!D15</f>
        <v>22</v>
      </c>
      <c r="E15" s="193">
        <f>+'ENERO '!E15+FEBRERO!E15+MARZO!E15</f>
        <v>40</v>
      </c>
      <c r="F15" s="193">
        <f>+'ENERO '!F15+FEBRERO!F15+MARZO!F15</f>
        <v>0</v>
      </c>
      <c r="G15" s="193">
        <f>+'ENERO '!G15+FEBRERO!G15+MARZO!G15</f>
        <v>0</v>
      </c>
      <c r="H15" s="193">
        <f>+'ENERO '!H15+FEBRERO!H15+MARZO!H15</f>
        <v>0</v>
      </c>
      <c r="I15" s="193">
        <f>+'ENERO '!I15+FEBRERO!I15+MARZO!I15</f>
        <v>0</v>
      </c>
      <c r="J15" s="193">
        <f>+'ENERO '!J15+FEBRERO!J15+MARZO!J15</f>
        <v>77</v>
      </c>
      <c r="K15" s="193">
        <f>+'ENERO '!K15+FEBRERO!K15+MARZO!K15</f>
        <v>117</v>
      </c>
      <c r="L15" s="193">
        <f>+'ENERO '!L15+FEBRERO!L15+MARZO!L15</f>
        <v>105</v>
      </c>
      <c r="M15" s="193">
        <f>+'ENERO '!M15+FEBRERO!M15+MARZO!M15</f>
        <v>6</v>
      </c>
      <c r="N15" s="193">
        <f>+'ENERO '!N15+FEBRERO!N15+MARZO!N15</f>
        <v>0</v>
      </c>
      <c r="O15" s="193">
        <f>+'ENERO '!O15+FEBRERO!O15+MARZO!O15</f>
        <v>111</v>
      </c>
      <c r="P15" s="193">
        <f>+'ENERO '!P15+FEBRERO!P15+MARZO!P15</f>
        <v>28</v>
      </c>
      <c r="Q15" s="193">
        <f>+'ENERO '!Q15+FEBRERO!Q15+MARZO!Q15</f>
        <v>0</v>
      </c>
      <c r="R15" s="193">
        <f>+'ENERO '!R15+FEBRERO!R15+MARZO!R15</f>
        <v>922</v>
      </c>
      <c r="S15" s="193">
        <f>+'ENERO '!S15+FEBRERO!S15+MARZO!S15</f>
        <v>642</v>
      </c>
      <c r="T15" s="193">
        <f>+'ENERO '!T15+FEBRERO!T15+MARZO!T15</f>
        <v>662</v>
      </c>
      <c r="U15" s="193">
        <f>+'ENERO '!U15+FEBRERO!U15+MARZO!U15</f>
        <v>653</v>
      </c>
      <c r="V15" s="193">
        <f>+'ENERO '!V15+FEBRERO!V15+MARZO!V15</f>
        <v>0</v>
      </c>
      <c r="W15" s="159">
        <v>3.4347826086956523</v>
      </c>
      <c r="X15" s="160" t="s">
        <v>40</v>
      </c>
      <c r="Y15" s="160">
        <v>0.62671232876712324</v>
      </c>
      <c r="Z15" s="159">
        <v>2.3695652173913042</v>
      </c>
      <c r="AA15" s="159">
        <v>4.5999999999999996</v>
      </c>
    </row>
    <row r="16" spans="1:27" ht="15.75" x14ac:dyDescent="0.25">
      <c r="A16" s="15" t="s">
        <v>53</v>
      </c>
      <c r="B16" s="27" t="s">
        <v>54</v>
      </c>
      <c r="C16" s="193">
        <f>+'ENERO '!C16</f>
        <v>0</v>
      </c>
      <c r="D16" s="193">
        <f>+'ENERO '!D16+FEBRERO!D16+MARZO!D16</f>
        <v>0</v>
      </c>
      <c r="E16" s="193">
        <f>+'ENERO '!E16+FEBRERO!E16+MARZO!E16</f>
        <v>0</v>
      </c>
      <c r="F16" s="193">
        <f>+'ENERO '!F16+FEBRERO!F16+MARZO!F16</f>
        <v>0</v>
      </c>
      <c r="G16" s="193">
        <f>+'ENERO '!G16+FEBRERO!G16+MARZO!G16</f>
        <v>0</v>
      </c>
      <c r="H16" s="193">
        <f>+'ENERO '!H16+FEBRERO!H16+MARZO!H16</f>
        <v>0</v>
      </c>
      <c r="I16" s="193">
        <f>+'ENERO '!I16+FEBRERO!I16+MARZO!I16</f>
        <v>0</v>
      </c>
      <c r="J16" s="193">
        <f>+'ENERO '!J16+FEBRERO!J16+MARZO!J16</f>
        <v>0</v>
      </c>
      <c r="K16" s="193">
        <f>+'ENERO '!K16+FEBRERO!K16+MARZO!K16</f>
        <v>0</v>
      </c>
      <c r="L16" s="193">
        <f>+'ENERO '!L16+FEBRERO!L16+MARZO!L16</f>
        <v>0</v>
      </c>
      <c r="M16" s="193">
        <f>+'ENERO '!M16+FEBRERO!M16+MARZO!M16</f>
        <v>0</v>
      </c>
      <c r="N16" s="193">
        <f>+'ENERO '!N16+FEBRERO!N16+MARZO!N16</f>
        <v>0</v>
      </c>
      <c r="O16" s="193">
        <f>+'ENERO '!O16+FEBRERO!O16+MARZO!O16</f>
        <v>0</v>
      </c>
      <c r="P16" s="193">
        <f>+'ENERO '!P16+FEBRERO!P16+MARZO!P16</f>
        <v>0</v>
      </c>
      <c r="Q16" s="193">
        <f>+'ENERO '!Q16+FEBRERO!Q16+MARZO!Q16</f>
        <v>0</v>
      </c>
      <c r="R16" s="193">
        <f>+'ENERO '!R16+FEBRERO!R16+MARZO!R16</f>
        <v>0</v>
      </c>
      <c r="S16" s="193">
        <f>+'ENERO '!S16+FEBRERO!S16+MARZO!S16</f>
        <v>0</v>
      </c>
      <c r="T16" s="193">
        <f>+'ENERO '!T16+FEBRERO!T16+MARZO!T16</f>
        <v>0</v>
      </c>
      <c r="U16" s="193">
        <f>+'ENERO '!U16+FEBRERO!U16+MARZO!U16</f>
        <v>0</v>
      </c>
      <c r="V16" s="193">
        <f>+'ENERO '!V16+FEBRERO!V16+MARZO!V16</f>
        <v>0</v>
      </c>
      <c r="W16" s="159" t="s">
        <v>40</v>
      </c>
      <c r="X16" s="160" t="s">
        <v>40</v>
      </c>
      <c r="Y16" s="160" t="s">
        <v>40</v>
      </c>
      <c r="Z16" s="159" t="s">
        <v>40</v>
      </c>
      <c r="AA16" s="159" t="s">
        <v>40</v>
      </c>
    </row>
    <row r="17" spans="1:27" ht="15.75" x14ac:dyDescent="0.25">
      <c r="A17" s="15" t="s">
        <v>55</v>
      </c>
      <c r="B17" s="27" t="s">
        <v>56</v>
      </c>
      <c r="C17" s="193">
        <f>+'ENERO '!C17</f>
        <v>40</v>
      </c>
      <c r="D17" s="193">
        <f>+'ENERO '!D17+FEBRERO!D17+MARZO!D17</f>
        <v>71</v>
      </c>
      <c r="E17" s="193">
        <f>+'ENERO '!E17+FEBRERO!E17+MARZO!E17</f>
        <v>652</v>
      </c>
      <c r="F17" s="193">
        <f>+'ENERO '!F17+FEBRERO!F17+MARZO!F17</f>
        <v>0</v>
      </c>
      <c r="G17" s="193">
        <f>+'ENERO '!G17+FEBRERO!G17+MARZO!G17</f>
        <v>0</v>
      </c>
      <c r="H17" s="193">
        <f>+'ENERO '!H17+FEBRERO!H17+MARZO!H17</f>
        <v>0</v>
      </c>
      <c r="I17" s="193">
        <f>+'ENERO '!I17+FEBRERO!I17+MARZO!I17</f>
        <v>0</v>
      </c>
      <c r="J17" s="193">
        <f>+'ENERO '!J17+FEBRERO!J17+MARZO!J17</f>
        <v>0</v>
      </c>
      <c r="K17" s="193">
        <f>+'ENERO '!K17+FEBRERO!K17+MARZO!K17</f>
        <v>652</v>
      </c>
      <c r="L17" s="193">
        <f>+'ENERO '!L17+FEBRERO!L17+MARZO!L17</f>
        <v>635</v>
      </c>
      <c r="M17" s="193">
        <f>+'ENERO '!M17+FEBRERO!M17+MARZO!M17</f>
        <v>11</v>
      </c>
      <c r="N17" s="193">
        <f>+'ENERO '!N17+FEBRERO!N17+MARZO!N17</f>
        <v>0</v>
      </c>
      <c r="O17" s="193">
        <f>+'ENERO '!O17+FEBRERO!O17+MARZO!O17</f>
        <v>646</v>
      </c>
      <c r="P17" s="193">
        <f>+'ENERO '!P17+FEBRERO!P17+MARZO!P17</f>
        <v>77</v>
      </c>
      <c r="Q17" s="193">
        <f>+'ENERO '!Q17+FEBRERO!Q17+MARZO!Q17</f>
        <v>0</v>
      </c>
      <c r="R17" s="193">
        <f>+'ENERO '!R17+FEBRERO!R17+MARZO!R17</f>
        <v>3880</v>
      </c>
      <c r="S17" s="193">
        <f>+'ENERO '!S17+FEBRERO!S17+MARZO!S17</f>
        <v>2319</v>
      </c>
      <c r="T17" s="193">
        <f>+'ENERO '!T17+FEBRERO!T17+MARZO!T17</f>
        <v>2309</v>
      </c>
      <c r="U17" s="193">
        <f>+'ENERO '!U17+FEBRERO!U17+MARZO!U17</f>
        <v>2285</v>
      </c>
      <c r="V17" s="193">
        <f>+'ENERO '!V17+FEBRERO!V17+MARZO!V17</f>
        <v>0</v>
      </c>
      <c r="W17" s="159">
        <v>2.650485436893204</v>
      </c>
      <c r="X17" s="160" t="s">
        <v>40</v>
      </c>
      <c r="Y17" s="160">
        <v>0.85273492286115005</v>
      </c>
      <c r="Z17" s="159">
        <v>0.50970873786407767</v>
      </c>
      <c r="AA17" s="159">
        <v>8.5833333333333339</v>
      </c>
    </row>
    <row r="18" spans="1:27" ht="15.75" x14ac:dyDescent="0.25">
      <c r="A18" s="15" t="s">
        <v>57</v>
      </c>
      <c r="B18" s="27" t="s">
        <v>58</v>
      </c>
      <c r="C18" s="193">
        <f>+'ENERO '!C18</f>
        <v>20</v>
      </c>
      <c r="D18" s="193">
        <f>+'ENERO '!D18+FEBRERO!D18+MARZO!D18</f>
        <v>11</v>
      </c>
      <c r="E18" s="193">
        <f>+'ENERO '!E18+FEBRERO!E18+MARZO!E18</f>
        <v>173</v>
      </c>
      <c r="F18" s="193">
        <f>+'ENERO '!F18+FEBRERO!F18+MARZO!F18</f>
        <v>0</v>
      </c>
      <c r="G18" s="193">
        <f>+'ENERO '!G18+FEBRERO!G18+MARZO!G18</f>
        <v>4</v>
      </c>
      <c r="H18" s="193">
        <f>+'ENERO '!H18+FEBRERO!H18+MARZO!H18</f>
        <v>0</v>
      </c>
      <c r="I18" s="193">
        <f>+'ENERO '!I18+FEBRERO!I18+MARZO!I18</f>
        <v>0</v>
      </c>
      <c r="J18" s="193">
        <f>+'ENERO '!J18+FEBRERO!J18+MARZO!J18</f>
        <v>5</v>
      </c>
      <c r="K18" s="193">
        <f>+'ENERO '!K18+FEBRERO!K18+MARZO!K18</f>
        <v>182</v>
      </c>
      <c r="L18" s="193">
        <f>+'ENERO '!L18+FEBRERO!L18+MARZO!L18</f>
        <v>174</v>
      </c>
      <c r="M18" s="193">
        <f>+'ENERO '!M18+FEBRERO!M18+MARZO!M18</f>
        <v>3</v>
      </c>
      <c r="N18" s="193">
        <f>+'ENERO '!N18+FEBRERO!N18+MARZO!N18</f>
        <v>0</v>
      </c>
      <c r="O18" s="193">
        <f>+'ENERO '!O18+FEBRERO!O18+MARZO!O18</f>
        <v>177</v>
      </c>
      <c r="P18" s="193">
        <f>+'ENERO '!P18+FEBRERO!P18+MARZO!P18</f>
        <v>16</v>
      </c>
      <c r="Q18" s="193">
        <f>+'ENERO '!Q18+FEBRERO!Q18+MARZO!Q18</f>
        <v>0</v>
      </c>
      <c r="R18" s="193">
        <f>+'ENERO '!R18+FEBRERO!R18+MARZO!R18</f>
        <v>1076</v>
      </c>
      <c r="S18" s="193">
        <f>+'ENERO '!S18+FEBRERO!S18+MARZO!S18</f>
        <v>472</v>
      </c>
      <c r="T18" s="193">
        <f>+'ENERO '!T18+FEBRERO!T18+MARZO!T18</f>
        <v>470</v>
      </c>
      <c r="U18" s="193">
        <f>+'ENERO '!U18+FEBRERO!U18+MARZO!U18</f>
        <v>460</v>
      </c>
      <c r="V18" s="193">
        <f>+'ENERO '!V18+FEBRERO!V18+MARZO!V18</f>
        <v>0</v>
      </c>
      <c r="W18" s="159">
        <v>2.9056603773584904</v>
      </c>
      <c r="X18" s="160" t="s">
        <v>40</v>
      </c>
      <c r="Y18" s="160">
        <v>0.60082304526748975</v>
      </c>
      <c r="Z18" s="159">
        <v>1.8301886792452831</v>
      </c>
      <c r="AA18" s="159">
        <v>6.625</v>
      </c>
    </row>
    <row r="19" spans="1:27" ht="15.75" x14ac:dyDescent="0.25">
      <c r="A19" s="15" t="s">
        <v>59</v>
      </c>
      <c r="B19" s="27" t="s">
        <v>60</v>
      </c>
      <c r="C19" s="193">
        <f>+'ENERO '!C19</f>
        <v>0</v>
      </c>
      <c r="D19" s="193">
        <f>+'ENERO '!D19+FEBRERO!D19+MARZO!D19</f>
        <v>0</v>
      </c>
      <c r="E19" s="193">
        <f>+'ENERO '!E19+FEBRERO!E19+MARZO!E19</f>
        <v>0</v>
      </c>
      <c r="F19" s="193">
        <f>+'ENERO '!F19+FEBRERO!F19+MARZO!F19</f>
        <v>0</v>
      </c>
      <c r="G19" s="193">
        <f>+'ENERO '!G19+FEBRERO!G19+MARZO!G19</f>
        <v>0</v>
      </c>
      <c r="H19" s="193">
        <f>+'ENERO '!H19+FEBRERO!H19+MARZO!H19</f>
        <v>0</v>
      </c>
      <c r="I19" s="193">
        <f>+'ENERO '!I19+FEBRERO!I19+MARZO!I19</f>
        <v>0</v>
      </c>
      <c r="J19" s="193">
        <f>+'ENERO '!J19+FEBRERO!J19+MARZO!J19</f>
        <v>0</v>
      </c>
      <c r="K19" s="193">
        <f>+'ENERO '!K19+FEBRERO!K19+MARZO!K19</f>
        <v>0</v>
      </c>
      <c r="L19" s="193">
        <f>+'ENERO '!L19+FEBRERO!L19+MARZO!L19</f>
        <v>0</v>
      </c>
      <c r="M19" s="193">
        <f>+'ENERO '!M19+FEBRERO!M19+MARZO!M19</f>
        <v>0</v>
      </c>
      <c r="N19" s="193">
        <f>+'ENERO '!N19+FEBRERO!N19+MARZO!N19</f>
        <v>0</v>
      </c>
      <c r="O19" s="193">
        <f>+'ENERO '!O19+FEBRERO!O19+MARZO!O19</f>
        <v>0</v>
      </c>
      <c r="P19" s="193">
        <f>+'ENERO '!P19+FEBRERO!P19+MARZO!P19</f>
        <v>0</v>
      </c>
      <c r="Q19" s="193">
        <f>+'ENERO '!Q19+FEBRERO!Q19+MARZO!Q19</f>
        <v>0</v>
      </c>
      <c r="R19" s="193">
        <f>+'ENERO '!R19+FEBRERO!R19+MARZO!R19</f>
        <v>0</v>
      </c>
      <c r="S19" s="193">
        <f>+'ENERO '!S19+FEBRERO!S19+MARZO!S19</f>
        <v>0</v>
      </c>
      <c r="T19" s="193">
        <f>+'ENERO '!T19+FEBRERO!T19+MARZO!T19</f>
        <v>0</v>
      </c>
      <c r="U19" s="193">
        <f>+'ENERO '!U19+FEBRERO!U19+MARZO!U19</f>
        <v>0</v>
      </c>
      <c r="V19" s="193">
        <f>+'ENERO '!V19+FEBRERO!V19+MARZO!V19</f>
        <v>0</v>
      </c>
      <c r="W19" s="159" t="s">
        <v>40</v>
      </c>
      <c r="X19" s="160" t="s">
        <v>40</v>
      </c>
      <c r="Y19" s="160" t="s">
        <v>40</v>
      </c>
      <c r="Z19" s="159" t="s">
        <v>40</v>
      </c>
      <c r="AA19" s="159" t="s">
        <v>40</v>
      </c>
    </row>
    <row r="20" spans="1:27" ht="15.75" x14ac:dyDescent="0.25">
      <c r="A20" s="15" t="s">
        <v>61</v>
      </c>
      <c r="B20" s="27" t="s">
        <v>62</v>
      </c>
      <c r="C20" s="193">
        <f>+'ENERO '!C20</f>
        <v>0</v>
      </c>
      <c r="D20" s="193">
        <f>+'ENERO '!D20+FEBRERO!D20+MARZO!D20</f>
        <v>0</v>
      </c>
      <c r="E20" s="193">
        <f>+'ENERO '!E20+FEBRERO!E20+MARZO!E20</f>
        <v>0</v>
      </c>
      <c r="F20" s="193">
        <f>+'ENERO '!F20+FEBRERO!F20+MARZO!F20</f>
        <v>0</v>
      </c>
      <c r="G20" s="193">
        <f>+'ENERO '!G20+FEBRERO!G20+MARZO!G20</f>
        <v>0</v>
      </c>
      <c r="H20" s="193">
        <f>+'ENERO '!H20+FEBRERO!H20+MARZO!H20</f>
        <v>0</v>
      </c>
      <c r="I20" s="193">
        <f>+'ENERO '!I20+FEBRERO!I20+MARZO!I20</f>
        <v>0</v>
      </c>
      <c r="J20" s="193">
        <f>+'ENERO '!J20+FEBRERO!J20+MARZO!J20</f>
        <v>0</v>
      </c>
      <c r="K20" s="193">
        <f>+'ENERO '!K20+FEBRERO!K20+MARZO!K20</f>
        <v>0</v>
      </c>
      <c r="L20" s="193">
        <f>+'ENERO '!L20+FEBRERO!L20+MARZO!L20</f>
        <v>0</v>
      </c>
      <c r="M20" s="193">
        <f>+'ENERO '!M20+FEBRERO!M20+MARZO!M20</f>
        <v>0</v>
      </c>
      <c r="N20" s="193">
        <f>+'ENERO '!N20+FEBRERO!N20+MARZO!N20</f>
        <v>0</v>
      </c>
      <c r="O20" s="193">
        <f>+'ENERO '!O20+FEBRERO!O20+MARZO!O20</f>
        <v>0</v>
      </c>
      <c r="P20" s="193">
        <f>+'ENERO '!P20+FEBRERO!P20+MARZO!P20</f>
        <v>0</v>
      </c>
      <c r="Q20" s="193">
        <f>+'ENERO '!Q20+FEBRERO!Q20+MARZO!Q20</f>
        <v>0</v>
      </c>
      <c r="R20" s="193">
        <f>+'ENERO '!R20+FEBRERO!R20+MARZO!R20</f>
        <v>0</v>
      </c>
      <c r="S20" s="193">
        <f>+'ENERO '!S20+FEBRERO!S20+MARZO!S20</f>
        <v>0</v>
      </c>
      <c r="T20" s="193">
        <f>+'ENERO '!T20+FEBRERO!T20+MARZO!T20</f>
        <v>0</v>
      </c>
      <c r="U20" s="193">
        <f>+'ENERO '!U20+FEBRERO!U20+MARZO!U20</f>
        <v>0</v>
      </c>
      <c r="V20" s="193">
        <f>+'ENERO '!V20+FEBRERO!V20+MARZO!V20</f>
        <v>0</v>
      </c>
      <c r="W20" s="159" t="s">
        <v>40</v>
      </c>
      <c r="X20" s="160" t="s">
        <v>40</v>
      </c>
      <c r="Y20" s="160" t="s">
        <v>40</v>
      </c>
      <c r="Z20" s="159" t="s">
        <v>40</v>
      </c>
      <c r="AA20" s="159" t="s">
        <v>40</v>
      </c>
    </row>
    <row r="21" spans="1:27" ht="15.75" x14ac:dyDescent="0.25">
      <c r="A21" s="15" t="s">
        <v>63</v>
      </c>
      <c r="B21" s="27" t="s">
        <v>64</v>
      </c>
      <c r="C21" s="193">
        <f>+'ENERO '!C21</f>
        <v>0</v>
      </c>
      <c r="D21" s="193">
        <f>+'ENERO '!D21+FEBRERO!D21+MARZO!D21</f>
        <v>0</v>
      </c>
      <c r="E21" s="193">
        <f>+'ENERO '!E21+FEBRERO!E21+MARZO!E21</f>
        <v>0</v>
      </c>
      <c r="F21" s="193">
        <f>+'ENERO '!F21+FEBRERO!F21+MARZO!F21</f>
        <v>0</v>
      </c>
      <c r="G21" s="193">
        <f>+'ENERO '!G21+FEBRERO!G21+MARZO!G21</f>
        <v>0</v>
      </c>
      <c r="H21" s="193">
        <f>+'ENERO '!H21+FEBRERO!H21+MARZO!H21</f>
        <v>0</v>
      </c>
      <c r="I21" s="193">
        <f>+'ENERO '!I21+FEBRERO!I21+MARZO!I21</f>
        <v>0</v>
      </c>
      <c r="J21" s="193">
        <f>+'ENERO '!J21+FEBRERO!J21+MARZO!J21</f>
        <v>0</v>
      </c>
      <c r="K21" s="193">
        <f>+'ENERO '!K21+FEBRERO!K21+MARZO!K21</f>
        <v>0</v>
      </c>
      <c r="L21" s="193">
        <f>+'ENERO '!L21+FEBRERO!L21+MARZO!L21</f>
        <v>0</v>
      </c>
      <c r="M21" s="193">
        <f>+'ENERO '!M21+FEBRERO!M21+MARZO!M21</f>
        <v>0</v>
      </c>
      <c r="N21" s="193">
        <f>+'ENERO '!N21+FEBRERO!N21+MARZO!N21</f>
        <v>0</v>
      </c>
      <c r="O21" s="193">
        <f>+'ENERO '!O21+FEBRERO!O21+MARZO!O21</f>
        <v>0</v>
      </c>
      <c r="P21" s="193">
        <f>+'ENERO '!P21+FEBRERO!P21+MARZO!P21</f>
        <v>0</v>
      </c>
      <c r="Q21" s="193">
        <f>+'ENERO '!Q21+FEBRERO!Q21+MARZO!Q21</f>
        <v>0</v>
      </c>
      <c r="R21" s="193">
        <f>+'ENERO '!R21+FEBRERO!R21+MARZO!R21</f>
        <v>0</v>
      </c>
      <c r="S21" s="193">
        <f>+'ENERO '!S21+FEBRERO!S21+MARZO!S21</f>
        <v>0</v>
      </c>
      <c r="T21" s="193">
        <f>+'ENERO '!T21+FEBRERO!T21+MARZO!T21</f>
        <v>0</v>
      </c>
      <c r="U21" s="193">
        <f>+'ENERO '!U21+FEBRERO!U21+MARZO!U21</f>
        <v>0</v>
      </c>
      <c r="V21" s="193">
        <f>+'ENERO '!V21+FEBRERO!V21+MARZO!V21</f>
        <v>0</v>
      </c>
      <c r="W21" s="159" t="s">
        <v>40</v>
      </c>
      <c r="X21" s="160" t="s">
        <v>40</v>
      </c>
      <c r="Y21" s="160" t="s">
        <v>40</v>
      </c>
      <c r="Z21" s="159" t="s">
        <v>40</v>
      </c>
      <c r="AA21" s="159" t="s">
        <v>40</v>
      </c>
    </row>
    <row r="22" spans="1:27" ht="15.75" x14ac:dyDescent="0.25">
      <c r="A22" s="15" t="s">
        <v>65</v>
      </c>
      <c r="B22" s="27" t="s">
        <v>66</v>
      </c>
      <c r="C22" s="193">
        <f>+'ENERO '!C22</f>
        <v>0</v>
      </c>
      <c r="D22" s="193">
        <f>+'ENERO '!D22+FEBRERO!D22+MARZO!D22</f>
        <v>0</v>
      </c>
      <c r="E22" s="193">
        <f>+'ENERO '!E22+FEBRERO!E22+MARZO!E22</f>
        <v>0</v>
      </c>
      <c r="F22" s="193">
        <f>+'ENERO '!F22+FEBRERO!F22+MARZO!F22</f>
        <v>0</v>
      </c>
      <c r="G22" s="193">
        <f>+'ENERO '!G22+FEBRERO!G22+MARZO!G22</f>
        <v>0</v>
      </c>
      <c r="H22" s="193">
        <f>+'ENERO '!H22+FEBRERO!H22+MARZO!H22</f>
        <v>0</v>
      </c>
      <c r="I22" s="193">
        <f>+'ENERO '!I22+FEBRERO!I22+MARZO!I22</f>
        <v>0</v>
      </c>
      <c r="J22" s="193">
        <f>+'ENERO '!J22+FEBRERO!J22+MARZO!J22</f>
        <v>0</v>
      </c>
      <c r="K22" s="193">
        <f>+'ENERO '!K22+FEBRERO!K22+MARZO!K22</f>
        <v>0</v>
      </c>
      <c r="L22" s="193">
        <f>+'ENERO '!L22+FEBRERO!L22+MARZO!L22</f>
        <v>0</v>
      </c>
      <c r="M22" s="193">
        <f>+'ENERO '!M22+FEBRERO!M22+MARZO!M22</f>
        <v>0</v>
      </c>
      <c r="N22" s="193">
        <f>+'ENERO '!N22+FEBRERO!N22+MARZO!N22</f>
        <v>0</v>
      </c>
      <c r="O22" s="193">
        <f>+'ENERO '!O22+FEBRERO!O22+MARZO!O22</f>
        <v>0</v>
      </c>
      <c r="P22" s="193">
        <f>+'ENERO '!P22+FEBRERO!P22+MARZO!P22</f>
        <v>0</v>
      </c>
      <c r="Q22" s="193">
        <f>+'ENERO '!Q22+FEBRERO!Q22+MARZO!Q22</f>
        <v>0</v>
      </c>
      <c r="R22" s="193">
        <f>+'ENERO '!R22+FEBRERO!R22+MARZO!R22</f>
        <v>0</v>
      </c>
      <c r="S22" s="193">
        <f>+'ENERO '!S22+FEBRERO!S22+MARZO!S22</f>
        <v>0</v>
      </c>
      <c r="T22" s="193">
        <f>+'ENERO '!T22+FEBRERO!T22+MARZO!T22</f>
        <v>0</v>
      </c>
      <c r="U22" s="193">
        <f>+'ENERO '!U22+FEBRERO!U22+MARZO!U22</f>
        <v>0</v>
      </c>
      <c r="V22" s="193">
        <f>+'ENERO '!V22+FEBRERO!V22+MARZO!V22</f>
        <v>0</v>
      </c>
      <c r="W22" s="159" t="s">
        <v>40</v>
      </c>
      <c r="X22" s="160" t="s">
        <v>40</v>
      </c>
      <c r="Y22" s="160" t="s">
        <v>40</v>
      </c>
      <c r="Z22" s="159" t="s">
        <v>40</v>
      </c>
      <c r="AA22" s="159" t="s">
        <v>40</v>
      </c>
    </row>
    <row r="23" spans="1:27" ht="15.75" x14ac:dyDescent="0.25">
      <c r="A23" s="15" t="s">
        <v>67</v>
      </c>
      <c r="B23" s="27" t="s">
        <v>68</v>
      </c>
      <c r="C23" s="193">
        <f>+'ENERO '!C23</f>
        <v>0</v>
      </c>
      <c r="D23" s="193">
        <f>+'ENERO '!D23+FEBRERO!D23+MARZO!D23</f>
        <v>0</v>
      </c>
      <c r="E23" s="193">
        <f>+'ENERO '!E23+FEBRERO!E23+MARZO!E23</f>
        <v>0</v>
      </c>
      <c r="F23" s="193">
        <f>+'ENERO '!F23+FEBRERO!F23+MARZO!F23</f>
        <v>0</v>
      </c>
      <c r="G23" s="193">
        <f>+'ENERO '!G23+FEBRERO!G23+MARZO!G23</f>
        <v>0</v>
      </c>
      <c r="H23" s="193">
        <f>+'ENERO '!H23+FEBRERO!H23+MARZO!H23</f>
        <v>0</v>
      </c>
      <c r="I23" s="193">
        <f>+'ENERO '!I23+FEBRERO!I23+MARZO!I23</f>
        <v>0</v>
      </c>
      <c r="J23" s="193">
        <f>+'ENERO '!J23+FEBRERO!J23+MARZO!J23</f>
        <v>0</v>
      </c>
      <c r="K23" s="193">
        <f>+'ENERO '!K23+FEBRERO!K23+MARZO!K23</f>
        <v>0</v>
      </c>
      <c r="L23" s="193">
        <f>+'ENERO '!L23+FEBRERO!L23+MARZO!L23</f>
        <v>0</v>
      </c>
      <c r="M23" s="193">
        <f>+'ENERO '!M23+FEBRERO!M23+MARZO!M23</f>
        <v>0</v>
      </c>
      <c r="N23" s="193">
        <f>+'ENERO '!N23+FEBRERO!N23+MARZO!N23</f>
        <v>0</v>
      </c>
      <c r="O23" s="193">
        <f>+'ENERO '!O23+FEBRERO!O23+MARZO!O23</f>
        <v>0</v>
      </c>
      <c r="P23" s="193">
        <f>+'ENERO '!P23+FEBRERO!P23+MARZO!P23</f>
        <v>0</v>
      </c>
      <c r="Q23" s="193">
        <f>+'ENERO '!Q23+FEBRERO!Q23+MARZO!Q23</f>
        <v>0</v>
      </c>
      <c r="R23" s="193">
        <f>+'ENERO '!R23+FEBRERO!R23+MARZO!R23</f>
        <v>0</v>
      </c>
      <c r="S23" s="193">
        <f>+'ENERO '!S23+FEBRERO!S23+MARZO!S23</f>
        <v>0</v>
      </c>
      <c r="T23" s="193">
        <f>+'ENERO '!T23+FEBRERO!T23+MARZO!T23</f>
        <v>0</v>
      </c>
      <c r="U23" s="193">
        <f>+'ENERO '!U23+FEBRERO!U23+MARZO!U23</f>
        <v>0</v>
      </c>
      <c r="V23" s="193">
        <f>+'ENERO '!V23+FEBRERO!V23+MARZO!V23</f>
        <v>0</v>
      </c>
      <c r="W23" s="159" t="s">
        <v>40</v>
      </c>
      <c r="X23" s="160" t="s">
        <v>40</v>
      </c>
      <c r="Y23" s="160" t="s">
        <v>40</v>
      </c>
      <c r="Z23" s="159" t="s">
        <v>40</v>
      </c>
      <c r="AA23" s="159" t="s">
        <v>40</v>
      </c>
    </row>
    <row r="24" spans="1:27" ht="15.75" x14ac:dyDescent="0.25">
      <c r="A24" s="15" t="s">
        <v>69</v>
      </c>
      <c r="B24" s="29" t="s">
        <v>70</v>
      </c>
      <c r="C24" s="193">
        <f>+'ENERO '!C24</f>
        <v>26</v>
      </c>
      <c r="D24" s="193">
        <f>+'ENERO '!D24+FEBRERO!D24+MARZO!D24</f>
        <v>20</v>
      </c>
      <c r="E24" s="193">
        <f>+'ENERO '!E24+FEBRERO!E24+MARZO!E24</f>
        <v>44</v>
      </c>
      <c r="F24" s="193">
        <f>+'ENERO '!F24+FEBRERO!F24+MARZO!F24</f>
        <v>0</v>
      </c>
      <c r="G24" s="193">
        <f>+'ENERO '!G24+FEBRERO!G24+MARZO!G24</f>
        <v>0</v>
      </c>
      <c r="H24" s="193">
        <f>+'ENERO '!H24+FEBRERO!H24+MARZO!H24</f>
        <v>0</v>
      </c>
      <c r="I24" s="193">
        <f>+'ENERO '!I24+FEBRERO!I24+MARZO!I24</f>
        <v>586</v>
      </c>
      <c r="J24" s="193">
        <f>+'ENERO '!J24+FEBRERO!J24+MARZO!J24</f>
        <v>23</v>
      </c>
      <c r="K24" s="193">
        <f>+'ENERO '!K24+FEBRERO!K24+MARZO!K24</f>
        <v>653</v>
      </c>
      <c r="L24" s="193">
        <f>+'ENERO '!L24+FEBRERO!L24+MARZO!L24</f>
        <v>639</v>
      </c>
      <c r="M24" s="193">
        <f>+'ENERO '!M24+FEBRERO!M24+MARZO!M24</f>
        <v>6</v>
      </c>
      <c r="N24" s="193">
        <f>+'ENERO '!N24+FEBRERO!N24+MARZO!N24</f>
        <v>2</v>
      </c>
      <c r="O24" s="193">
        <f>+'ENERO '!O24+FEBRERO!O24+MARZO!O24</f>
        <v>647</v>
      </c>
      <c r="P24" s="193">
        <f>+'ENERO '!P24+FEBRERO!P24+MARZO!P24</f>
        <v>26</v>
      </c>
      <c r="Q24" s="193">
        <f>+'ENERO '!Q24+FEBRERO!Q24+MARZO!Q24</f>
        <v>0</v>
      </c>
      <c r="R24" s="193">
        <f>+'ENERO '!R24+FEBRERO!R24+MARZO!R24</f>
        <v>2324</v>
      </c>
      <c r="S24" s="193">
        <f>+'ENERO '!S24+FEBRERO!S24+MARZO!S24</f>
        <v>1144</v>
      </c>
      <c r="T24" s="193">
        <f>+'ENERO '!T24+FEBRERO!T24+MARZO!T24</f>
        <v>1174</v>
      </c>
      <c r="U24" s="193">
        <f>+'ENERO '!U24+FEBRERO!U24+MARZO!U24</f>
        <v>0</v>
      </c>
      <c r="V24" s="193">
        <f>+'ENERO '!V24+FEBRERO!V24+MARZO!V24</f>
        <v>0</v>
      </c>
      <c r="W24" s="159">
        <v>1.7965116279069768</v>
      </c>
      <c r="X24" s="160" t="s">
        <v>40</v>
      </c>
      <c r="Y24" s="160">
        <v>0.52675585284280935</v>
      </c>
      <c r="Z24" s="159">
        <v>1.6453488372093024</v>
      </c>
      <c r="AA24" s="159">
        <v>10.75</v>
      </c>
    </row>
    <row r="25" spans="1:27" ht="15.75" x14ac:dyDescent="0.25">
      <c r="A25" s="15" t="s">
        <v>71</v>
      </c>
      <c r="B25" s="27" t="s">
        <v>72</v>
      </c>
      <c r="C25" s="193">
        <f>+'ENERO '!C25</f>
        <v>0</v>
      </c>
      <c r="D25" s="193">
        <f>+'ENERO '!D25+FEBRERO!D25+MARZO!D25</f>
        <v>0</v>
      </c>
      <c r="E25" s="193">
        <f>+'ENERO '!E25+FEBRERO!E25+MARZO!E25</f>
        <v>0</v>
      </c>
      <c r="F25" s="193">
        <f>+'ENERO '!F25+FEBRERO!F25+MARZO!F25</f>
        <v>0</v>
      </c>
      <c r="G25" s="193">
        <f>+'ENERO '!G25+FEBRERO!G25+MARZO!G25</f>
        <v>0</v>
      </c>
      <c r="H25" s="193">
        <f>+'ENERO '!H25+FEBRERO!H25+MARZO!H25</f>
        <v>0</v>
      </c>
      <c r="I25" s="193">
        <f>+'ENERO '!I25+FEBRERO!I25+MARZO!I25</f>
        <v>0</v>
      </c>
      <c r="J25" s="193">
        <f>+'ENERO '!J25+FEBRERO!J25+MARZO!J25</f>
        <v>0</v>
      </c>
      <c r="K25" s="193">
        <f>+'ENERO '!K25+FEBRERO!K25+MARZO!K25</f>
        <v>0</v>
      </c>
      <c r="L25" s="193">
        <f>+'ENERO '!L25+FEBRERO!L25+MARZO!L25</f>
        <v>0</v>
      </c>
      <c r="M25" s="193">
        <f>+'ENERO '!M25+FEBRERO!M25+MARZO!M25</f>
        <v>0</v>
      </c>
      <c r="N25" s="193">
        <f>+'ENERO '!N25+FEBRERO!N25+MARZO!N25</f>
        <v>0</v>
      </c>
      <c r="O25" s="193">
        <f>+'ENERO '!O25+FEBRERO!O25+MARZO!O25</f>
        <v>0</v>
      </c>
      <c r="P25" s="193">
        <f>+'ENERO '!P25+FEBRERO!P25+MARZO!P25</f>
        <v>0</v>
      </c>
      <c r="Q25" s="193">
        <f>+'ENERO '!Q25+FEBRERO!Q25+MARZO!Q25</f>
        <v>0</v>
      </c>
      <c r="R25" s="193">
        <f>+'ENERO '!R25+FEBRERO!R25+MARZO!R25</f>
        <v>0</v>
      </c>
      <c r="S25" s="193">
        <f>+'ENERO '!S25+FEBRERO!S25+MARZO!S25</f>
        <v>0</v>
      </c>
      <c r="T25" s="193">
        <f>+'ENERO '!T25+FEBRERO!T25+MARZO!T25</f>
        <v>0</v>
      </c>
      <c r="U25" s="193">
        <f>+'ENERO '!U25+FEBRERO!U25+MARZO!U25</f>
        <v>0</v>
      </c>
      <c r="V25" s="193">
        <f>+'ENERO '!V25+FEBRERO!V25+MARZO!V25</f>
        <v>0</v>
      </c>
      <c r="W25" s="159" t="s">
        <v>40</v>
      </c>
      <c r="X25" s="160" t="s">
        <v>40</v>
      </c>
      <c r="Y25" s="160" t="s">
        <v>40</v>
      </c>
      <c r="Z25" s="159" t="s">
        <v>40</v>
      </c>
      <c r="AA25" s="159" t="s">
        <v>40</v>
      </c>
    </row>
    <row r="26" spans="1:27" ht="15.75" x14ac:dyDescent="0.25">
      <c r="A26" s="15" t="s">
        <v>73</v>
      </c>
      <c r="B26" s="27" t="s">
        <v>74</v>
      </c>
      <c r="C26" s="193">
        <f>+'ENERO '!C26</f>
        <v>8</v>
      </c>
      <c r="D26" s="193">
        <f>+'ENERO '!D26+FEBRERO!D26+MARZO!D26</f>
        <v>20</v>
      </c>
      <c r="E26" s="193">
        <f>+'ENERO '!E26+FEBRERO!E26+MARZO!E26</f>
        <v>44</v>
      </c>
      <c r="F26" s="193">
        <f>+'ENERO '!F26+FEBRERO!F26+MARZO!F26</f>
        <v>0</v>
      </c>
      <c r="G26" s="193">
        <f>+'ENERO '!G26+FEBRERO!G26+MARZO!G26</f>
        <v>0</v>
      </c>
      <c r="H26" s="193">
        <f>+'ENERO '!H26+FEBRERO!H26+MARZO!H26</f>
        <v>0</v>
      </c>
      <c r="I26" s="193">
        <f>+'ENERO '!I26+FEBRERO!I26+MARZO!I26</f>
        <v>0</v>
      </c>
      <c r="J26" s="193">
        <f>+'ENERO '!J26+FEBRERO!J26+MARZO!J26</f>
        <v>47</v>
      </c>
      <c r="K26" s="193">
        <f>+'ENERO '!K26+FEBRERO!K26+MARZO!K26</f>
        <v>91</v>
      </c>
      <c r="L26" s="193">
        <f>+'ENERO '!L26+FEBRERO!L26+MARZO!L26</f>
        <v>12</v>
      </c>
      <c r="M26" s="193">
        <f>+'ENERO '!M26+FEBRERO!M26+MARZO!M26</f>
        <v>56</v>
      </c>
      <c r="N26" s="193">
        <f>+'ENERO '!N26+FEBRERO!N26+MARZO!N26</f>
        <v>24</v>
      </c>
      <c r="O26" s="193">
        <f>+'ENERO '!O26+FEBRERO!O26+MARZO!O26</f>
        <v>92</v>
      </c>
      <c r="P26" s="193">
        <f>+'ENERO '!P26+FEBRERO!P26+MARZO!P26</f>
        <v>19</v>
      </c>
      <c r="Q26" s="193">
        <f>+'ENERO '!Q26+FEBRERO!Q26+MARZO!Q26</f>
        <v>0</v>
      </c>
      <c r="R26" s="193">
        <f>+'ENERO '!R26+FEBRERO!R26+MARZO!R26</f>
        <v>707</v>
      </c>
      <c r="S26" s="193">
        <f>+'ENERO '!S26+FEBRERO!S26+MARZO!S26</f>
        <v>631</v>
      </c>
      <c r="T26" s="193">
        <f>+'ENERO '!T26+FEBRERO!T26+MARZO!T26</f>
        <v>580</v>
      </c>
      <c r="U26" s="193">
        <f>+'ENERO '!U26+FEBRERO!U26+MARZO!U26</f>
        <v>554</v>
      </c>
      <c r="V26" s="193">
        <f>+'ENERO '!V26+FEBRERO!V26+MARZO!V26</f>
        <v>0</v>
      </c>
      <c r="W26" s="159">
        <v>3.7272727272727271</v>
      </c>
      <c r="X26" s="160">
        <v>0.22727272727272727</v>
      </c>
      <c r="Y26" s="160">
        <v>0.82857142857142863</v>
      </c>
      <c r="Z26" s="159">
        <v>1.3636363636363635</v>
      </c>
      <c r="AA26" s="159">
        <v>2.75</v>
      </c>
    </row>
    <row r="27" spans="1:27" ht="15.75" x14ac:dyDescent="0.25">
      <c r="A27" s="15" t="s">
        <v>75</v>
      </c>
      <c r="B27" s="27" t="s">
        <v>76</v>
      </c>
      <c r="C27" s="193">
        <f>+'ENERO '!C27</f>
        <v>0</v>
      </c>
      <c r="D27" s="193">
        <f>+'ENERO '!D27+FEBRERO!D27+MARZO!D27</f>
        <v>0</v>
      </c>
      <c r="E27" s="193">
        <f>+'ENERO '!E27+FEBRERO!E27+MARZO!E27</f>
        <v>0</v>
      </c>
      <c r="F27" s="193">
        <f>+'ENERO '!F27+FEBRERO!F27+MARZO!F27</f>
        <v>0</v>
      </c>
      <c r="G27" s="193">
        <f>+'ENERO '!G27+FEBRERO!G27+MARZO!G27</f>
        <v>0</v>
      </c>
      <c r="H27" s="193">
        <f>+'ENERO '!H27+FEBRERO!H27+MARZO!H27</f>
        <v>0</v>
      </c>
      <c r="I27" s="193">
        <f>+'ENERO '!I27+FEBRERO!I27+MARZO!I27</f>
        <v>0</v>
      </c>
      <c r="J27" s="193">
        <f>+'ENERO '!J27+FEBRERO!J27+MARZO!J27</f>
        <v>0</v>
      </c>
      <c r="K27" s="193">
        <f>+'ENERO '!K27+FEBRERO!K27+MARZO!K27</f>
        <v>0</v>
      </c>
      <c r="L27" s="193">
        <f>+'ENERO '!L27+FEBRERO!L27+MARZO!L27</f>
        <v>0</v>
      </c>
      <c r="M27" s="193">
        <f>+'ENERO '!M27+FEBRERO!M27+MARZO!M27</f>
        <v>0</v>
      </c>
      <c r="N27" s="193">
        <f>+'ENERO '!N27+FEBRERO!N27+MARZO!N27</f>
        <v>0</v>
      </c>
      <c r="O27" s="193">
        <f>+'ENERO '!O27+FEBRERO!O27+MARZO!O27</f>
        <v>0</v>
      </c>
      <c r="P27" s="193">
        <f>+'ENERO '!P27+FEBRERO!P27+MARZO!P27</f>
        <v>0</v>
      </c>
      <c r="Q27" s="193">
        <f>+'ENERO '!Q27+FEBRERO!Q27+MARZO!Q27</f>
        <v>0</v>
      </c>
      <c r="R27" s="193">
        <f>+'ENERO '!R27+FEBRERO!R27+MARZO!R27</f>
        <v>0</v>
      </c>
      <c r="S27" s="193">
        <f>+'ENERO '!S27+FEBRERO!S27+MARZO!S27</f>
        <v>0</v>
      </c>
      <c r="T27" s="193">
        <f>+'ENERO '!T27+FEBRERO!T27+MARZO!T27</f>
        <v>0</v>
      </c>
      <c r="U27" s="193">
        <f>+'ENERO '!U27+FEBRERO!U27+MARZO!U27</f>
        <v>0</v>
      </c>
      <c r="V27" s="193">
        <f>+'ENERO '!V27+FEBRERO!V27+MARZO!V27</f>
        <v>0</v>
      </c>
      <c r="W27" s="159" t="s">
        <v>40</v>
      </c>
      <c r="X27" s="160" t="s">
        <v>40</v>
      </c>
      <c r="Y27" s="160" t="s">
        <v>40</v>
      </c>
      <c r="Z27" s="159" t="s">
        <v>40</v>
      </c>
      <c r="AA27" s="159" t="s">
        <v>40</v>
      </c>
    </row>
    <row r="28" spans="1:27" ht="15.75" x14ac:dyDescent="0.25">
      <c r="A28" s="15" t="s">
        <v>77</v>
      </c>
      <c r="B28" s="30" t="s">
        <v>78</v>
      </c>
      <c r="C28" s="193">
        <f>+'ENERO '!C28</f>
        <v>6</v>
      </c>
      <c r="D28" s="193">
        <f>+'ENERO '!D28+FEBRERO!D28+MARZO!D28</f>
        <v>13</v>
      </c>
      <c r="E28" s="193">
        <f>+'ENERO '!E28+FEBRERO!E28+MARZO!E28</f>
        <v>48</v>
      </c>
      <c r="F28" s="193">
        <f>+'ENERO '!F28+FEBRERO!F28+MARZO!F28</f>
        <v>0</v>
      </c>
      <c r="G28" s="193">
        <f>+'ENERO '!G28+FEBRERO!G28+MARZO!G28</f>
        <v>2</v>
      </c>
      <c r="H28" s="193">
        <f>+'ENERO '!H28+FEBRERO!H28+MARZO!H28</f>
        <v>0</v>
      </c>
      <c r="I28" s="193">
        <f>+'ENERO '!I28+FEBRERO!I28+MARZO!I28</f>
        <v>0</v>
      </c>
      <c r="J28" s="193">
        <f>+'ENERO '!J28+FEBRERO!J28+MARZO!J28</f>
        <v>54</v>
      </c>
      <c r="K28" s="193">
        <f>+'ENERO '!K28+FEBRERO!K28+MARZO!K28</f>
        <v>104</v>
      </c>
      <c r="L28" s="193">
        <f>+'ENERO '!L28+FEBRERO!L28+MARZO!L28</f>
        <v>26</v>
      </c>
      <c r="M28" s="193">
        <f>+'ENERO '!M28+FEBRERO!M28+MARZO!M28</f>
        <v>75</v>
      </c>
      <c r="N28" s="193">
        <f>+'ENERO '!N28+FEBRERO!N28+MARZO!N28</f>
        <v>2</v>
      </c>
      <c r="O28" s="193">
        <f>+'ENERO '!O28+FEBRERO!O28+MARZO!O28</f>
        <v>103</v>
      </c>
      <c r="P28" s="193">
        <f>+'ENERO '!P28+FEBRERO!P28+MARZO!P28</f>
        <v>14</v>
      </c>
      <c r="Q28" s="193">
        <f>+'ENERO '!Q28+FEBRERO!Q28+MARZO!Q28</f>
        <v>0</v>
      </c>
      <c r="R28" s="193">
        <f>+'ENERO '!R28+FEBRERO!R28+MARZO!R28</f>
        <v>540</v>
      </c>
      <c r="S28" s="193">
        <f>+'ENERO '!S28+FEBRERO!S28+MARZO!S28</f>
        <v>497</v>
      </c>
      <c r="T28" s="193">
        <f>+'ENERO '!T28+FEBRERO!T28+MARZO!T28</f>
        <v>493</v>
      </c>
      <c r="U28" s="193">
        <f>+'ENERO '!U28+FEBRERO!U28+MARZO!U28</f>
        <v>478</v>
      </c>
      <c r="V28" s="193">
        <f>+'ENERO '!V28+FEBRERO!V28+MARZO!V28</f>
        <v>0</v>
      </c>
      <c r="W28" s="159">
        <v>5.4285714285714288</v>
      </c>
      <c r="X28" s="160">
        <v>4.7619047619047616E-2</v>
      </c>
      <c r="Y28" s="160">
        <v>0.85314685314685312</v>
      </c>
      <c r="Z28" s="159">
        <v>1</v>
      </c>
      <c r="AA28" s="159">
        <v>3.5</v>
      </c>
    </row>
    <row r="29" spans="1:27" ht="15.75" x14ac:dyDescent="0.25">
      <c r="A29" s="15" t="s">
        <v>79</v>
      </c>
      <c r="B29" s="30" t="s">
        <v>80</v>
      </c>
      <c r="C29" s="193">
        <f>+'ENERO '!C29</f>
        <v>0</v>
      </c>
      <c r="D29" s="193">
        <f>+'ENERO '!D29+FEBRERO!D29+MARZO!D29</f>
        <v>0</v>
      </c>
      <c r="E29" s="193">
        <f>+'ENERO '!E29+FEBRERO!E29+MARZO!E29</f>
        <v>0</v>
      </c>
      <c r="F29" s="193">
        <f>+'ENERO '!F29+FEBRERO!F29+MARZO!F29</f>
        <v>0</v>
      </c>
      <c r="G29" s="193">
        <f>+'ENERO '!G29+FEBRERO!G29+MARZO!G29</f>
        <v>0</v>
      </c>
      <c r="H29" s="193">
        <f>+'ENERO '!H29+FEBRERO!H29+MARZO!H29</f>
        <v>0</v>
      </c>
      <c r="I29" s="193">
        <f>+'ENERO '!I29+FEBRERO!I29+MARZO!I29</f>
        <v>0</v>
      </c>
      <c r="J29" s="193">
        <f>+'ENERO '!J29+FEBRERO!J29+MARZO!J29</f>
        <v>0</v>
      </c>
      <c r="K29" s="193">
        <f>+'ENERO '!K29+FEBRERO!K29+MARZO!K29</f>
        <v>0</v>
      </c>
      <c r="L29" s="193">
        <f>+'ENERO '!L29+FEBRERO!L29+MARZO!L29</f>
        <v>0</v>
      </c>
      <c r="M29" s="193">
        <f>+'ENERO '!M29+FEBRERO!M29+MARZO!M29</f>
        <v>0</v>
      </c>
      <c r="N29" s="193">
        <f>+'ENERO '!N29+FEBRERO!N29+MARZO!N29</f>
        <v>0</v>
      </c>
      <c r="O29" s="193">
        <f>+'ENERO '!O29+FEBRERO!O29+MARZO!O29</f>
        <v>0</v>
      </c>
      <c r="P29" s="193">
        <f>+'ENERO '!P29+FEBRERO!P29+MARZO!P29</f>
        <v>0</v>
      </c>
      <c r="Q29" s="193">
        <f>+'ENERO '!Q29+FEBRERO!Q29+MARZO!Q29</f>
        <v>0</v>
      </c>
      <c r="R29" s="193">
        <f>+'ENERO '!R29+FEBRERO!R29+MARZO!R29</f>
        <v>0</v>
      </c>
      <c r="S29" s="193">
        <f>+'ENERO '!S29+FEBRERO!S29+MARZO!S29</f>
        <v>0</v>
      </c>
      <c r="T29" s="193">
        <f>+'ENERO '!T29+FEBRERO!T29+MARZO!T29</f>
        <v>0</v>
      </c>
      <c r="U29" s="193">
        <f>+'ENERO '!U29+FEBRERO!U29+MARZO!U29</f>
        <v>0</v>
      </c>
      <c r="V29" s="193">
        <f>+'ENERO '!V29+FEBRERO!V29+MARZO!V29</f>
        <v>0</v>
      </c>
      <c r="W29" s="159" t="s">
        <v>40</v>
      </c>
      <c r="X29" s="160" t="s">
        <v>40</v>
      </c>
      <c r="Y29" s="160" t="s">
        <v>40</v>
      </c>
      <c r="Z29" s="159" t="s">
        <v>40</v>
      </c>
      <c r="AA29" s="159" t="s">
        <v>40</v>
      </c>
    </row>
    <row r="30" spans="1:27" ht="15.75" x14ac:dyDescent="0.25">
      <c r="A30" s="15" t="s">
        <v>81</v>
      </c>
      <c r="B30" s="27" t="s">
        <v>82</v>
      </c>
      <c r="C30" s="193">
        <f>+'ENERO '!C30</f>
        <v>6</v>
      </c>
      <c r="D30" s="193">
        <f>+'ENERO '!D30+FEBRERO!D30+MARZO!D30</f>
        <v>7</v>
      </c>
      <c r="E30" s="193">
        <f>+'ENERO '!E30+FEBRERO!E30+MARZO!E30</f>
        <v>75</v>
      </c>
      <c r="F30" s="193">
        <f>+'ENERO '!F30+FEBRERO!F30+MARZO!F30</f>
        <v>0</v>
      </c>
      <c r="G30" s="193">
        <f>+'ENERO '!G30+FEBRERO!G30+MARZO!G30</f>
        <v>3</v>
      </c>
      <c r="H30" s="193">
        <f>+'ENERO '!H30+FEBRERO!H30+MARZO!H30</f>
        <v>0</v>
      </c>
      <c r="I30" s="193">
        <f>+'ENERO '!I30+FEBRERO!I30+MARZO!I30</f>
        <v>0</v>
      </c>
      <c r="J30" s="193">
        <f>+'ENERO '!J30+FEBRERO!J30+MARZO!J30</f>
        <v>11</v>
      </c>
      <c r="K30" s="193">
        <f>+'ENERO '!K30+FEBRERO!K30+MARZO!K30</f>
        <v>89</v>
      </c>
      <c r="L30" s="193">
        <f>+'ENERO '!L30+FEBRERO!L30+MARZO!L30</f>
        <v>59</v>
      </c>
      <c r="M30" s="193">
        <f>+'ENERO '!M30+FEBRERO!M30+MARZO!M30</f>
        <v>29</v>
      </c>
      <c r="N30" s="193">
        <f>+'ENERO '!N30+FEBRERO!N30+MARZO!N30</f>
        <v>0</v>
      </c>
      <c r="O30" s="193">
        <f>+'ENERO '!O30+FEBRERO!O30+MARZO!O30</f>
        <v>88</v>
      </c>
      <c r="P30" s="193">
        <f>+'ENERO '!P30+FEBRERO!P30+MARZO!P30</f>
        <v>8</v>
      </c>
      <c r="Q30" s="193">
        <f>+'ENERO '!Q30+FEBRERO!Q30+MARZO!Q30</f>
        <v>0</v>
      </c>
      <c r="R30" s="193">
        <f>+'ENERO '!R30+FEBRERO!R30+MARZO!R30</f>
        <v>540</v>
      </c>
      <c r="S30" s="193">
        <f>+'ENERO '!S30+FEBRERO!S30+MARZO!S30</f>
        <v>299</v>
      </c>
      <c r="T30" s="193">
        <f>+'ENERO '!T30+FEBRERO!T30+MARZO!T30</f>
        <v>285</v>
      </c>
      <c r="U30" s="193">
        <f>+'ENERO '!U30+FEBRERO!U30+MARZO!U30</f>
        <v>260</v>
      </c>
      <c r="V30" s="193">
        <f>+'ENERO '!V30+FEBRERO!V30+MARZO!V30</f>
        <v>0</v>
      </c>
      <c r="W30" s="159">
        <v>2.5384615384615383</v>
      </c>
      <c r="X30" s="160">
        <v>3.8461538461538464E-2</v>
      </c>
      <c r="Y30" s="160">
        <v>0.36559139784946237</v>
      </c>
      <c r="Z30" s="159">
        <v>4.5384615384615383</v>
      </c>
      <c r="AA30" s="159">
        <v>4.333333333333333</v>
      </c>
    </row>
    <row r="31" spans="1:27" ht="15.75" x14ac:dyDescent="0.25">
      <c r="A31" s="15" t="s">
        <v>83</v>
      </c>
      <c r="B31" s="27" t="s">
        <v>84</v>
      </c>
      <c r="C31" s="193">
        <f>+'ENERO '!C31</f>
        <v>0</v>
      </c>
      <c r="D31" s="193">
        <f>+'ENERO '!D31+FEBRERO!D31+MARZO!D31</f>
        <v>0</v>
      </c>
      <c r="E31" s="193">
        <f>+'ENERO '!E31+FEBRERO!E31+MARZO!E31</f>
        <v>0</v>
      </c>
      <c r="F31" s="193">
        <f>+'ENERO '!F31+FEBRERO!F31+MARZO!F31</f>
        <v>0</v>
      </c>
      <c r="G31" s="193">
        <f>+'ENERO '!G31+FEBRERO!G31+MARZO!G31</f>
        <v>0</v>
      </c>
      <c r="H31" s="193">
        <f>+'ENERO '!H31+FEBRERO!H31+MARZO!H31</f>
        <v>0</v>
      </c>
      <c r="I31" s="193">
        <f>+'ENERO '!I31+FEBRERO!I31+MARZO!I31</f>
        <v>0</v>
      </c>
      <c r="J31" s="193">
        <f>+'ENERO '!J31+FEBRERO!J31+MARZO!J31</f>
        <v>0</v>
      </c>
      <c r="K31" s="193">
        <f>+'ENERO '!K31+FEBRERO!K31+MARZO!K31</f>
        <v>0</v>
      </c>
      <c r="L31" s="193">
        <f>+'ENERO '!L31+FEBRERO!L31+MARZO!L31</f>
        <v>0</v>
      </c>
      <c r="M31" s="193">
        <f>+'ENERO '!M31+FEBRERO!M31+MARZO!M31</f>
        <v>0</v>
      </c>
      <c r="N31" s="193">
        <f>+'ENERO '!N31+FEBRERO!N31+MARZO!N31</f>
        <v>0</v>
      </c>
      <c r="O31" s="193">
        <f>+'ENERO '!O31+FEBRERO!O31+MARZO!O31</f>
        <v>0</v>
      </c>
      <c r="P31" s="193">
        <f>+'ENERO '!P31+FEBRERO!P31+MARZO!P31</f>
        <v>0</v>
      </c>
      <c r="Q31" s="193">
        <f>+'ENERO '!Q31+FEBRERO!Q31+MARZO!Q31</f>
        <v>0</v>
      </c>
      <c r="R31" s="193">
        <f>+'ENERO '!R31+FEBRERO!R31+MARZO!R31</f>
        <v>0</v>
      </c>
      <c r="S31" s="193">
        <f>+'ENERO '!S31+FEBRERO!S31+MARZO!S31</f>
        <v>0</v>
      </c>
      <c r="T31" s="193">
        <f>+'ENERO '!T31+FEBRERO!T31+MARZO!T31</f>
        <v>0</v>
      </c>
      <c r="U31" s="193">
        <f>+'ENERO '!U31+FEBRERO!U31+MARZO!U31</f>
        <v>0</v>
      </c>
      <c r="V31" s="193">
        <f>+'ENERO '!V31+FEBRERO!V31+MARZO!V31</f>
        <v>0</v>
      </c>
      <c r="W31" s="159" t="s">
        <v>40</v>
      </c>
      <c r="X31" s="160" t="s">
        <v>40</v>
      </c>
      <c r="Y31" s="160" t="s">
        <v>40</v>
      </c>
      <c r="Z31" s="159" t="s">
        <v>40</v>
      </c>
      <c r="AA31" s="159" t="s">
        <v>40</v>
      </c>
    </row>
    <row r="32" spans="1:27" ht="15.75" x14ac:dyDescent="0.25">
      <c r="A32" s="15" t="s">
        <v>85</v>
      </c>
      <c r="B32" s="27" t="s">
        <v>86</v>
      </c>
      <c r="C32" s="193">
        <f>+'ENERO '!C32</f>
        <v>0</v>
      </c>
      <c r="D32" s="193">
        <f>+'ENERO '!D32+FEBRERO!D32+MARZO!D32</f>
        <v>0</v>
      </c>
      <c r="E32" s="193">
        <f>+'ENERO '!E32+FEBRERO!E32+MARZO!E32</f>
        <v>0</v>
      </c>
      <c r="F32" s="193">
        <f>+'ENERO '!F32+FEBRERO!F32+MARZO!F32</f>
        <v>0</v>
      </c>
      <c r="G32" s="193">
        <f>+'ENERO '!G32+FEBRERO!G32+MARZO!G32</f>
        <v>0</v>
      </c>
      <c r="H32" s="193">
        <f>+'ENERO '!H32+FEBRERO!H32+MARZO!H32</f>
        <v>0</v>
      </c>
      <c r="I32" s="193">
        <f>+'ENERO '!I32+FEBRERO!I32+MARZO!I32</f>
        <v>0</v>
      </c>
      <c r="J32" s="193">
        <f>+'ENERO '!J32+FEBRERO!J32+MARZO!J32</f>
        <v>0</v>
      </c>
      <c r="K32" s="193">
        <f>+'ENERO '!K32+FEBRERO!K32+MARZO!K32</f>
        <v>0</v>
      </c>
      <c r="L32" s="193">
        <f>+'ENERO '!L32+FEBRERO!L32+MARZO!L32</f>
        <v>0</v>
      </c>
      <c r="M32" s="193">
        <f>+'ENERO '!M32+FEBRERO!M32+MARZO!M32</f>
        <v>0</v>
      </c>
      <c r="N32" s="193">
        <f>+'ENERO '!N32+FEBRERO!N32+MARZO!N32</f>
        <v>0</v>
      </c>
      <c r="O32" s="193">
        <f>+'ENERO '!O32+FEBRERO!O32+MARZO!O32</f>
        <v>0</v>
      </c>
      <c r="P32" s="193">
        <f>+'ENERO '!P32+FEBRERO!P32+MARZO!P32</f>
        <v>0</v>
      </c>
      <c r="Q32" s="193">
        <f>+'ENERO '!Q32+FEBRERO!Q32+MARZO!Q32</f>
        <v>0</v>
      </c>
      <c r="R32" s="193">
        <f>+'ENERO '!R32+FEBRERO!R32+MARZO!R32</f>
        <v>0</v>
      </c>
      <c r="S32" s="193">
        <f>+'ENERO '!S32+FEBRERO!S32+MARZO!S32</f>
        <v>0</v>
      </c>
      <c r="T32" s="193">
        <f>+'ENERO '!T32+FEBRERO!T32+MARZO!T32</f>
        <v>0</v>
      </c>
      <c r="U32" s="193">
        <f>+'ENERO '!U32+FEBRERO!U32+MARZO!U32</f>
        <v>0</v>
      </c>
      <c r="V32" s="193">
        <f>+'ENERO '!V32+FEBRERO!V32+MARZO!V32</f>
        <v>0</v>
      </c>
      <c r="W32" s="159" t="s">
        <v>40</v>
      </c>
      <c r="X32" s="160" t="s">
        <v>40</v>
      </c>
      <c r="Y32" s="160" t="s">
        <v>40</v>
      </c>
      <c r="Z32" s="159" t="s">
        <v>40</v>
      </c>
      <c r="AA32" s="159" t="s">
        <v>40</v>
      </c>
    </row>
    <row r="33" spans="1:27" ht="15.75" x14ac:dyDescent="0.25">
      <c r="A33" s="15" t="s">
        <v>87</v>
      </c>
      <c r="B33" s="27" t="s">
        <v>88</v>
      </c>
      <c r="C33" s="193">
        <f>+'ENERO '!C33</f>
        <v>0</v>
      </c>
      <c r="D33" s="193">
        <f>+'ENERO '!D33+FEBRERO!D33+MARZO!D33</f>
        <v>0</v>
      </c>
      <c r="E33" s="193">
        <f>+'ENERO '!E33+FEBRERO!E33+MARZO!E33</f>
        <v>0</v>
      </c>
      <c r="F33" s="193">
        <f>+'ENERO '!F33+FEBRERO!F33+MARZO!F33</f>
        <v>0</v>
      </c>
      <c r="G33" s="193">
        <f>+'ENERO '!G33+FEBRERO!G33+MARZO!G33</f>
        <v>0</v>
      </c>
      <c r="H33" s="193">
        <f>+'ENERO '!H33+FEBRERO!H33+MARZO!H33</f>
        <v>0</v>
      </c>
      <c r="I33" s="193">
        <f>+'ENERO '!I33+FEBRERO!I33+MARZO!I33</f>
        <v>0</v>
      </c>
      <c r="J33" s="193">
        <f>+'ENERO '!J33+FEBRERO!J33+MARZO!J33</f>
        <v>0</v>
      </c>
      <c r="K33" s="193">
        <f>+'ENERO '!K33+FEBRERO!K33+MARZO!K33</f>
        <v>0</v>
      </c>
      <c r="L33" s="193">
        <f>+'ENERO '!L33+FEBRERO!L33+MARZO!L33</f>
        <v>0</v>
      </c>
      <c r="M33" s="193">
        <f>+'ENERO '!M33+FEBRERO!M33+MARZO!M33</f>
        <v>0</v>
      </c>
      <c r="N33" s="193">
        <f>+'ENERO '!N33+FEBRERO!N33+MARZO!N33</f>
        <v>0</v>
      </c>
      <c r="O33" s="193">
        <f>+'ENERO '!O33+FEBRERO!O33+MARZO!O33</f>
        <v>0</v>
      </c>
      <c r="P33" s="193">
        <f>+'ENERO '!P33+FEBRERO!P33+MARZO!P33</f>
        <v>0</v>
      </c>
      <c r="Q33" s="193">
        <f>+'ENERO '!Q33+FEBRERO!Q33+MARZO!Q33</f>
        <v>0</v>
      </c>
      <c r="R33" s="193">
        <f>+'ENERO '!R33+FEBRERO!R33+MARZO!R33</f>
        <v>0</v>
      </c>
      <c r="S33" s="193">
        <f>+'ENERO '!S33+FEBRERO!S33+MARZO!S33</f>
        <v>0</v>
      </c>
      <c r="T33" s="193">
        <f>+'ENERO '!T33+FEBRERO!T33+MARZO!T33</f>
        <v>0</v>
      </c>
      <c r="U33" s="193">
        <f>+'ENERO '!U33+FEBRERO!U33+MARZO!U33</f>
        <v>0</v>
      </c>
      <c r="V33" s="193">
        <f>+'ENERO '!V33+FEBRERO!V33+MARZO!V33</f>
        <v>0</v>
      </c>
      <c r="W33" s="159" t="s">
        <v>40</v>
      </c>
      <c r="X33" s="160" t="s">
        <v>40</v>
      </c>
      <c r="Y33" s="160" t="s">
        <v>40</v>
      </c>
      <c r="Z33" s="159" t="s">
        <v>40</v>
      </c>
      <c r="AA33" s="159" t="s">
        <v>40</v>
      </c>
    </row>
    <row r="34" spans="1:27" ht="15.75" x14ac:dyDescent="0.25">
      <c r="A34" s="15" t="s">
        <v>89</v>
      </c>
      <c r="B34" s="27" t="s">
        <v>90</v>
      </c>
      <c r="C34" s="193">
        <f>+'ENERO '!C34</f>
        <v>20</v>
      </c>
      <c r="D34" s="193">
        <f>+'ENERO '!D34+FEBRERO!D34+MARZO!D34</f>
        <v>40</v>
      </c>
      <c r="E34" s="193">
        <f>+'ENERO '!E34+FEBRERO!E34+MARZO!E34</f>
        <v>443</v>
      </c>
      <c r="F34" s="193">
        <f>+'ENERO '!F34+FEBRERO!F34+MARZO!F34</f>
        <v>0</v>
      </c>
      <c r="G34" s="193">
        <f>+'ENERO '!G34+FEBRERO!G34+MARZO!G34</f>
        <v>9</v>
      </c>
      <c r="H34" s="193">
        <f>+'ENERO '!H34+FEBRERO!H34+MARZO!H34</f>
        <v>0</v>
      </c>
      <c r="I34" s="193">
        <f>+'ENERO '!I34+FEBRERO!I34+MARZO!I34</f>
        <v>0</v>
      </c>
      <c r="J34" s="193">
        <f>+'ENERO '!J34+FEBRERO!J34+MARZO!J34</f>
        <v>80</v>
      </c>
      <c r="K34" s="193">
        <f>+'ENERO '!K34+FEBRERO!K34+MARZO!K34</f>
        <v>532</v>
      </c>
      <c r="L34" s="193">
        <f>+'ENERO '!L34+FEBRERO!L34+MARZO!L34</f>
        <v>298</v>
      </c>
      <c r="M34" s="193">
        <f>+'ENERO '!M34+FEBRERO!M34+MARZO!M34</f>
        <v>225</v>
      </c>
      <c r="N34" s="193">
        <f>+'ENERO '!N34+FEBRERO!N34+MARZO!N34</f>
        <v>9</v>
      </c>
      <c r="O34" s="193">
        <f>+'ENERO '!O34+FEBRERO!O34+MARZO!O34</f>
        <v>532</v>
      </c>
      <c r="P34" s="193">
        <f>+'ENERO '!P34+FEBRERO!P34+MARZO!P34</f>
        <v>40</v>
      </c>
      <c r="Q34" s="193">
        <f>+'ENERO '!Q34+FEBRERO!Q34+MARZO!Q34</f>
        <v>0</v>
      </c>
      <c r="R34" s="193">
        <f>+'ENERO '!R34+FEBRERO!R34+MARZO!R34</f>
        <v>1648</v>
      </c>
      <c r="S34" s="193">
        <f>+'ENERO '!S34+FEBRERO!S34+MARZO!S34</f>
        <v>1463</v>
      </c>
      <c r="T34" s="193">
        <f>+'ENERO '!T34+FEBRERO!T34+MARZO!T34</f>
        <v>1483</v>
      </c>
      <c r="U34" s="193">
        <f>+'ENERO '!U34+FEBRERO!U34+MARZO!U34</f>
        <v>1464</v>
      </c>
      <c r="V34" s="193">
        <f>+'ENERO '!V34+FEBRERO!V34+MARZO!V34</f>
        <v>0</v>
      </c>
      <c r="W34" s="159">
        <v>2.544</v>
      </c>
      <c r="X34" s="160">
        <v>1.6E-2</v>
      </c>
      <c r="Y34" s="160">
        <v>0.68939393939393945</v>
      </c>
      <c r="Z34" s="159">
        <v>1.3120000000000001</v>
      </c>
      <c r="AA34" s="159">
        <v>6.25</v>
      </c>
    </row>
    <row r="35" spans="1:27" ht="15.75" x14ac:dyDescent="0.25">
      <c r="A35" s="15" t="s">
        <v>91</v>
      </c>
      <c r="B35" s="27" t="s">
        <v>92</v>
      </c>
      <c r="C35" s="193">
        <f>+'ENERO '!C35</f>
        <v>45</v>
      </c>
      <c r="D35" s="193">
        <f>+'ENERO '!D35+FEBRERO!D35+MARZO!D35</f>
        <v>97</v>
      </c>
      <c r="E35" s="193">
        <f>+'ENERO '!E35+FEBRERO!E35+MARZO!E35</f>
        <v>178</v>
      </c>
      <c r="F35" s="193">
        <f>+'ENERO '!F35+FEBRERO!F35+MARZO!F35</f>
        <v>0</v>
      </c>
      <c r="G35" s="193">
        <f>+'ENERO '!G35+FEBRERO!G35+MARZO!G35</f>
        <v>186</v>
      </c>
      <c r="H35" s="193">
        <f>+'ENERO '!H35+FEBRERO!H35+MARZO!H35</f>
        <v>0</v>
      </c>
      <c r="I35" s="193">
        <f>+'ENERO '!I35+FEBRERO!I35+MARZO!I35</f>
        <v>0</v>
      </c>
      <c r="J35" s="193">
        <f>+'ENERO '!J35+FEBRERO!J35+MARZO!J35</f>
        <v>192</v>
      </c>
      <c r="K35" s="193">
        <f>+'ENERO '!K35+FEBRERO!K35+MARZO!K35</f>
        <v>556</v>
      </c>
      <c r="L35" s="193">
        <f>+'ENERO '!L35+FEBRERO!L35+MARZO!L35</f>
        <v>478</v>
      </c>
      <c r="M35" s="193">
        <f>+'ENERO '!M35+FEBRERO!M35+MARZO!M35</f>
        <v>69</v>
      </c>
      <c r="N35" s="193">
        <f>+'ENERO '!N35+FEBRERO!N35+MARZO!N35</f>
        <v>1</v>
      </c>
      <c r="O35" s="193">
        <f>+'ENERO '!O35+FEBRERO!O35+MARZO!O35</f>
        <v>548</v>
      </c>
      <c r="P35" s="193">
        <f>+'ENERO '!P35+FEBRERO!P35+MARZO!P35</f>
        <v>105</v>
      </c>
      <c r="Q35" s="193">
        <f>+'ENERO '!Q35+FEBRERO!Q35+MARZO!Q35</f>
        <v>0</v>
      </c>
      <c r="R35" s="193">
        <f>+'ENERO '!R35+FEBRERO!R35+MARZO!R35</f>
        <v>4095</v>
      </c>
      <c r="S35" s="193">
        <f>+'ENERO '!S35+FEBRERO!S35+MARZO!S35</f>
        <v>3448</v>
      </c>
      <c r="T35" s="193">
        <f>+'ENERO '!T35+FEBRERO!T35+MARZO!T35</f>
        <v>3456</v>
      </c>
      <c r="U35" s="193">
        <f>+'ENERO '!U35+FEBRERO!U35+MARZO!U35</f>
        <v>3406</v>
      </c>
      <c r="V35" s="193">
        <f>+'ENERO '!V35+FEBRERO!V35+MARZO!V35</f>
        <v>0</v>
      </c>
      <c r="W35" s="159">
        <v>4.9441340782122909</v>
      </c>
      <c r="X35" s="160">
        <v>5.5865921787709499E-3</v>
      </c>
      <c r="Y35" s="160">
        <v>0.83971291866028708</v>
      </c>
      <c r="Z35" s="159">
        <v>1.1229050279329609</v>
      </c>
      <c r="AA35" s="159">
        <v>3.9777777777777779</v>
      </c>
    </row>
    <row r="36" spans="1:27" ht="15.75" x14ac:dyDescent="0.25">
      <c r="A36" s="15" t="s">
        <v>93</v>
      </c>
      <c r="B36" s="27" t="s">
        <v>94</v>
      </c>
      <c r="C36" s="193">
        <f>+'ENERO '!C36</f>
        <v>0</v>
      </c>
      <c r="D36" s="193">
        <f>+'ENERO '!D36+FEBRERO!D36+MARZO!D36</f>
        <v>0</v>
      </c>
      <c r="E36" s="193">
        <f>+'ENERO '!E36+FEBRERO!E36+MARZO!E36</f>
        <v>0</v>
      </c>
      <c r="F36" s="193">
        <f>+'ENERO '!F36+FEBRERO!F36+MARZO!F36</f>
        <v>0</v>
      </c>
      <c r="G36" s="193">
        <f>+'ENERO '!G36+FEBRERO!G36+MARZO!G36</f>
        <v>0</v>
      </c>
      <c r="H36" s="193">
        <f>+'ENERO '!H36+FEBRERO!H36+MARZO!H36</f>
        <v>0</v>
      </c>
      <c r="I36" s="193">
        <f>+'ENERO '!I36+FEBRERO!I36+MARZO!I36</f>
        <v>0</v>
      </c>
      <c r="J36" s="193">
        <f>+'ENERO '!J36+FEBRERO!J36+MARZO!J36</f>
        <v>0</v>
      </c>
      <c r="K36" s="193">
        <f>+'ENERO '!K36+FEBRERO!K36+MARZO!K36</f>
        <v>0</v>
      </c>
      <c r="L36" s="193">
        <f>+'ENERO '!L36+FEBRERO!L36+MARZO!L36</f>
        <v>0</v>
      </c>
      <c r="M36" s="193">
        <f>+'ENERO '!M36+FEBRERO!M36+MARZO!M36</f>
        <v>0</v>
      </c>
      <c r="N36" s="193">
        <f>+'ENERO '!N36+FEBRERO!N36+MARZO!N36</f>
        <v>0</v>
      </c>
      <c r="O36" s="193">
        <f>+'ENERO '!O36+FEBRERO!O36+MARZO!O36</f>
        <v>0</v>
      </c>
      <c r="P36" s="193">
        <f>+'ENERO '!P36+FEBRERO!P36+MARZO!P36</f>
        <v>0</v>
      </c>
      <c r="Q36" s="193">
        <f>+'ENERO '!Q36+FEBRERO!Q36+MARZO!Q36</f>
        <v>0</v>
      </c>
      <c r="R36" s="193">
        <f>+'ENERO '!R36+FEBRERO!R36+MARZO!R36</f>
        <v>0</v>
      </c>
      <c r="S36" s="193">
        <f>+'ENERO '!S36+FEBRERO!S36+MARZO!S36</f>
        <v>0</v>
      </c>
      <c r="T36" s="193">
        <f>+'ENERO '!T36+FEBRERO!T36+MARZO!T36</f>
        <v>0</v>
      </c>
      <c r="U36" s="193">
        <f>+'ENERO '!U36+FEBRERO!U36+MARZO!U36</f>
        <v>0</v>
      </c>
      <c r="V36" s="193">
        <f>+'ENERO '!V36+FEBRERO!V36+MARZO!V36</f>
        <v>0</v>
      </c>
      <c r="W36" s="159" t="s">
        <v>40</v>
      </c>
      <c r="X36" s="160" t="s">
        <v>40</v>
      </c>
      <c r="Y36" s="160" t="s">
        <v>40</v>
      </c>
      <c r="Z36" s="159" t="s">
        <v>40</v>
      </c>
      <c r="AA36" s="159" t="s">
        <v>40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x14ac:dyDescent="0.25">
      <c r="A38" s="17" t="s">
        <v>95</v>
      </c>
      <c r="B38" s="18" t="s">
        <v>96</v>
      </c>
      <c r="C38" s="5" t="s">
        <v>97</v>
      </c>
      <c r="D38" s="1"/>
      <c r="E38" s="2" t="s">
        <v>98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1:27" ht="90" customHeight="1" x14ac:dyDescent="0.25">
      <c r="A39" s="19" t="s">
        <v>99</v>
      </c>
      <c r="B39" s="20" t="s">
        <v>100</v>
      </c>
      <c r="C39" s="34"/>
      <c r="D39" s="1"/>
      <c r="E39" s="221" t="s">
        <v>101</v>
      </c>
      <c r="F39" s="222"/>
      <c r="G39" s="36"/>
      <c r="H39" s="5" t="s">
        <v>102</v>
      </c>
      <c r="I39" s="5" t="s">
        <v>103</v>
      </c>
      <c r="J39" s="7" t="s">
        <v>104</v>
      </c>
      <c r="K39" s="1"/>
      <c r="L39" s="1"/>
      <c r="M39" s="1"/>
      <c r="N39" s="1"/>
      <c r="O39" s="1"/>
      <c r="P39" s="1"/>
      <c r="Q39" s="128"/>
      <c r="R39" s="128"/>
      <c r="S39" s="128"/>
      <c r="T39" s="128"/>
      <c r="U39" s="135"/>
      <c r="V39" s="134"/>
      <c r="W39" s="128"/>
      <c r="X39" s="128"/>
      <c r="Y39" s="128"/>
      <c r="Z39" s="128"/>
      <c r="AA39" s="128"/>
    </row>
    <row r="40" spans="1:27" ht="15.75" x14ac:dyDescent="0.25">
      <c r="A40" s="12" t="s">
        <v>105</v>
      </c>
      <c r="B40" s="21" t="s">
        <v>106</v>
      </c>
      <c r="C40" s="54" t="e">
        <f>+#REF!+FEBRERO!#REF!+MARZO!#REF!+ABRIL!#REF!+MAYO!#REF!+JUNIO!#REF!+JULIO!#REF!+AGOSTO!#REF!+SEPTIEMBRE!#REF!+OCTUBRE!#REF!+NOVIEMBRE!#REF!+DICIEMBRE!#REF!</f>
        <v>#REF!</v>
      </c>
      <c r="D40" s="1"/>
      <c r="E40" s="37" t="s">
        <v>107</v>
      </c>
      <c r="F40" s="43" t="s">
        <v>108</v>
      </c>
      <c r="G40" s="36"/>
      <c r="H40" s="54" t="e">
        <f>+#REF!+FEBRERO!#REF!+MARZO!#REF!+ABRIL!#REF!+MAYO!#REF!+JUNIO!#REF!+JULIO!#REF!+AGOSTO!#REF!+SEPTIEMBRE!#REF!+OCTUBRE!#REF!+NOVIEMBRE!#REF!+DICIEMBRE!#REF!</f>
        <v>#REF!</v>
      </c>
      <c r="I40" s="54" t="e">
        <f>+#REF!+FEBRERO!#REF!+MARZO!#REF!+ABRIL!#REF!+MAYO!#REF!+JUNIO!#REF!+JULIO!#REF!+AGOSTO!#REF!+SEPTIEMBRE!#REF!+OCTUBRE!#REF!+NOVIEMBRE!#REF!+DICIEMBRE!#REF!</f>
        <v>#REF!</v>
      </c>
      <c r="J40" s="54" t="e">
        <f>+#REF!+FEBRERO!#REF!+MARZO!#REF!+ABRIL!#REF!+MAYO!#REF!+JUNIO!#REF!+JULIO!#REF!+AGOSTO!#REF!+SEPTIEMBRE!#REF!+OCTUBRE!#REF!+NOVIEMBRE!#REF!+DICIEMBRE!#REF!</f>
        <v>#REF!</v>
      </c>
      <c r="K40" s="1"/>
      <c r="L40" s="1"/>
      <c r="M40" s="1"/>
      <c r="N40" s="1"/>
      <c r="O40" s="1"/>
      <c r="P40" s="1"/>
      <c r="Q40" s="128"/>
      <c r="R40" s="128"/>
      <c r="S40" s="128"/>
      <c r="T40" s="128"/>
      <c r="U40" s="135"/>
      <c r="V40" s="134"/>
      <c r="W40" s="128"/>
      <c r="X40" s="128"/>
      <c r="Y40" s="128"/>
      <c r="Z40" s="128"/>
      <c r="AA40" s="128"/>
    </row>
    <row r="41" spans="1:27" ht="15.75" x14ac:dyDescent="0.25">
      <c r="A41" s="12" t="s">
        <v>109</v>
      </c>
      <c r="B41" s="21" t="s">
        <v>110</v>
      </c>
      <c r="C41" s="54" t="e">
        <f>+#REF!+FEBRERO!#REF!+MARZO!#REF!+ABRIL!#REF!+MAYO!#REF!+JUNIO!#REF!+JULIO!#REF!+AGOSTO!#REF!+SEPTIEMBRE!#REF!+OCTUBRE!#REF!+NOVIEMBRE!#REF!+DICIEMBRE!#REF!</f>
        <v>#REF!</v>
      </c>
      <c r="D41" s="1"/>
      <c r="E41" s="16" t="s">
        <v>111</v>
      </c>
      <c r="F41" s="42" t="s">
        <v>112</v>
      </c>
      <c r="G41" s="38"/>
      <c r="H41" s="54" t="e">
        <f>+#REF!+FEBRERO!#REF!+MARZO!#REF!+ABRIL!#REF!+MAYO!#REF!+JUNIO!#REF!+JULIO!#REF!+AGOSTO!#REF!+SEPTIEMBRE!#REF!+OCTUBRE!#REF!+NOVIEMBRE!#REF!+DICIEMBRE!#REF!</f>
        <v>#REF!</v>
      </c>
      <c r="I41" s="54" t="e">
        <f>+#REF!+FEBRERO!#REF!+MARZO!#REF!+ABRIL!#REF!+MAYO!#REF!+JUNIO!#REF!+JULIO!#REF!+AGOSTO!#REF!+SEPTIEMBRE!#REF!+OCTUBRE!#REF!+NOVIEMBRE!#REF!+DICIEMBRE!#REF!</f>
        <v>#REF!</v>
      </c>
      <c r="J41" s="54" t="e">
        <f>+#REF!+FEBRERO!#REF!+MARZO!#REF!+ABRIL!#REF!+MAYO!#REF!+JUNIO!#REF!+JULIO!#REF!+AGOSTO!#REF!+SEPTIEMBRE!#REF!+OCTUBRE!#REF!+NOVIEMBRE!#REF!+DICIEMBRE!#REF!</f>
        <v>#REF!</v>
      </c>
      <c r="K41" s="1"/>
      <c r="L41" s="1"/>
      <c r="M41" s="1"/>
      <c r="N41" s="1"/>
      <c r="O41" s="1"/>
      <c r="P41" s="1"/>
      <c r="Q41" s="128"/>
      <c r="R41" s="128"/>
      <c r="S41" s="128"/>
      <c r="T41" s="128"/>
      <c r="U41" s="135"/>
      <c r="V41" s="134"/>
      <c r="W41" s="128"/>
      <c r="X41" s="128"/>
      <c r="Y41" s="128"/>
      <c r="Z41" s="128"/>
      <c r="AA41" s="128"/>
    </row>
    <row r="42" spans="1:27" ht="15.75" x14ac:dyDescent="0.25">
      <c r="A42" s="12" t="s">
        <v>113</v>
      </c>
      <c r="B42" s="13" t="s">
        <v>60</v>
      </c>
      <c r="C42" s="54" t="e">
        <f>+#REF!+FEBRERO!#REF!+MARZO!#REF!+ABRIL!#REF!+MAYO!#REF!+JUNIO!#REF!+JULIO!#REF!+AGOSTO!#REF!+SEPTIEMBRE!#REF!+OCTUBRE!#REF!+NOVIEMBRE!#REF!+DICIEMBRE!#REF!</f>
        <v>#REF!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28"/>
      <c r="R42" s="128"/>
      <c r="S42" s="128"/>
      <c r="T42" s="128"/>
      <c r="U42" s="135"/>
      <c r="V42" s="134"/>
      <c r="W42" s="128"/>
      <c r="X42" s="128"/>
      <c r="Y42" s="128"/>
      <c r="Z42" s="128"/>
      <c r="AA42" s="128"/>
    </row>
    <row r="43" spans="1:27" ht="15" customHeight="1" x14ac:dyDescent="0.25">
      <c r="A43" s="25" t="s">
        <v>114</v>
      </c>
      <c r="B43" s="13" t="s">
        <v>115</v>
      </c>
      <c r="C43" s="54" t="e">
        <f>+#REF!+FEBRERO!#REF!+MARZO!#REF!+ABRIL!#REF!+MAYO!#REF!+JUNIO!#REF!+JULIO!#REF!+AGOSTO!#REF!+SEPTIEMBRE!#REF!+OCTUBRE!#REF!+NOVIEMBRE!#REF!+DICIEMBRE!#REF!</f>
        <v>#REF!</v>
      </c>
      <c r="D43" s="1"/>
      <c r="E43" s="221" t="s">
        <v>116</v>
      </c>
      <c r="F43" s="222"/>
      <c r="G43" s="39"/>
      <c r="H43" s="39"/>
      <c r="I43" s="36"/>
      <c r="J43" s="17" t="s">
        <v>117</v>
      </c>
      <c r="K43" s="1"/>
      <c r="L43" s="1"/>
      <c r="M43" s="1"/>
      <c r="N43" s="1"/>
      <c r="O43" s="1"/>
      <c r="P43" s="1"/>
      <c r="Q43" s="128"/>
      <c r="R43" s="128"/>
      <c r="S43" s="128"/>
      <c r="T43" s="128"/>
      <c r="U43" s="135"/>
      <c r="V43" s="134"/>
      <c r="W43" s="128"/>
      <c r="X43" s="128"/>
      <c r="Y43" s="128"/>
      <c r="Z43" s="128"/>
      <c r="AA43" s="128"/>
    </row>
    <row r="44" spans="1:27" ht="15.75" x14ac:dyDescent="0.25">
      <c r="A44" s="12" t="s">
        <v>118</v>
      </c>
      <c r="B44" s="21" t="s">
        <v>119</v>
      </c>
      <c r="C44" s="54" t="e">
        <f>+#REF!+FEBRERO!#REF!+MARZO!#REF!+ABRIL!#REF!+MAYO!#REF!+JUNIO!#REF!+JULIO!#REF!+AGOSTO!#REF!+SEPTIEMBRE!#REF!+OCTUBRE!#REF!+NOVIEMBRE!#REF!+DICIEMBRE!#REF!</f>
        <v>#REF!</v>
      </c>
      <c r="D44" s="1"/>
      <c r="E44" s="44" t="s">
        <v>107</v>
      </c>
      <c r="F44" s="40" t="s">
        <v>120</v>
      </c>
      <c r="G44" s="39"/>
      <c r="H44" s="39"/>
      <c r="I44" s="36"/>
      <c r="J44" s="54" t="e">
        <f>+#REF!+FEBRERO!#REF!+MARZO!#REF!+ABRIL!#REF!+MAYO!#REF!+JUNIO!#REF!+JULIO!#REF!+AGOSTO!#REF!+SEPTIEMBRE!#REF!+OCTUBRE!#REF!+NOVIEMBRE!#REF!+DICIEMBRE!#REF!</f>
        <v>#REF!</v>
      </c>
      <c r="K44" s="1"/>
      <c r="L44" s="1"/>
      <c r="M44" s="1"/>
      <c r="N44" s="1"/>
      <c r="O44" s="1"/>
      <c r="P44" s="1"/>
      <c r="Q44" s="128"/>
      <c r="R44" s="128"/>
      <c r="S44" s="128"/>
      <c r="T44" s="128"/>
      <c r="U44" s="135"/>
      <c r="V44" s="134"/>
      <c r="W44" s="128"/>
      <c r="X44" s="128"/>
      <c r="Y44" s="128"/>
      <c r="Z44" s="128"/>
      <c r="AA44" s="128"/>
    </row>
    <row r="45" spans="1:27" ht="15.75" x14ac:dyDescent="0.25">
      <c r="A45" s="12" t="s">
        <v>121</v>
      </c>
      <c r="B45" s="21" t="s">
        <v>122</v>
      </c>
      <c r="C45" s="54" t="e">
        <f>+#REF!+FEBRERO!#REF!+MARZO!#REF!+ABRIL!#REF!+MAYO!#REF!+JUNIO!#REF!+JULIO!#REF!+AGOSTO!#REF!+SEPTIEMBRE!#REF!+OCTUBRE!#REF!+NOVIEMBRE!#REF!+DICIEMBRE!#REF!</f>
        <v>#REF!</v>
      </c>
      <c r="D45" s="1"/>
      <c r="E45" s="12" t="s">
        <v>123</v>
      </c>
      <c r="F45" s="41" t="s">
        <v>124</v>
      </c>
      <c r="G45" s="1"/>
      <c r="H45" s="1"/>
      <c r="I45" s="1"/>
      <c r="J45" s="54" t="e">
        <f>+#REF!+FEBRERO!#REF!+MARZO!#REF!+ABRIL!#REF!+MAYO!#REF!+JUNIO!#REF!+JULIO!#REF!+AGOSTO!#REF!+SEPTIEMBRE!#REF!+OCTUBRE!#REF!+NOVIEMBRE!#REF!+DICIEMBRE!#REF!</f>
        <v>#REF!</v>
      </c>
      <c r="K45" s="1"/>
      <c r="L45" s="1"/>
      <c r="M45" s="1"/>
      <c r="N45" s="1"/>
      <c r="O45" s="1"/>
      <c r="P45" s="1"/>
      <c r="Q45" s="128"/>
      <c r="R45" s="128"/>
      <c r="S45" s="128"/>
      <c r="T45" s="128"/>
      <c r="U45" s="135"/>
      <c r="V45" s="134"/>
      <c r="W45" s="128"/>
      <c r="X45" s="128"/>
      <c r="Y45" s="128"/>
      <c r="Z45" s="128"/>
      <c r="AA45" s="128"/>
    </row>
    <row r="46" spans="1:27" ht="15.75" customHeight="1" x14ac:dyDescent="0.25">
      <c r="A46" s="22" t="s">
        <v>125</v>
      </c>
      <c r="B46" s="21" t="s">
        <v>126</v>
      </c>
      <c r="C46" s="54" t="e">
        <f>+#REF!+FEBRERO!#REF!+MARZO!#REF!+ABRIL!#REF!+MAYO!#REF!+JUNIO!#REF!+JULIO!#REF!+AGOSTO!#REF!+SEPTIEMBRE!#REF!+OCTUBRE!#REF!+NOVIEMBRE!#REF!+DICIEMBRE!#REF!</f>
        <v>#REF!</v>
      </c>
      <c r="D46" s="1"/>
      <c r="E46" s="12" t="s">
        <v>127</v>
      </c>
      <c r="F46" s="210" t="s">
        <v>128</v>
      </c>
      <c r="G46" s="211"/>
      <c r="H46" s="211"/>
      <c r="I46" s="212"/>
      <c r="J46" s="54" t="e">
        <f>+#REF!+FEBRERO!#REF!+MARZO!#REF!+ABRIL!#REF!+MAYO!#REF!+JUNIO!#REF!+JULIO!#REF!+AGOSTO!#REF!+SEPTIEMBRE!#REF!+OCTUBRE!#REF!+NOVIEMBRE!#REF!+DICIEMBRE!#REF!</f>
        <v>#REF!</v>
      </c>
      <c r="K46" s="1"/>
      <c r="L46" s="1"/>
      <c r="M46" s="1"/>
      <c r="N46" s="1"/>
      <c r="O46" s="1"/>
      <c r="P46" s="1"/>
      <c r="Q46" s="128"/>
      <c r="R46" s="128"/>
      <c r="S46" s="128"/>
      <c r="T46" s="128"/>
      <c r="U46" s="135"/>
      <c r="V46" s="134"/>
      <c r="W46" s="128"/>
      <c r="X46" s="128"/>
      <c r="Y46" s="128"/>
      <c r="Z46" s="128"/>
      <c r="AA46" s="128"/>
    </row>
    <row r="47" spans="1:27" ht="15.75" customHeight="1" x14ac:dyDescent="0.25">
      <c r="A47" s="23" t="s">
        <v>129</v>
      </c>
      <c r="B47" s="21" t="s">
        <v>130</v>
      </c>
      <c r="C47" s="54" t="e">
        <f>+#REF!+FEBRERO!#REF!+MARZO!#REF!+ABRIL!#REF!+MAYO!#REF!+JUNIO!#REF!+JULIO!#REF!+AGOSTO!#REF!+SEPTIEMBRE!#REF!+OCTUBRE!#REF!+NOVIEMBRE!#REF!+DICIEMBRE!#REF!</f>
        <v>#REF!</v>
      </c>
      <c r="D47" s="1"/>
      <c r="E47" s="12" t="s">
        <v>131</v>
      </c>
      <c r="F47" s="216" t="s">
        <v>132</v>
      </c>
      <c r="G47" s="217"/>
      <c r="H47" s="217"/>
      <c r="I47" s="218"/>
      <c r="J47" s="54" t="e">
        <f>+#REF!+FEBRERO!#REF!+MARZO!#REF!+ABRIL!#REF!+MAYO!#REF!+JUNIO!#REF!+JULIO!#REF!+AGOSTO!#REF!+SEPTIEMBRE!#REF!+OCTUBRE!#REF!+NOVIEMBRE!#REF!+DICIEMBRE!#REF!</f>
        <v>#REF!</v>
      </c>
      <c r="K47" s="1"/>
      <c r="L47" s="1"/>
      <c r="M47" s="1"/>
      <c r="N47" s="1"/>
      <c r="O47" s="1"/>
      <c r="P47" s="1"/>
      <c r="Q47" s="128"/>
      <c r="R47" s="128"/>
      <c r="S47" s="128"/>
      <c r="T47" s="128"/>
      <c r="U47" s="135"/>
      <c r="V47" s="134"/>
      <c r="W47" s="128"/>
      <c r="X47" s="128"/>
      <c r="Y47" s="128"/>
      <c r="Z47" s="128"/>
      <c r="AA47" s="128"/>
    </row>
    <row r="48" spans="1:27" ht="15.75" x14ac:dyDescent="0.25">
      <c r="A48" s="12" t="s">
        <v>133</v>
      </c>
      <c r="B48" s="21" t="s">
        <v>134</v>
      </c>
      <c r="C48" s="54" t="e">
        <f>+#REF!+FEBRERO!#REF!+MARZO!#REF!+ABRIL!#REF!+MAYO!#REF!+JUNIO!#REF!+JULIO!#REF!+AGOSTO!#REF!+SEPTIEMBRE!#REF!+OCTUBRE!#REF!+NOVIEMBRE!#REF!+DICIEMBRE!#REF!</f>
        <v>#REF!</v>
      </c>
      <c r="D48" s="1"/>
      <c r="E48" s="14" t="s">
        <v>135</v>
      </c>
      <c r="F48" s="35" t="s">
        <v>23</v>
      </c>
      <c r="G48" s="39"/>
      <c r="H48" s="39"/>
      <c r="I48" s="36"/>
      <c r="J48" s="54" t="e">
        <f>+#REF!+FEBRERO!#REF!+MARZO!#REF!+ABRIL!#REF!+MAYO!#REF!+JUNIO!#REF!+JULIO!#REF!+AGOSTO!#REF!+SEPTIEMBRE!#REF!+OCTUBRE!#REF!+NOVIEMBRE!#REF!+DICIEMBRE!#REF!</f>
        <v>#REF!</v>
      </c>
      <c r="K48" s="1"/>
      <c r="L48" s="1"/>
      <c r="M48" s="48"/>
      <c r="N48" s="48"/>
      <c r="O48" s="48"/>
      <c r="P48" s="48"/>
      <c r="Q48" s="191"/>
      <c r="R48" s="128"/>
      <c r="S48" s="128"/>
      <c r="T48" s="128"/>
      <c r="U48" s="135"/>
      <c r="V48" s="134"/>
      <c r="W48" s="128"/>
      <c r="X48" s="128"/>
      <c r="Y48" s="128"/>
      <c r="Z48" s="128"/>
      <c r="AA48" s="128"/>
    </row>
    <row r="49" spans="1:22" ht="15.75" x14ac:dyDescent="0.25">
      <c r="A49" s="12" t="s">
        <v>136</v>
      </c>
      <c r="B49" s="21" t="s">
        <v>137</v>
      </c>
      <c r="C49" s="54" t="e">
        <f>+#REF!+FEBRERO!#REF!+MARZO!#REF!+ABRIL!#REF!+MAYO!#REF!+JUNIO!#REF!+JULIO!#REF!+AGOSTO!#REF!+SEPTIEMBRE!#REF!+OCTUBRE!#REF!+NOVIEMBRE!#REF!+DICIEMBRE!#REF!</f>
        <v>#REF!</v>
      </c>
      <c r="D49" s="1"/>
      <c r="E49" s="1"/>
      <c r="F49" s="1"/>
      <c r="G49" s="1"/>
      <c r="H49" s="1"/>
      <c r="I49" s="1"/>
      <c r="J49" s="1"/>
      <c r="K49" s="1"/>
      <c r="L49" s="1"/>
      <c r="M49" s="49"/>
      <c r="N49" s="49"/>
      <c r="O49" s="49"/>
      <c r="P49" s="49"/>
      <c r="Q49" s="191"/>
      <c r="R49" s="128"/>
      <c r="S49" s="128"/>
      <c r="T49" s="128"/>
      <c r="U49" s="135"/>
      <c r="V49" s="134"/>
    </row>
    <row r="50" spans="1:22" ht="15.75" x14ac:dyDescent="0.25">
      <c r="A50" s="12" t="s">
        <v>138</v>
      </c>
      <c r="B50" s="21" t="s">
        <v>139</v>
      </c>
      <c r="C50" s="54" t="e">
        <f>+#REF!+FEBRERO!#REF!+MARZO!#REF!+ABRIL!#REF!+MAYO!#REF!+JUNIO!#REF!+JULIO!#REF!+AGOSTO!#REF!+SEPTIEMBRE!#REF!+OCTUBRE!#REF!+NOVIEMBRE!#REF!+DICIEMBRE!#REF!</f>
        <v>#REF!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140</v>
      </c>
      <c r="O50" s="3"/>
      <c r="P50" s="3"/>
      <c r="Q50" s="128"/>
      <c r="R50" s="128"/>
      <c r="S50" s="128"/>
      <c r="T50" s="128"/>
      <c r="U50" s="135"/>
      <c r="V50" s="134"/>
    </row>
    <row r="51" spans="1:22" ht="15.75" x14ac:dyDescent="0.25">
      <c r="A51" s="14" t="s">
        <v>135</v>
      </c>
      <c r="B51" s="24" t="s">
        <v>23</v>
      </c>
      <c r="C51" s="54" t="e">
        <f>+#REF!+FEBRERO!#REF!+MARZO!#REF!+ABRIL!#REF!+MAYO!#REF!+JUNIO!#REF!+JULIO!#REF!+AGOSTO!#REF!+SEPTIEMBRE!#REF!+OCTUBRE!#REF!+NOVIEMBRE!#REF!+DICIEMBRE!#REF!</f>
        <v>#REF!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28"/>
      <c r="R51" s="128"/>
      <c r="S51" s="128"/>
      <c r="T51" s="128"/>
      <c r="U51" s="128"/>
      <c r="V51" s="128"/>
    </row>
    <row r="52" spans="1:22" x14ac:dyDescent="0.25">
      <c r="A52" s="46" t="s">
        <v>141</v>
      </c>
      <c r="B52" s="6"/>
      <c r="C52" s="4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28"/>
      <c r="R52" s="128"/>
      <c r="S52" s="128"/>
      <c r="T52" s="128"/>
      <c r="U52" s="128"/>
      <c r="V52" s="128"/>
    </row>
    <row r="53" spans="1:22" x14ac:dyDescent="0.25">
      <c r="A53" s="3" t="s">
        <v>142</v>
      </c>
      <c r="B53" s="3"/>
      <c r="C53" s="3"/>
      <c r="D53" s="3"/>
      <c r="E53" s="3"/>
      <c r="F53" s="3"/>
      <c r="G53" s="3"/>
      <c r="H53" s="3" t="s">
        <v>143</v>
      </c>
      <c r="I53" s="3"/>
      <c r="J53" s="3"/>
      <c r="K53" s="3"/>
      <c r="L53" s="1"/>
      <c r="M53" s="1"/>
      <c r="N53" s="3"/>
      <c r="O53" s="3"/>
      <c r="P53" s="1"/>
      <c r="Q53" s="128"/>
      <c r="R53" s="128"/>
      <c r="S53" s="128"/>
      <c r="T53" s="128"/>
      <c r="U53" s="128"/>
      <c r="V53" s="128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28"/>
      <c r="R54" s="128"/>
      <c r="S54" s="128"/>
      <c r="T54" s="128"/>
      <c r="U54" s="128"/>
      <c r="V54" s="128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28"/>
      <c r="R55" s="128"/>
      <c r="S55" s="128"/>
      <c r="T55" s="128"/>
      <c r="U55" s="128"/>
      <c r="V55" s="128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28"/>
      <c r="R56" s="128"/>
      <c r="S56" s="128"/>
      <c r="T56" s="128"/>
      <c r="U56" s="128"/>
      <c r="V56" s="128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28"/>
      <c r="R57" s="128"/>
      <c r="S57" s="128"/>
      <c r="T57" s="128"/>
      <c r="U57" s="128"/>
      <c r="V57" s="128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28"/>
      <c r="R58" s="128"/>
      <c r="S58" s="128"/>
      <c r="T58" s="128"/>
      <c r="U58" s="128"/>
      <c r="V58" s="128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28"/>
      <c r="R59" s="128"/>
      <c r="S59" s="128"/>
      <c r="T59" s="128"/>
      <c r="U59" s="128"/>
      <c r="V59" s="128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30"/>
      <c r="R60" s="130"/>
      <c r="S60" s="130"/>
      <c r="T60" s="130"/>
      <c r="U60" s="130"/>
      <c r="V60" s="130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28"/>
      <c r="R61" s="128"/>
      <c r="S61" s="128"/>
      <c r="T61" s="128"/>
      <c r="U61" s="128"/>
      <c r="V61" s="128"/>
    </row>
  </sheetData>
  <mergeCells count="17">
    <mergeCell ref="F46:I46"/>
    <mergeCell ref="E5:K5"/>
    <mergeCell ref="F47:I47"/>
    <mergeCell ref="A5:A6"/>
    <mergeCell ref="E43:F43"/>
    <mergeCell ref="E39:F39"/>
    <mergeCell ref="C5:C6"/>
    <mergeCell ref="D5:D6"/>
    <mergeCell ref="B5:B6"/>
    <mergeCell ref="D2:S2"/>
    <mergeCell ref="W5:AA5"/>
    <mergeCell ref="T5:U5"/>
    <mergeCell ref="V5:V6"/>
    <mergeCell ref="Q5:Q6"/>
    <mergeCell ref="R5:S5"/>
    <mergeCell ref="L5:O5"/>
    <mergeCell ref="P5:P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F8" sqref="F8:F9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66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15.75" x14ac:dyDescent="0.25">
      <c r="A2" s="66" t="s">
        <v>1</v>
      </c>
      <c r="B2" s="102" t="s">
        <v>2</v>
      </c>
      <c r="C2" s="63"/>
      <c r="D2" s="196" t="s">
        <v>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00"/>
      <c r="U2" s="100"/>
      <c r="V2" s="100"/>
      <c r="W2" s="63"/>
      <c r="X2" s="63"/>
      <c r="Y2" s="63"/>
      <c r="Z2" s="63"/>
      <c r="AA2" s="63"/>
    </row>
    <row r="3" spans="1:27" ht="15.75" x14ac:dyDescent="0.25">
      <c r="A3" s="66" t="s">
        <v>4</v>
      </c>
      <c r="B3" s="102" t="s">
        <v>145</v>
      </c>
      <c r="C3" s="125">
        <v>2013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27" x14ac:dyDescent="0.25">
      <c r="A5" s="219" t="s">
        <v>5</v>
      </c>
      <c r="B5" s="223" t="s">
        <v>6</v>
      </c>
      <c r="C5" s="203" t="s">
        <v>7</v>
      </c>
      <c r="D5" s="203" t="s">
        <v>8</v>
      </c>
      <c r="E5" s="198" t="s">
        <v>9</v>
      </c>
      <c r="F5" s="199"/>
      <c r="G5" s="199"/>
      <c r="H5" s="199"/>
      <c r="I5" s="199"/>
      <c r="J5" s="199"/>
      <c r="K5" s="200"/>
      <c r="L5" s="198" t="s">
        <v>10</v>
      </c>
      <c r="M5" s="199"/>
      <c r="N5" s="199"/>
      <c r="O5" s="200"/>
      <c r="P5" s="203" t="s">
        <v>11</v>
      </c>
      <c r="Q5" s="203" t="s">
        <v>12</v>
      </c>
      <c r="R5" s="198" t="s">
        <v>13</v>
      </c>
      <c r="S5" s="200"/>
      <c r="T5" s="198" t="s">
        <v>14</v>
      </c>
      <c r="U5" s="200"/>
      <c r="V5" s="203" t="s">
        <v>15</v>
      </c>
      <c r="W5" s="198" t="s">
        <v>16</v>
      </c>
      <c r="X5" s="199"/>
      <c r="Y5" s="199"/>
      <c r="Z5" s="199"/>
      <c r="AA5" s="200"/>
    </row>
    <row r="6" spans="1:27" ht="56.25" x14ac:dyDescent="0.25">
      <c r="A6" s="220"/>
      <c r="B6" s="224"/>
      <c r="C6" s="204"/>
      <c r="D6" s="204"/>
      <c r="E6" s="73" t="s">
        <v>17</v>
      </c>
      <c r="F6" s="68" t="s">
        <v>18</v>
      </c>
      <c r="G6" s="99" t="s">
        <v>19</v>
      </c>
      <c r="H6" s="68" t="s">
        <v>20</v>
      </c>
      <c r="I6" s="99" t="s">
        <v>21</v>
      </c>
      <c r="J6" s="68" t="s">
        <v>22</v>
      </c>
      <c r="K6" s="72" t="s">
        <v>23</v>
      </c>
      <c r="L6" s="73" t="s">
        <v>24</v>
      </c>
      <c r="M6" s="68" t="s">
        <v>25</v>
      </c>
      <c r="N6" s="92" t="s">
        <v>26</v>
      </c>
      <c r="O6" s="68" t="s">
        <v>23</v>
      </c>
      <c r="P6" s="204"/>
      <c r="Q6" s="204"/>
      <c r="R6" s="91" t="s">
        <v>27</v>
      </c>
      <c r="S6" s="68" t="s">
        <v>28</v>
      </c>
      <c r="T6" s="91" t="s">
        <v>23</v>
      </c>
      <c r="U6" s="68" t="s">
        <v>29</v>
      </c>
      <c r="V6" s="204"/>
      <c r="W6" s="73" t="s">
        <v>30</v>
      </c>
      <c r="X6" s="74" t="s">
        <v>31</v>
      </c>
      <c r="Y6" s="74" t="s">
        <v>32</v>
      </c>
      <c r="Z6" s="74" t="s">
        <v>33</v>
      </c>
      <c r="AA6" s="72" t="s">
        <v>34</v>
      </c>
    </row>
    <row r="7" spans="1:27" ht="33.75" x14ac:dyDescent="0.25">
      <c r="A7" s="67"/>
      <c r="B7" s="75" t="s">
        <v>35</v>
      </c>
      <c r="C7" s="101">
        <v>292</v>
      </c>
      <c r="D7" s="101">
        <v>142</v>
      </c>
      <c r="E7" s="101">
        <v>982</v>
      </c>
      <c r="F7" s="101">
        <v>0</v>
      </c>
      <c r="G7" s="101">
        <v>89</v>
      </c>
      <c r="H7" s="101">
        <v>0</v>
      </c>
      <c r="I7" s="101">
        <v>213</v>
      </c>
      <c r="J7" s="101">
        <v>190</v>
      </c>
      <c r="K7" s="101">
        <v>1474</v>
      </c>
      <c r="L7" s="101">
        <v>1198</v>
      </c>
      <c r="M7" s="101">
        <v>190</v>
      </c>
      <c r="N7" s="101">
        <v>49</v>
      </c>
      <c r="O7" s="101">
        <v>1437</v>
      </c>
      <c r="P7" s="101">
        <v>179</v>
      </c>
      <c r="Q7" s="101">
        <v>0</v>
      </c>
      <c r="R7" s="101">
        <v>8523</v>
      </c>
      <c r="S7" s="101">
        <v>6069</v>
      </c>
      <c r="T7" s="101">
        <v>6105</v>
      </c>
      <c r="U7" s="101">
        <v>5541</v>
      </c>
      <c r="V7" s="101">
        <v>0</v>
      </c>
      <c r="W7" s="94">
        <v>4.2484342379958244</v>
      </c>
      <c r="X7" s="95">
        <v>3.409881697981907E-2</v>
      </c>
      <c r="Y7" s="95">
        <v>0.71207321365716292</v>
      </c>
      <c r="Z7" s="94">
        <v>1.707724425887265</v>
      </c>
      <c r="AA7" s="94">
        <v>4.9212328767123283</v>
      </c>
    </row>
    <row r="8" spans="1:27" ht="15.75" x14ac:dyDescent="0.25">
      <c r="A8" s="79" t="s">
        <v>36</v>
      </c>
      <c r="B8" s="93" t="s">
        <v>37</v>
      </c>
      <c r="C8" s="102">
        <v>71</v>
      </c>
      <c r="D8" s="102">
        <v>44</v>
      </c>
      <c r="E8" s="102">
        <v>304</v>
      </c>
      <c r="F8" s="102"/>
      <c r="G8" s="102">
        <v>3</v>
      </c>
      <c r="H8" s="102"/>
      <c r="I8" s="102"/>
      <c r="J8" s="102">
        <v>48</v>
      </c>
      <c r="K8" s="103">
        <v>355</v>
      </c>
      <c r="L8" s="102">
        <v>271</v>
      </c>
      <c r="M8" s="102">
        <v>30</v>
      </c>
      <c r="N8" s="102">
        <v>32</v>
      </c>
      <c r="O8" s="103">
        <v>333</v>
      </c>
      <c r="P8" s="103">
        <v>66</v>
      </c>
      <c r="Q8" s="102"/>
      <c r="R8" s="102">
        <v>2198</v>
      </c>
      <c r="S8" s="102">
        <v>1966</v>
      </c>
      <c r="T8" s="102">
        <v>1896</v>
      </c>
      <c r="U8" s="102">
        <v>1857</v>
      </c>
      <c r="V8" s="102"/>
      <c r="W8" s="94">
        <v>5.6936936936936933</v>
      </c>
      <c r="X8" s="95">
        <v>9.6096096096096095E-2</v>
      </c>
      <c r="Y8" s="95">
        <v>0.89444949954504094</v>
      </c>
      <c r="Z8" s="94">
        <v>0.69669669669669665</v>
      </c>
      <c r="AA8" s="94">
        <v>4.6901408450704229</v>
      </c>
    </row>
    <row r="9" spans="1:27" ht="15.75" x14ac:dyDescent="0.25">
      <c r="A9" s="79" t="s">
        <v>38</v>
      </c>
      <c r="B9" s="93" t="s">
        <v>39</v>
      </c>
      <c r="C9" s="102"/>
      <c r="D9" s="102"/>
      <c r="E9" s="102"/>
      <c r="F9" s="102"/>
      <c r="G9" s="102"/>
      <c r="H9" s="102"/>
      <c r="I9" s="102"/>
      <c r="J9" s="102"/>
      <c r="K9" s="103">
        <v>0</v>
      </c>
      <c r="L9" s="102"/>
      <c r="M9" s="102"/>
      <c r="N9" s="102"/>
      <c r="O9" s="103">
        <v>0</v>
      </c>
      <c r="P9" s="103">
        <v>0</v>
      </c>
      <c r="Q9" s="102"/>
      <c r="R9" s="102"/>
      <c r="S9" s="102"/>
      <c r="T9" s="102"/>
      <c r="U9" s="102"/>
      <c r="V9" s="102"/>
      <c r="W9" s="94" t="s">
        <v>40</v>
      </c>
      <c r="X9" s="95" t="s">
        <v>40</v>
      </c>
      <c r="Y9" s="95" t="s">
        <v>40</v>
      </c>
      <c r="Z9" s="94" t="s">
        <v>40</v>
      </c>
      <c r="AA9" s="94" t="s">
        <v>40</v>
      </c>
    </row>
    <row r="10" spans="1:27" ht="15.75" x14ac:dyDescent="0.25">
      <c r="A10" s="79" t="s">
        <v>41</v>
      </c>
      <c r="B10" s="96" t="s">
        <v>42</v>
      </c>
      <c r="C10" s="102"/>
      <c r="D10" s="102"/>
      <c r="E10" s="102"/>
      <c r="F10" s="102"/>
      <c r="G10" s="102"/>
      <c r="H10" s="102"/>
      <c r="I10" s="102"/>
      <c r="J10" s="102"/>
      <c r="K10" s="103">
        <v>0</v>
      </c>
      <c r="L10" s="102"/>
      <c r="M10" s="102"/>
      <c r="N10" s="102"/>
      <c r="O10" s="103">
        <v>0</v>
      </c>
      <c r="P10" s="103">
        <v>0</v>
      </c>
      <c r="Q10" s="102"/>
      <c r="R10" s="102"/>
      <c r="S10" s="102"/>
      <c r="T10" s="102"/>
      <c r="U10" s="102"/>
      <c r="V10" s="102"/>
      <c r="W10" s="94" t="s">
        <v>40</v>
      </c>
      <c r="X10" s="95" t="s">
        <v>40</v>
      </c>
      <c r="Y10" s="95" t="s">
        <v>40</v>
      </c>
      <c r="Z10" s="94" t="s">
        <v>40</v>
      </c>
      <c r="AA10" s="94" t="s">
        <v>40</v>
      </c>
    </row>
    <row r="11" spans="1:27" ht="15.75" x14ac:dyDescent="0.25">
      <c r="A11" s="79" t="s">
        <v>43</v>
      </c>
      <c r="B11" s="93" t="s">
        <v>44</v>
      </c>
      <c r="C11" s="102"/>
      <c r="D11" s="102"/>
      <c r="E11" s="102"/>
      <c r="F11" s="102"/>
      <c r="G11" s="102"/>
      <c r="H11" s="102"/>
      <c r="I11" s="102"/>
      <c r="J11" s="102"/>
      <c r="K11" s="103">
        <v>0</v>
      </c>
      <c r="L11" s="102"/>
      <c r="M11" s="102"/>
      <c r="N11" s="102"/>
      <c r="O11" s="103">
        <v>0</v>
      </c>
      <c r="P11" s="103">
        <v>0</v>
      </c>
      <c r="Q11" s="102"/>
      <c r="R11" s="102"/>
      <c r="S11" s="102"/>
      <c r="T11" s="102"/>
      <c r="U11" s="102"/>
      <c r="V11" s="102"/>
      <c r="W11" s="94" t="s">
        <v>40</v>
      </c>
      <c r="X11" s="95" t="s">
        <v>40</v>
      </c>
      <c r="Y11" s="95" t="s">
        <v>40</v>
      </c>
      <c r="Z11" s="94" t="s">
        <v>40</v>
      </c>
      <c r="AA11" s="94" t="s">
        <v>40</v>
      </c>
    </row>
    <row r="12" spans="1:27" ht="15.75" x14ac:dyDescent="0.25">
      <c r="A12" s="79" t="s">
        <v>45</v>
      </c>
      <c r="B12" s="93" t="s">
        <v>46</v>
      </c>
      <c r="C12" s="102"/>
      <c r="D12" s="102"/>
      <c r="E12" s="102"/>
      <c r="F12" s="102"/>
      <c r="G12" s="102"/>
      <c r="H12" s="102"/>
      <c r="I12" s="102"/>
      <c r="J12" s="102"/>
      <c r="K12" s="103">
        <v>0</v>
      </c>
      <c r="L12" s="102"/>
      <c r="M12" s="102"/>
      <c r="N12" s="102"/>
      <c r="O12" s="103">
        <v>0</v>
      </c>
      <c r="P12" s="103">
        <v>0</v>
      </c>
      <c r="Q12" s="102"/>
      <c r="R12" s="102"/>
      <c r="S12" s="102"/>
      <c r="T12" s="102"/>
      <c r="U12" s="102"/>
      <c r="V12" s="102"/>
      <c r="W12" s="94" t="s">
        <v>40</v>
      </c>
      <c r="X12" s="95" t="s">
        <v>40</v>
      </c>
      <c r="Y12" s="95" t="s">
        <v>40</v>
      </c>
      <c r="Z12" s="94" t="s">
        <v>40</v>
      </c>
      <c r="AA12" s="94" t="s">
        <v>40</v>
      </c>
    </row>
    <row r="13" spans="1:27" ht="15.75" x14ac:dyDescent="0.25">
      <c r="A13" s="79" t="s">
        <v>47</v>
      </c>
      <c r="B13" s="93" t="s">
        <v>48</v>
      </c>
      <c r="C13" s="102">
        <v>30</v>
      </c>
      <c r="D13" s="102">
        <v>7</v>
      </c>
      <c r="E13" s="102">
        <v>81</v>
      </c>
      <c r="F13" s="102"/>
      <c r="G13" s="102">
        <v>12</v>
      </c>
      <c r="H13" s="102"/>
      <c r="I13" s="102"/>
      <c r="J13" s="102">
        <v>8</v>
      </c>
      <c r="K13" s="103">
        <v>101</v>
      </c>
      <c r="L13" s="102">
        <v>94</v>
      </c>
      <c r="M13" s="102">
        <v>4</v>
      </c>
      <c r="N13" s="102"/>
      <c r="O13" s="103">
        <v>98</v>
      </c>
      <c r="P13" s="103">
        <v>10</v>
      </c>
      <c r="Q13" s="102"/>
      <c r="R13" s="102">
        <v>607</v>
      </c>
      <c r="S13" s="102">
        <v>314</v>
      </c>
      <c r="T13" s="102">
        <v>276</v>
      </c>
      <c r="U13" s="102">
        <v>271</v>
      </c>
      <c r="V13" s="102"/>
      <c r="W13" s="94">
        <v>2.8163265306122449</v>
      </c>
      <c r="X13" s="95" t="s">
        <v>40</v>
      </c>
      <c r="Y13" s="95">
        <v>0.51729818780889625</v>
      </c>
      <c r="Z13" s="94">
        <v>2.989795918367347</v>
      </c>
      <c r="AA13" s="94">
        <v>3.2666666666666666</v>
      </c>
    </row>
    <row r="14" spans="1:27" ht="15.75" x14ac:dyDescent="0.25">
      <c r="A14" s="79" t="s">
        <v>49</v>
      </c>
      <c r="B14" s="93" t="s">
        <v>50</v>
      </c>
      <c r="C14" s="102">
        <v>10</v>
      </c>
      <c r="D14" s="102">
        <v>6</v>
      </c>
      <c r="E14" s="102">
        <v>21</v>
      </c>
      <c r="F14" s="102"/>
      <c r="G14" s="102"/>
      <c r="H14" s="102"/>
      <c r="I14" s="102"/>
      <c r="J14" s="102">
        <v>2</v>
      </c>
      <c r="K14" s="103">
        <v>23</v>
      </c>
      <c r="L14" s="102">
        <v>6</v>
      </c>
      <c r="M14" s="102">
        <v>18</v>
      </c>
      <c r="N14" s="102"/>
      <c r="O14" s="103">
        <v>24</v>
      </c>
      <c r="P14" s="103">
        <v>5</v>
      </c>
      <c r="Q14" s="102"/>
      <c r="R14" s="102">
        <v>303</v>
      </c>
      <c r="S14" s="102">
        <v>178</v>
      </c>
      <c r="T14" s="102">
        <v>185</v>
      </c>
      <c r="U14" s="102">
        <v>165</v>
      </c>
      <c r="V14" s="102"/>
      <c r="W14" s="94">
        <v>7.708333333333333</v>
      </c>
      <c r="X14" s="95" t="s">
        <v>40</v>
      </c>
      <c r="Y14" s="95">
        <v>0.58745874587458746</v>
      </c>
      <c r="Z14" s="94">
        <v>5.208333333333333</v>
      </c>
      <c r="AA14" s="94">
        <v>2.4</v>
      </c>
    </row>
    <row r="15" spans="1:27" ht="15.75" x14ac:dyDescent="0.25">
      <c r="A15" s="79" t="s">
        <v>51</v>
      </c>
      <c r="B15" s="93" t="s">
        <v>52</v>
      </c>
      <c r="C15" s="102">
        <v>10</v>
      </c>
      <c r="D15" s="102">
        <v>7</v>
      </c>
      <c r="E15" s="102">
        <v>15</v>
      </c>
      <c r="F15" s="102"/>
      <c r="G15" s="102"/>
      <c r="H15" s="102"/>
      <c r="I15" s="102"/>
      <c r="J15" s="102">
        <v>18</v>
      </c>
      <c r="K15" s="103">
        <v>33</v>
      </c>
      <c r="L15" s="102">
        <v>31</v>
      </c>
      <c r="M15" s="102">
        <v>2</v>
      </c>
      <c r="N15" s="102"/>
      <c r="O15" s="103">
        <v>33</v>
      </c>
      <c r="P15" s="103">
        <v>7</v>
      </c>
      <c r="Q15" s="102"/>
      <c r="R15" s="102">
        <v>323</v>
      </c>
      <c r="S15" s="102">
        <v>290</v>
      </c>
      <c r="T15" s="102">
        <v>299</v>
      </c>
      <c r="U15" s="102">
        <v>290</v>
      </c>
      <c r="V15" s="102"/>
      <c r="W15" s="94">
        <v>9.0606060606060606</v>
      </c>
      <c r="X15" s="95" t="s">
        <v>40</v>
      </c>
      <c r="Y15" s="95">
        <v>0.89783281733746134</v>
      </c>
      <c r="Z15" s="94">
        <v>1</v>
      </c>
      <c r="AA15" s="94">
        <v>3.3</v>
      </c>
    </row>
    <row r="16" spans="1:27" ht="15.75" x14ac:dyDescent="0.25">
      <c r="A16" s="79" t="s">
        <v>53</v>
      </c>
      <c r="B16" s="93" t="s">
        <v>54</v>
      </c>
      <c r="C16" s="102"/>
      <c r="D16" s="102"/>
      <c r="E16" s="102"/>
      <c r="F16" s="102"/>
      <c r="G16" s="102"/>
      <c r="H16" s="102"/>
      <c r="I16" s="102"/>
      <c r="J16" s="102"/>
      <c r="K16" s="103">
        <v>0</v>
      </c>
      <c r="L16" s="102"/>
      <c r="M16" s="102"/>
      <c r="N16" s="102"/>
      <c r="O16" s="103">
        <v>0</v>
      </c>
      <c r="P16" s="103">
        <v>0</v>
      </c>
      <c r="Q16" s="102"/>
      <c r="R16" s="102"/>
      <c r="S16" s="102"/>
      <c r="T16" s="102"/>
      <c r="U16" s="102"/>
      <c r="V16" s="102"/>
      <c r="W16" s="94" t="s">
        <v>40</v>
      </c>
      <c r="X16" s="95" t="s">
        <v>40</v>
      </c>
      <c r="Y16" s="95" t="s">
        <v>40</v>
      </c>
      <c r="Z16" s="94" t="s">
        <v>40</v>
      </c>
      <c r="AA16" s="94" t="s">
        <v>40</v>
      </c>
    </row>
    <row r="17" spans="1:27" ht="15.75" x14ac:dyDescent="0.25">
      <c r="A17" s="79" t="s">
        <v>55</v>
      </c>
      <c r="B17" s="93" t="s">
        <v>56</v>
      </c>
      <c r="C17" s="102">
        <v>40</v>
      </c>
      <c r="D17" s="102">
        <v>16</v>
      </c>
      <c r="E17" s="102">
        <v>233</v>
      </c>
      <c r="F17" s="102"/>
      <c r="G17" s="102"/>
      <c r="H17" s="102"/>
      <c r="I17" s="102"/>
      <c r="J17" s="102"/>
      <c r="K17" s="103">
        <v>233</v>
      </c>
      <c r="L17" s="102">
        <v>213</v>
      </c>
      <c r="M17" s="102">
        <v>6</v>
      </c>
      <c r="N17" s="102"/>
      <c r="O17" s="103">
        <v>219</v>
      </c>
      <c r="P17" s="103">
        <v>30</v>
      </c>
      <c r="Q17" s="102"/>
      <c r="R17" s="102">
        <v>1240</v>
      </c>
      <c r="S17" s="102">
        <v>797</v>
      </c>
      <c r="T17" s="102">
        <v>731</v>
      </c>
      <c r="U17" s="102">
        <v>729</v>
      </c>
      <c r="V17" s="102"/>
      <c r="W17" s="94">
        <v>3.3378995433789953</v>
      </c>
      <c r="X17" s="95" t="s">
        <v>40</v>
      </c>
      <c r="Y17" s="95">
        <v>0.64274193548387093</v>
      </c>
      <c r="Z17" s="94">
        <v>2.0228310502283104</v>
      </c>
      <c r="AA17" s="94">
        <v>5.4749999999999996</v>
      </c>
    </row>
    <row r="18" spans="1:27" ht="15.75" x14ac:dyDescent="0.25">
      <c r="A18" s="79" t="s">
        <v>57</v>
      </c>
      <c r="B18" s="93" t="s">
        <v>58</v>
      </c>
      <c r="C18" s="102">
        <v>20</v>
      </c>
      <c r="D18" s="102">
        <v>0</v>
      </c>
      <c r="E18" s="102">
        <v>55</v>
      </c>
      <c r="F18" s="102"/>
      <c r="G18" s="102"/>
      <c r="H18" s="102"/>
      <c r="I18" s="102"/>
      <c r="J18" s="102">
        <v>2</v>
      </c>
      <c r="K18" s="103">
        <v>57</v>
      </c>
      <c r="L18" s="102">
        <v>52</v>
      </c>
      <c r="M18" s="102">
        <v>1</v>
      </c>
      <c r="N18" s="102"/>
      <c r="O18" s="103">
        <v>53</v>
      </c>
      <c r="P18" s="103">
        <v>4</v>
      </c>
      <c r="Q18" s="102"/>
      <c r="R18" s="102">
        <v>434</v>
      </c>
      <c r="S18" s="102">
        <v>145</v>
      </c>
      <c r="T18" s="102">
        <v>134</v>
      </c>
      <c r="U18" s="102">
        <v>128</v>
      </c>
      <c r="V18" s="102"/>
      <c r="W18" s="94">
        <v>2.5283018867924527</v>
      </c>
      <c r="X18" s="95" t="s">
        <v>40</v>
      </c>
      <c r="Y18" s="95">
        <v>0.33410138248847926</v>
      </c>
      <c r="Z18" s="94">
        <v>5.4528301886792452</v>
      </c>
      <c r="AA18" s="94">
        <v>2.65</v>
      </c>
    </row>
    <row r="19" spans="1:27" ht="15.75" x14ac:dyDescent="0.25">
      <c r="A19" s="79" t="s">
        <v>59</v>
      </c>
      <c r="B19" s="93" t="s">
        <v>60</v>
      </c>
      <c r="C19" s="102"/>
      <c r="D19" s="102"/>
      <c r="E19" s="102"/>
      <c r="F19" s="102"/>
      <c r="G19" s="102"/>
      <c r="H19" s="102"/>
      <c r="I19" s="102"/>
      <c r="J19" s="102"/>
      <c r="K19" s="103">
        <v>0</v>
      </c>
      <c r="L19" s="102"/>
      <c r="M19" s="102"/>
      <c r="N19" s="102"/>
      <c r="O19" s="103">
        <v>0</v>
      </c>
      <c r="P19" s="103">
        <v>0</v>
      </c>
      <c r="Q19" s="102"/>
      <c r="R19" s="102"/>
      <c r="S19" s="102"/>
      <c r="T19" s="102"/>
      <c r="U19" s="102"/>
      <c r="V19" s="102"/>
      <c r="W19" s="94" t="s">
        <v>40</v>
      </c>
      <c r="X19" s="95" t="s">
        <v>40</v>
      </c>
      <c r="Y19" s="95" t="s">
        <v>40</v>
      </c>
      <c r="Z19" s="94" t="s">
        <v>40</v>
      </c>
      <c r="AA19" s="94" t="s">
        <v>40</v>
      </c>
    </row>
    <row r="20" spans="1:27" ht="15.75" x14ac:dyDescent="0.25">
      <c r="A20" s="79" t="s">
        <v>61</v>
      </c>
      <c r="B20" s="93" t="s">
        <v>62</v>
      </c>
      <c r="C20" s="102"/>
      <c r="D20" s="102"/>
      <c r="E20" s="102"/>
      <c r="F20" s="102"/>
      <c r="G20" s="102"/>
      <c r="H20" s="102"/>
      <c r="I20" s="102"/>
      <c r="J20" s="102"/>
      <c r="K20" s="103">
        <v>0</v>
      </c>
      <c r="L20" s="102"/>
      <c r="M20" s="102"/>
      <c r="N20" s="102"/>
      <c r="O20" s="103">
        <v>0</v>
      </c>
      <c r="P20" s="103">
        <v>0</v>
      </c>
      <c r="Q20" s="102"/>
      <c r="R20" s="102"/>
      <c r="S20" s="102"/>
      <c r="T20" s="102"/>
      <c r="U20" s="102"/>
      <c r="V20" s="102"/>
      <c r="W20" s="94" t="s">
        <v>40</v>
      </c>
      <c r="X20" s="95" t="s">
        <v>40</v>
      </c>
      <c r="Y20" s="95" t="s">
        <v>40</v>
      </c>
      <c r="Z20" s="94" t="s">
        <v>40</v>
      </c>
      <c r="AA20" s="94" t="s">
        <v>40</v>
      </c>
    </row>
    <row r="21" spans="1:27" ht="15.75" x14ac:dyDescent="0.25">
      <c r="A21" s="79" t="s">
        <v>63</v>
      </c>
      <c r="B21" s="93" t="s">
        <v>64</v>
      </c>
      <c r="C21" s="102"/>
      <c r="D21" s="102"/>
      <c r="E21" s="102"/>
      <c r="F21" s="102"/>
      <c r="G21" s="102"/>
      <c r="H21" s="102"/>
      <c r="I21" s="102"/>
      <c r="J21" s="102"/>
      <c r="K21" s="103">
        <v>0</v>
      </c>
      <c r="L21" s="102"/>
      <c r="M21" s="102"/>
      <c r="N21" s="102"/>
      <c r="O21" s="103">
        <v>0</v>
      </c>
      <c r="P21" s="103">
        <v>0</v>
      </c>
      <c r="Q21" s="102"/>
      <c r="R21" s="102"/>
      <c r="S21" s="102"/>
      <c r="T21" s="102"/>
      <c r="U21" s="102"/>
      <c r="V21" s="102"/>
      <c r="W21" s="94" t="s">
        <v>40</v>
      </c>
      <c r="X21" s="95" t="s">
        <v>40</v>
      </c>
      <c r="Y21" s="95" t="s">
        <v>40</v>
      </c>
      <c r="Z21" s="94" t="s">
        <v>40</v>
      </c>
      <c r="AA21" s="94" t="s">
        <v>40</v>
      </c>
    </row>
    <row r="22" spans="1:27" ht="15.75" x14ac:dyDescent="0.25">
      <c r="A22" s="79" t="s">
        <v>65</v>
      </c>
      <c r="B22" s="93" t="s">
        <v>66</v>
      </c>
      <c r="C22" s="102"/>
      <c r="D22" s="102"/>
      <c r="E22" s="102"/>
      <c r="F22" s="102"/>
      <c r="G22" s="102"/>
      <c r="H22" s="102"/>
      <c r="I22" s="102"/>
      <c r="J22" s="102"/>
      <c r="K22" s="103">
        <v>0</v>
      </c>
      <c r="L22" s="102"/>
      <c r="M22" s="102"/>
      <c r="N22" s="102"/>
      <c r="O22" s="103">
        <v>0</v>
      </c>
      <c r="P22" s="103">
        <v>0</v>
      </c>
      <c r="Q22" s="102"/>
      <c r="R22" s="102"/>
      <c r="S22" s="102"/>
      <c r="T22" s="102"/>
      <c r="U22" s="102"/>
      <c r="V22" s="102"/>
      <c r="W22" s="94" t="s">
        <v>40</v>
      </c>
      <c r="X22" s="95" t="s">
        <v>40</v>
      </c>
      <c r="Y22" s="95" t="s">
        <v>40</v>
      </c>
      <c r="Z22" s="94" t="s">
        <v>40</v>
      </c>
      <c r="AA22" s="94" t="s">
        <v>40</v>
      </c>
    </row>
    <row r="23" spans="1:27" ht="15.75" x14ac:dyDescent="0.25">
      <c r="A23" s="79" t="s">
        <v>67</v>
      </c>
      <c r="B23" s="93" t="s">
        <v>68</v>
      </c>
      <c r="C23" s="102"/>
      <c r="D23" s="102"/>
      <c r="E23" s="102"/>
      <c r="F23" s="102"/>
      <c r="G23" s="102"/>
      <c r="H23" s="102"/>
      <c r="I23" s="102"/>
      <c r="J23" s="102"/>
      <c r="K23" s="103">
        <v>0</v>
      </c>
      <c r="L23" s="102"/>
      <c r="M23" s="102"/>
      <c r="N23" s="102"/>
      <c r="O23" s="103">
        <v>0</v>
      </c>
      <c r="P23" s="103">
        <v>0</v>
      </c>
      <c r="Q23" s="102"/>
      <c r="R23" s="102"/>
      <c r="S23" s="102"/>
      <c r="T23" s="102"/>
      <c r="U23" s="102"/>
      <c r="V23" s="102"/>
      <c r="W23" s="94" t="s">
        <v>40</v>
      </c>
      <c r="X23" s="95" t="s">
        <v>40</v>
      </c>
      <c r="Y23" s="95" t="s">
        <v>40</v>
      </c>
      <c r="Z23" s="94" t="s">
        <v>40</v>
      </c>
      <c r="AA23" s="94" t="s">
        <v>40</v>
      </c>
    </row>
    <row r="24" spans="1:27" ht="15.75" x14ac:dyDescent="0.25">
      <c r="A24" s="79" t="s">
        <v>69</v>
      </c>
      <c r="B24" s="97" t="s">
        <v>70</v>
      </c>
      <c r="C24" s="102">
        <v>26</v>
      </c>
      <c r="D24" s="102">
        <v>4</v>
      </c>
      <c r="E24" s="102">
        <v>13</v>
      </c>
      <c r="F24" s="102"/>
      <c r="G24" s="102"/>
      <c r="H24" s="102"/>
      <c r="I24" s="102">
        <v>213</v>
      </c>
      <c r="J24" s="102">
        <v>13</v>
      </c>
      <c r="K24" s="103">
        <v>239</v>
      </c>
      <c r="L24" s="102">
        <v>234</v>
      </c>
      <c r="M24" s="102">
        <v>4</v>
      </c>
      <c r="N24" s="102"/>
      <c r="O24" s="103">
        <v>238</v>
      </c>
      <c r="P24" s="103">
        <v>5</v>
      </c>
      <c r="Q24" s="102"/>
      <c r="R24" s="102">
        <v>804</v>
      </c>
      <c r="S24" s="102">
        <v>385</v>
      </c>
      <c r="T24" s="102">
        <v>411</v>
      </c>
      <c r="U24" s="102"/>
      <c r="V24" s="102"/>
      <c r="W24" s="94">
        <v>1.7268907563025211</v>
      </c>
      <c r="X24" s="95" t="s">
        <v>40</v>
      </c>
      <c r="Y24" s="95">
        <v>0.47885572139303484</v>
      </c>
      <c r="Z24" s="94">
        <v>1.7605042016806722</v>
      </c>
      <c r="AA24" s="94">
        <v>9.1538461538461533</v>
      </c>
    </row>
    <row r="25" spans="1:27" ht="15.75" x14ac:dyDescent="0.25">
      <c r="A25" s="79" t="s">
        <v>71</v>
      </c>
      <c r="B25" s="93" t="s">
        <v>72</v>
      </c>
      <c r="C25" s="102"/>
      <c r="D25" s="102"/>
      <c r="E25" s="102"/>
      <c r="F25" s="102"/>
      <c r="G25" s="102"/>
      <c r="H25" s="102"/>
      <c r="I25" s="102"/>
      <c r="J25" s="102"/>
      <c r="K25" s="103">
        <v>0</v>
      </c>
      <c r="L25" s="102"/>
      <c r="M25" s="102"/>
      <c r="N25" s="102"/>
      <c r="O25" s="103">
        <v>0</v>
      </c>
      <c r="P25" s="103">
        <v>0</v>
      </c>
      <c r="Q25" s="102"/>
      <c r="R25" s="102"/>
      <c r="S25" s="102"/>
      <c r="T25" s="102"/>
      <c r="U25" s="102"/>
      <c r="V25" s="102"/>
      <c r="W25" s="94" t="s">
        <v>40</v>
      </c>
      <c r="X25" s="95" t="s">
        <v>40</v>
      </c>
      <c r="Y25" s="95" t="s">
        <v>40</v>
      </c>
      <c r="Z25" s="94" t="s">
        <v>40</v>
      </c>
      <c r="AA25" s="94" t="s">
        <v>40</v>
      </c>
    </row>
    <row r="26" spans="1:27" ht="15.75" x14ac:dyDescent="0.25">
      <c r="A26" s="79" t="s">
        <v>73</v>
      </c>
      <c r="B26" s="93" t="s">
        <v>74</v>
      </c>
      <c r="C26" s="102">
        <v>8</v>
      </c>
      <c r="D26" s="102">
        <v>8</v>
      </c>
      <c r="E26" s="102">
        <v>17</v>
      </c>
      <c r="F26" s="102"/>
      <c r="G26" s="102"/>
      <c r="H26" s="102"/>
      <c r="I26" s="102"/>
      <c r="J26" s="102">
        <v>17</v>
      </c>
      <c r="K26" s="103">
        <v>34</v>
      </c>
      <c r="L26" s="102">
        <v>3</v>
      </c>
      <c r="M26" s="102">
        <v>21</v>
      </c>
      <c r="N26" s="102">
        <v>12</v>
      </c>
      <c r="O26" s="103">
        <v>36</v>
      </c>
      <c r="P26" s="103">
        <v>6</v>
      </c>
      <c r="Q26" s="102"/>
      <c r="R26" s="102">
        <v>245</v>
      </c>
      <c r="S26" s="102">
        <v>214</v>
      </c>
      <c r="T26" s="102">
        <v>226</v>
      </c>
      <c r="U26" s="102">
        <v>221</v>
      </c>
      <c r="V26" s="102"/>
      <c r="W26" s="94">
        <v>6.2777777777777777</v>
      </c>
      <c r="X26" s="95">
        <v>0.33333333333333331</v>
      </c>
      <c r="Y26" s="95">
        <v>0.87346938775510208</v>
      </c>
      <c r="Z26" s="94">
        <v>0.86111111111111116</v>
      </c>
      <c r="AA26" s="94">
        <v>4.5</v>
      </c>
    </row>
    <row r="27" spans="1:27" ht="15.75" x14ac:dyDescent="0.25">
      <c r="A27" s="79" t="s">
        <v>75</v>
      </c>
      <c r="B27" s="93" t="s">
        <v>76</v>
      </c>
      <c r="C27" s="102"/>
      <c r="D27" s="102"/>
      <c r="E27" s="102"/>
      <c r="F27" s="102"/>
      <c r="G27" s="102"/>
      <c r="H27" s="102"/>
      <c r="I27" s="102"/>
      <c r="J27" s="102"/>
      <c r="K27" s="103">
        <v>0</v>
      </c>
      <c r="L27" s="102"/>
      <c r="M27" s="102"/>
      <c r="N27" s="102"/>
      <c r="O27" s="103">
        <v>0</v>
      </c>
      <c r="P27" s="103">
        <v>0</v>
      </c>
      <c r="Q27" s="102"/>
      <c r="R27" s="102"/>
      <c r="S27" s="102"/>
      <c r="T27" s="102"/>
      <c r="U27" s="102"/>
      <c r="V27" s="102"/>
      <c r="W27" s="94" t="s">
        <v>40</v>
      </c>
      <c r="X27" s="95" t="s">
        <v>40</v>
      </c>
      <c r="Y27" s="95" t="s">
        <v>40</v>
      </c>
      <c r="Z27" s="94" t="s">
        <v>40</v>
      </c>
      <c r="AA27" s="94" t="s">
        <v>40</v>
      </c>
    </row>
    <row r="28" spans="1:27" ht="15.75" x14ac:dyDescent="0.25">
      <c r="A28" s="79" t="s">
        <v>77</v>
      </c>
      <c r="B28" s="98" t="s">
        <v>78</v>
      </c>
      <c r="C28" s="102">
        <v>6</v>
      </c>
      <c r="D28" s="102">
        <v>4</v>
      </c>
      <c r="E28" s="102">
        <v>14</v>
      </c>
      <c r="F28" s="102"/>
      <c r="G28" s="102">
        <v>1</v>
      </c>
      <c r="H28" s="102"/>
      <c r="I28" s="102"/>
      <c r="J28" s="102">
        <v>22</v>
      </c>
      <c r="K28" s="103">
        <v>37</v>
      </c>
      <c r="L28" s="102">
        <v>9</v>
      </c>
      <c r="M28" s="102">
        <v>26</v>
      </c>
      <c r="N28" s="102">
        <v>1</v>
      </c>
      <c r="O28" s="103">
        <v>36</v>
      </c>
      <c r="P28" s="103">
        <v>5</v>
      </c>
      <c r="Q28" s="102"/>
      <c r="R28" s="102">
        <v>186</v>
      </c>
      <c r="S28" s="102">
        <v>172</v>
      </c>
      <c r="T28" s="102">
        <v>168</v>
      </c>
      <c r="U28" s="102">
        <v>163</v>
      </c>
      <c r="V28" s="102"/>
      <c r="W28" s="94">
        <v>4.666666666666667</v>
      </c>
      <c r="X28" s="95">
        <v>2.7777777777777776E-2</v>
      </c>
      <c r="Y28" s="95">
        <v>0.92473118279569888</v>
      </c>
      <c r="Z28" s="94">
        <v>0.3888888888888889</v>
      </c>
      <c r="AA28" s="94">
        <v>6</v>
      </c>
    </row>
    <row r="29" spans="1:27" ht="15.75" x14ac:dyDescent="0.25">
      <c r="A29" s="79" t="s">
        <v>79</v>
      </c>
      <c r="B29" s="98" t="s">
        <v>80</v>
      </c>
      <c r="C29" s="102"/>
      <c r="D29" s="102"/>
      <c r="E29" s="102"/>
      <c r="F29" s="102"/>
      <c r="G29" s="102"/>
      <c r="H29" s="102"/>
      <c r="I29" s="102"/>
      <c r="J29" s="102"/>
      <c r="K29" s="103">
        <v>0</v>
      </c>
      <c r="L29" s="102"/>
      <c r="M29" s="102"/>
      <c r="N29" s="102"/>
      <c r="O29" s="103">
        <v>0</v>
      </c>
      <c r="P29" s="103">
        <v>0</v>
      </c>
      <c r="Q29" s="102"/>
      <c r="R29" s="102"/>
      <c r="S29" s="102"/>
      <c r="T29" s="102"/>
      <c r="U29" s="102"/>
      <c r="V29" s="102"/>
      <c r="W29" s="94" t="s">
        <v>40</v>
      </c>
      <c r="X29" s="95" t="s">
        <v>40</v>
      </c>
      <c r="Y29" s="95" t="s">
        <v>40</v>
      </c>
      <c r="Z29" s="94" t="s">
        <v>40</v>
      </c>
      <c r="AA29" s="94" t="s">
        <v>40</v>
      </c>
    </row>
    <row r="30" spans="1:27" ht="15.75" x14ac:dyDescent="0.25">
      <c r="A30" s="79" t="s">
        <v>81</v>
      </c>
      <c r="B30" s="93" t="s">
        <v>82</v>
      </c>
      <c r="C30" s="102">
        <v>6</v>
      </c>
      <c r="D30" s="102">
        <v>3</v>
      </c>
      <c r="E30" s="102">
        <v>21</v>
      </c>
      <c r="F30" s="102"/>
      <c r="G30" s="102"/>
      <c r="H30" s="102"/>
      <c r="I30" s="102"/>
      <c r="J30" s="102">
        <v>5</v>
      </c>
      <c r="K30" s="103">
        <v>26</v>
      </c>
      <c r="L30" s="102">
        <v>18</v>
      </c>
      <c r="M30" s="102">
        <v>9</v>
      </c>
      <c r="N30" s="102"/>
      <c r="O30" s="103">
        <v>27</v>
      </c>
      <c r="P30" s="103">
        <v>2</v>
      </c>
      <c r="Q30" s="102"/>
      <c r="R30" s="102">
        <v>186</v>
      </c>
      <c r="S30" s="102">
        <v>72</v>
      </c>
      <c r="T30" s="102">
        <v>73</v>
      </c>
      <c r="U30" s="102">
        <v>67</v>
      </c>
      <c r="V30" s="102"/>
      <c r="W30" s="94">
        <v>2.7037037037037037</v>
      </c>
      <c r="X30" s="95" t="s">
        <v>40</v>
      </c>
      <c r="Y30" s="95">
        <v>0.38709677419354838</v>
      </c>
      <c r="Z30" s="94">
        <v>4.2222222222222223</v>
      </c>
      <c r="AA30" s="94">
        <v>4.5</v>
      </c>
    </row>
    <row r="31" spans="1:27" ht="15.75" x14ac:dyDescent="0.25">
      <c r="A31" s="79" t="s">
        <v>83</v>
      </c>
      <c r="B31" s="93" t="s">
        <v>84</v>
      </c>
      <c r="C31" s="102"/>
      <c r="D31" s="102"/>
      <c r="E31" s="102"/>
      <c r="F31" s="102"/>
      <c r="G31" s="102"/>
      <c r="H31" s="102"/>
      <c r="I31" s="102"/>
      <c r="J31" s="102"/>
      <c r="K31" s="103">
        <v>0</v>
      </c>
      <c r="L31" s="102"/>
      <c r="M31" s="102"/>
      <c r="N31" s="102"/>
      <c r="O31" s="103">
        <v>0</v>
      </c>
      <c r="P31" s="103">
        <v>0</v>
      </c>
      <c r="Q31" s="102"/>
      <c r="R31" s="102"/>
      <c r="S31" s="102"/>
      <c r="T31" s="102"/>
      <c r="U31" s="102"/>
      <c r="V31" s="102"/>
      <c r="W31" s="94" t="s">
        <v>40</v>
      </c>
      <c r="X31" s="95" t="s">
        <v>40</v>
      </c>
      <c r="Y31" s="95" t="s">
        <v>40</v>
      </c>
      <c r="Z31" s="94" t="s">
        <v>40</v>
      </c>
      <c r="AA31" s="94" t="s">
        <v>40</v>
      </c>
    </row>
    <row r="32" spans="1:27" ht="15.75" x14ac:dyDescent="0.25">
      <c r="A32" s="79" t="s">
        <v>85</v>
      </c>
      <c r="B32" s="93" t="s">
        <v>86</v>
      </c>
      <c r="C32" s="102"/>
      <c r="D32" s="102"/>
      <c r="E32" s="102"/>
      <c r="F32" s="102"/>
      <c r="G32" s="102"/>
      <c r="H32" s="102"/>
      <c r="I32" s="102"/>
      <c r="J32" s="102"/>
      <c r="K32" s="103">
        <v>0</v>
      </c>
      <c r="L32" s="102"/>
      <c r="M32" s="102"/>
      <c r="N32" s="102"/>
      <c r="O32" s="103">
        <v>0</v>
      </c>
      <c r="P32" s="103">
        <v>0</v>
      </c>
      <c r="Q32" s="102"/>
      <c r="R32" s="102"/>
      <c r="S32" s="102"/>
      <c r="T32" s="102"/>
      <c r="U32" s="102"/>
      <c r="V32" s="102"/>
      <c r="W32" s="94" t="s">
        <v>40</v>
      </c>
      <c r="X32" s="95" t="s">
        <v>40</v>
      </c>
      <c r="Y32" s="95" t="s">
        <v>40</v>
      </c>
      <c r="Z32" s="94" t="s">
        <v>40</v>
      </c>
      <c r="AA32" s="94" t="s">
        <v>40</v>
      </c>
    </row>
    <row r="33" spans="1:27" ht="15.75" x14ac:dyDescent="0.25">
      <c r="A33" s="79" t="s">
        <v>87</v>
      </c>
      <c r="B33" s="93" t="s">
        <v>88</v>
      </c>
      <c r="C33" s="102"/>
      <c r="D33" s="102"/>
      <c r="E33" s="102"/>
      <c r="F33" s="102"/>
      <c r="G33" s="102"/>
      <c r="H33" s="102"/>
      <c r="I33" s="102"/>
      <c r="J33" s="102"/>
      <c r="K33" s="103">
        <v>0</v>
      </c>
      <c r="L33" s="102"/>
      <c r="M33" s="102"/>
      <c r="N33" s="102"/>
      <c r="O33" s="103">
        <v>0</v>
      </c>
      <c r="P33" s="103">
        <v>0</v>
      </c>
      <c r="Q33" s="102"/>
      <c r="R33" s="102"/>
      <c r="S33" s="102"/>
      <c r="T33" s="102"/>
      <c r="U33" s="102"/>
      <c r="V33" s="102"/>
      <c r="W33" s="94" t="s">
        <v>40</v>
      </c>
      <c r="X33" s="95" t="s">
        <v>40</v>
      </c>
      <c r="Y33" s="95" t="s">
        <v>40</v>
      </c>
      <c r="Z33" s="94" t="s">
        <v>40</v>
      </c>
      <c r="AA33" s="94" t="s">
        <v>40</v>
      </c>
    </row>
    <row r="34" spans="1:27" ht="15.75" x14ac:dyDescent="0.25">
      <c r="A34" s="79" t="s">
        <v>89</v>
      </c>
      <c r="B34" s="93" t="s">
        <v>90</v>
      </c>
      <c r="C34" s="102">
        <v>20</v>
      </c>
      <c r="D34" s="102">
        <v>13</v>
      </c>
      <c r="E34" s="102">
        <v>172</v>
      </c>
      <c r="F34" s="102"/>
      <c r="G34" s="102"/>
      <c r="H34" s="102"/>
      <c r="I34" s="102"/>
      <c r="J34" s="102">
        <v>5</v>
      </c>
      <c r="K34" s="103">
        <v>177</v>
      </c>
      <c r="L34" s="102">
        <v>119</v>
      </c>
      <c r="M34" s="102">
        <v>57</v>
      </c>
      <c r="N34" s="102">
        <v>3</v>
      </c>
      <c r="O34" s="103">
        <v>179</v>
      </c>
      <c r="P34" s="103">
        <v>11</v>
      </c>
      <c r="Q34" s="102"/>
      <c r="R34" s="102">
        <v>628</v>
      </c>
      <c r="S34" s="102">
        <v>513</v>
      </c>
      <c r="T34" s="102">
        <v>546</v>
      </c>
      <c r="U34" s="102">
        <v>537</v>
      </c>
      <c r="V34" s="102"/>
      <c r="W34" s="94">
        <v>3.0502793296089385</v>
      </c>
      <c r="X34" s="95">
        <v>1.6759776536312849E-2</v>
      </c>
      <c r="Y34" s="95">
        <v>0.81687898089171973</v>
      </c>
      <c r="Z34" s="94">
        <v>0.64245810055865926</v>
      </c>
      <c r="AA34" s="94">
        <v>8.9499999999999993</v>
      </c>
    </row>
    <row r="35" spans="1:27" ht="15.75" x14ac:dyDescent="0.25">
      <c r="A35" s="79" t="s">
        <v>91</v>
      </c>
      <c r="B35" s="93" t="s">
        <v>92</v>
      </c>
      <c r="C35" s="102">
        <v>45</v>
      </c>
      <c r="D35" s="102">
        <v>30</v>
      </c>
      <c r="E35" s="102">
        <v>36</v>
      </c>
      <c r="F35" s="102"/>
      <c r="G35" s="102">
        <v>73</v>
      </c>
      <c r="H35" s="102"/>
      <c r="I35" s="102"/>
      <c r="J35" s="102">
        <v>50</v>
      </c>
      <c r="K35" s="103">
        <v>159</v>
      </c>
      <c r="L35" s="102">
        <v>148</v>
      </c>
      <c r="M35" s="102">
        <v>12</v>
      </c>
      <c r="N35" s="102">
        <v>1</v>
      </c>
      <c r="O35" s="103">
        <v>161</v>
      </c>
      <c r="P35" s="103">
        <v>28</v>
      </c>
      <c r="Q35" s="102"/>
      <c r="R35" s="102">
        <v>1369</v>
      </c>
      <c r="S35" s="102">
        <v>1023</v>
      </c>
      <c r="T35" s="102">
        <v>1160</v>
      </c>
      <c r="U35" s="102">
        <v>1113</v>
      </c>
      <c r="V35" s="102"/>
      <c r="W35" s="94">
        <v>7.2049689440993792</v>
      </c>
      <c r="X35" s="95">
        <v>6.2111801242236021E-3</v>
      </c>
      <c r="Y35" s="95">
        <v>0.74726077428780135</v>
      </c>
      <c r="Z35" s="94">
        <v>2.1490683229813663</v>
      </c>
      <c r="AA35" s="94">
        <v>3.5777777777777779</v>
      </c>
    </row>
    <row r="36" spans="1:27" ht="15.75" x14ac:dyDescent="0.25">
      <c r="A36" s="79" t="s">
        <v>93</v>
      </c>
      <c r="B36" s="93" t="s">
        <v>94</v>
      </c>
      <c r="C36" s="102"/>
      <c r="D36" s="102"/>
      <c r="E36" s="102"/>
      <c r="F36" s="102"/>
      <c r="G36" s="102"/>
      <c r="H36" s="102"/>
      <c r="I36" s="102"/>
      <c r="J36" s="102"/>
      <c r="K36" s="103">
        <v>0</v>
      </c>
      <c r="L36" s="102"/>
      <c r="M36" s="102"/>
      <c r="N36" s="102"/>
      <c r="O36" s="103">
        <v>0</v>
      </c>
      <c r="P36" s="103">
        <v>0</v>
      </c>
      <c r="Q36" s="102"/>
      <c r="R36" s="102"/>
      <c r="S36" s="102"/>
      <c r="T36" s="102"/>
      <c r="U36" s="102"/>
      <c r="V36" s="102"/>
      <c r="W36" s="94" t="s">
        <v>40</v>
      </c>
      <c r="X36" s="95" t="s">
        <v>40</v>
      </c>
      <c r="Y36" s="95" t="s">
        <v>40</v>
      </c>
      <c r="Z36" s="94" t="s">
        <v>40</v>
      </c>
      <c r="AA36" s="94" t="s">
        <v>40</v>
      </c>
    </row>
    <row r="37" spans="1:2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x14ac:dyDescent="0.25">
      <c r="A38" s="81" t="s">
        <v>95</v>
      </c>
      <c r="B38" s="82" t="s">
        <v>96</v>
      </c>
      <c r="C38" s="67" t="s">
        <v>97</v>
      </c>
      <c r="D38" s="63"/>
      <c r="E38" s="64" t="s">
        <v>98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33.75" x14ac:dyDescent="0.25">
      <c r="A39" s="83" t="s">
        <v>99</v>
      </c>
      <c r="B39" s="84" t="s">
        <v>100</v>
      </c>
      <c r="C39" s="104">
        <v>4925</v>
      </c>
      <c r="D39" s="63"/>
      <c r="E39" s="221" t="s">
        <v>101</v>
      </c>
      <c r="F39" s="222"/>
      <c r="G39" s="111"/>
      <c r="H39" s="67" t="s">
        <v>102</v>
      </c>
      <c r="I39" s="67" t="s">
        <v>103</v>
      </c>
      <c r="J39" s="71" t="s">
        <v>104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70"/>
      <c r="V39" s="69"/>
      <c r="W39" s="63"/>
      <c r="X39" s="63"/>
      <c r="Y39" s="63"/>
      <c r="Z39" s="63"/>
      <c r="AA39" s="63"/>
    </row>
    <row r="40" spans="1:27" x14ac:dyDescent="0.25">
      <c r="A40" s="76" t="s">
        <v>105</v>
      </c>
      <c r="B40" s="85" t="s">
        <v>106</v>
      </c>
      <c r="C40" s="106">
        <v>221</v>
      </c>
      <c r="D40" s="63"/>
      <c r="E40" s="112" t="s">
        <v>107</v>
      </c>
      <c r="F40" s="120" t="s">
        <v>108</v>
      </c>
      <c r="G40" s="111"/>
      <c r="H40" s="114"/>
      <c r="I40" s="115"/>
      <c r="J40" s="115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70"/>
      <c r="V40" s="69"/>
      <c r="W40" s="63"/>
      <c r="X40" s="63"/>
      <c r="Y40" s="63"/>
      <c r="Z40" s="63"/>
      <c r="AA40" s="63"/>
    </row>
    <row r="41" spans="1:27" x14ac:dyDescent="0.25">
      <c r="A41" s="76" t="s">
        <v>109</v>
      </c>
      <c r="B41" s="85" t="s">
        <v>110</v>
      </c>
      <c r="C41" s="106"/>
      <c r="D41" s="63"/>
      <c r="E41" s="80" t="s">
        <v>111</v>
      </c>
      <c r="F41" s="119" t="s">
        <v>112</v>
      </c>
      <c r="G41" s="113"/>
      <c r="H41" s="115"/>
      <c r="I41" s="115"/>
      <c r="J41" s="115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70"/>
      <c r="V41" s="69"/>
      <c r="W41" s="63"/>
      <c r="X41" s="63"/>
      <c r="Y41" s="63"/>
      <c r="Z41" s="63"/>
      <c r="AA41" s="63"/>
    </row>
    <row r="42" spans="1:27" x14ac:dyDescent="0.25">
      <c r="A42" s="76" t="s">
        <v>113</v>
      </c>
      <c r="B42" s="77" t="s">
        <v>60</v>
      </c>
      <c r="C42" s="106">
        <v>0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70"/>
      <c r="V42" s="69"/>
      <c r="W42" s="63"/>
      <c r="X42" s="63"/>
      <c r="Y42" s="63"/>
      <c r="Z42" s="63"/>
      <c r="AA42" s="63"/>
    </row>
    <row r="43" spans="1:27" x14ac:dyDescent="0.25">
      <c r="A43" s="89" t="s">
        <v>114</v>
      </c>
      <c r="B43" s="77" t="s">
        <v>115</v>
      </c>
      <c r="C43" s="106"/>
      <c r="D43" s="63"/>
      <c r="E43" s="221" t="s">
        <v>116</v>
      </c>
      <c r="F43" s="222"/>
      <c r="G43" s="116"/>
      <c r="H43" s="116"/>
      <c r="I43" s="111"/>
      <c r="J43" s="81" t="s">
        <v>117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70"/>
      <c r="V43" s="69"/>
      <c r="W43" s="63"/>
      <c r="X43" s="63"/>
      <c r="Y43" s="63"/>
      <c r="Z43" s="63"/>
      <c r="AA43" s="63"/>
    </row>
    <row r="44" spans="1:27" ht="15.75" x14ac:dyDescent="0.25">
      <c r="A44" s="76" t="s">
        <v>118</v>
      </c>
      <c r="B44" s="85" t="s">
        <v>119</v>
      </c>
      <c r="C44" s="106"/>
      <c r="D44" s="63"/>
      <c r="E44" s="121" t="s">
        <v>107</v>
      </c>
      <c r="F44" s="117" t="s">
        <v>120</v>
      </c>
      <c r="G44" s="116"/>
      <c r="H44" s="116"/>
      <c r="I44" s="111"/>
      <c r="J44" s="109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70"/>
      <c r="V44" s="69"/>
      <c r="W44" s="63"/>
      <c r="X44" s="63"/>
      <c r="Y44" s="63"/>
      <c r="Z44" s="63"/>
      <c r="AA44" s="63"/>
    </row>
    <row r="45" spans="1:27" ht="15.75" x14ac:dyDescent="0.25">
      <c r="A45" s="76" t="s">
        <v>121</v>
      </c>
      <c r="B45" s="85" t="s">
        <v>122</v>
      </c>
      <c r="C45" s="106"/>
      <c r="D45" s="63"/>
      <c r="E45" s="76" t="s">
        <v>123</v>
      </c>
      <c r="F45" s="118" t="s">
        <v>124</v>
      </c>
      <c r="G45" s="63"/>
      <c r="H45" s="63"/>
      <c r="I45" s="63"/>
      <c r="J45" s="110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70"/>
      <c r="V45" s="69"/>
      <c r="W45" s="63"/>
      <c r="X45" s="63"/>
      <c r="Y45" s="63"/>
      <c r="Z45" s="63"/>
      <c r="AA45" s="63"/>
    </row>
    <row r="46" spans="1:27" ht="15.75" x14ac:dyDescent="0.25">
      <c r="A46" s="86" t="s">
        <v>125</v>
      </c>
      <c r="B46" s="85" t="s">
        <v>126</v>
      </c>
      <c r="C46" s="106"/>
      <c r="D46" s="63"/>
      <c r="E46" s="76" t="s">
        <v>127</v>
      </c>
      <c r="F46" s="210" t="s">
        <v>128</v>
      </c>
      <c r="G46" s="211"/>
      <c r="H46" s="211"/>
      <c r="I46" s="212"/>
      <c r="J46" s="110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70"/>
      <c r="V46" s="69"/>
      <c r="W46" s="63"/>
      <c r="X46" s="63"/>
      <c r="Y46" s="63"/>
      <c r="Z46" s="63"/>
      <c r="AA46" s="63"/>
    </row>
    <row r="47" spans="1:27" ht="15.75" x14ac:dyDescent="0.25">
      <c r="A47" s="87" t="s">
        <v>129</v>
      </c>
      <c r="B47" s="85" t="s">
        <v>130</v>
      </c>
      <c r="C47" s="106"/>
      <c r="D47" s="63"/>
      <c r="E47" s="76" t="s">
        <v>131</v>
      </c>
      <c r="F47" s="216" t="s">
        <v>132</v>
      </c>
      <c r="G47" s="217"/>
      <c r="H47" s="217"/>
      <c r="I47" s="218"/>
      <c r="J47" s="110">
        <v>48</v>
      </c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70"/>
      <c r="V47" s="69"/>
      <c r="W47" s="63"/>
      <c r="X47" s="63"/>
      <c r="Y47" s="63"/>
      <c r="Z47" s="63"/>
      <c r="AA47" s="63"/>
    </row>
    <row r="48" spans="1:27" ht="15.75" x14ac:dyDescent="0.25">
      <c r="A48" s="76" t="s">
        <v>133</v>
      </c>
      <c r="B48" s="85" t="s">
        <v>134</v>
      </c>
      <c r="C48" s="106">
        <v>230</v>
      </c>
      <c r="D48" s="63"/>
      <c r="E48" s="78" t="s">
        <v>135</v>
      </c>
      <c r="F48" s="105" t="s">
        <v>23</v>
      </c>
      <c r="G48" s="116"/>
      <c r="H48" s="116"/>
      <c r="I48" s="111"/>
      <c r="J48" s="108">
        <v>48</v>
      </c>
      <c r="K48" s="63"/>
      <c r="L48" s="63"/>
      <c r="M48" s="126"/>
      <c r="N48" s="126"/>
      <c r="O48" s="126"/>
      <c r="P48" s="126"/>
      <c r="Q48" s="126"/>
      <c r="R48" s="63"/>
      <c r="S48" s="63"/>
      <c r="T48" s="63"/>
      <c r="U48" s="70"/>
      <c r="V48" s="69"/>
      <c r="W48" s="63"/>
      <c r="X48" s="63"/>
      <c r="Y48" s="63"/>
      <c r="Z48" s="63"/>
      <c r="AA48" s="63"/>
    </row>
    <row r="49" spans="1:22" x14ac:dyDescent="0.25">
      <c r="A49" s="76" t="s">
        <v>136</v>
      </c>
      <c r="B49" s="85" t="s">
        <v>137</v>
      </c>
      <c r="C49" s="106">
        <v>165</v>
      </c>
      <c r="D49" s="63"/>
      <c r="E49" s="63"/>
      <c r="F49" s="63"/>
      <c r="G49" s="63"/>
      <c r="H49" s="63"/>
      <c r="I49" s="63"/>
      <c r="J49" s="63"/>
      <c r="K49" s="63"/>
      <c r="L49" s="63"/>
      <c r="M49" s="127" t="s">
        <v>146</v>
      </c>
      <c r="N49" s="127"/>
      <c r="O49" s="127"/>
      <c r="P49" s="127"/>
      <c r="Q49" s="126"/>
      <c r="R49" s="63"/>
      <c r="S49" s="63"/>
      <c r="T49" s="63"/>
      <c r="U49" s="70"/>
      <c r="V49" s="69"/>
    </row>
    <row r="50" spans="1:22" x14ac:dyDescent="0.25">
      <c r="A50" s="76" t="s">
        <v>138</v>
      </c>
      <c r="B50" s="85" t="s">
        <v>139</v>
      </c>
      <c r="C50" s="107">
        <v>37</v>
      </c>
      <c r="D50" s="63"/>
      <c r="E50" s="63"/>
      <c r="F50" s="63"/>
      <c r="G50" s="63"/>
      <c r="H50" s="63"/>
      <c r="I50" s="63"/>
      <c r="J50" s="63"/>
      <c r="K50" s="63"/>
      <c r="L50" s="63"/>
      <c r="M50" s="65"/>
      <c r="N50" s="65" t="s">
        <v>140</v>
      </c>
      <c r="O50" s="65"/>
      <c r="P50" s="65"/>
      <c r="Q50" s="63"/>
      <c r="R50" s="63"/>
      <c r="S50" s="63"/>
      <c r="T50" s="63"/>
      <c r="U50" s="70"/>
      <c r="V50" s="69"/>
    </row>
    <row r="51" spans="1:22" x14ac:dyDescent="0.25">
      <c r="A51" s="78" t="s">
        <v>135</v>
      </c>
      <c r="B51" s="88" t="s">
        <v>23</v>
      </c>
      <c r="C51" s="122">
        <v>5578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x14ac:dyDescent="0.25">
      <c r="A52" s="124" t="s">
        <v>141</v>
      </c>
      <c r="B52" s="70"/>
      <c r="C52" s="12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x14ac:dyDescent="0.25">
      <c r="A53" s="65" t="s">
        <v>142</v>
      </c>
      <c r="B53" s="65"/>
      <c r="C53" s="65"/>
      <c r="D53" s="65"/>
      <c r="E53" s="65"/>
      <c r="F53" s="65"/>
      <c r="G53" s="65"/>
      <c r="H53" s="65" t="s">
        <v>143</v>
      </c>
      <c r="I53" s="65"/>
      <c r="J53" s="65"/>
      <c r="K53" s="65"/>
      <c r="L53" s="63"/>
      <c r="M53" s="63"/>
      <c r="N53" s="65"/>
      <c r="O53" s="65"/>
      <c r="P53" s="63"/>
      <c r="Q53" s="63"/>
      <c r="R53" s="63"/>
      <c r="S53" s="63"/>
      <c r="T53" s="63"/>
      <c r="U53" s="63"/>
      <c r="V53" s="63"/>
    </row>
    <row r="54" spans="1:22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25">
      <c r="A55" s="63"/>
      <c r="B55" s="63"/>
      <c r="C55" s="63"/>
      <c r="D55" s="63"/>
      <c r="E55" s="65"/>
      <c r="F55" s="65"/>
      <c r="G55" s="65"/>
      <c r="H55" s="65"/>
      <c r="I55" s="65"/>
      <c r="J55" s="65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x14ac:dyDescent="0.25">
      <c r="A56" s="63"/>
      <c r="B56" s="63"/>
      <c r="C56" s="63"/>
      <c r="D56" s="63"/>
      <c r="E56" s="65"/>
      <c r="F56" s="65"/>
      <c r="G56" s="65"/>
      <c r="H56" s="65"/>
      <c r="I56" s="65"/>
      <c r="J56" s="65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x14ac:dyDescent="0.25">
      <c r="A57" s="63"/>
      <c r="B57" s="63"/>
      <c r="C57" s="63"/>
      <c r="D57" s="63"/>
      <c r="E57" s="65"/>
      <c r="F57" s="65"/>
      <c r="G57" s="65"/>
      <c r="H57" s="65"/>
      <c r="I57" s="65"/>
      <c r="J57" s="65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x14ac:dyDescent="0.25">
      <c r="A58" s="63"/>
      <c r="B58" s="63"/>
      <c r="C58" s="63"/>
      <c r="D58" s="63"/>
      <c r="E58" s="65"/>
      <c r="F58" s="65"/>
      <c r="G58" s="65"/>
      <c r="H58" s="65"/>
      <c r="I58" s="65"/>
      <c r="J58" s="6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x14ac:dyDescent="0.25">
      <c r="A59" s="63"/>
      <c r="B59" s="63"/>
      <c r="C59" s="63"/>
      <c r="D59" s="63"/>
      <c r="E59" s="65"/>
      <c r="F59" s="65"/>
      <c r="G59" s="65"/>
      <c r="H59" s="65"/>
      <c r="I59" s="65"/>
      <c r="J59" s="65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</sheetData>
  <mergeCells count="17">
    <mergeCell ref="D2:S2"/>
    <mergeCell ref="A5:A6"/>
    <mergeCell ref="E43:F43"/>
    <mergeCell ref="L5:O5"/>
    <mergeCell ref="P5:P6"/>
    <mergeCell ref="E39:F39"/>
    <mergeCell ref="C5:C6"/>
    <mergeCell ref="D5:D6"/>
    <mergeCell ref="B5:B6"/>
    <mergeCell ref="Q5:Q6"/>
    <mergeCell ref="R5:S5"/>
    <mergeCell ref="W5:AA5"/>
    <mergeCell ref="T5:U5"/>
    <mergeCell ref="V5:V6"/>
    <mergeCell ref="E5:K5"/>
    <mergeCell ref="F47:I47"/>
    <mergeCell ref="F46:I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D25" sqref="D25"/>
    </sheetView>
  </sheetViews>
  <sheetFormatPr baseColWidth="10" defaultRowHeight="11.25" x14ac:dyDescent="0.2"/>
  <cols>
    <col min="1" max="1" width="11.42578125" style="62"/>
    <col min="2" max="2" width="24.42578125" style="62" bestFit="1" customWidth="1"/>
    <col min="3" max="16384" width="11.42578125" style="62"/>
  </cols>
  <sheetData>
    <row r="1" spans="1:27" ht="12.75" x14ac:dyDescent="0.2">
      <c r="A1" s="131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5" x14ac:dyDescent="0.2">
      <c r="A2" s="131" t="s">
        <v>1</v>
      </c>
      <c r="B2" s="167" t="s">
        <v>2</v>
      </c>
      <c r="C2" s="128"/>
      <c r="D2" s="196" t="s">
        <v>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65"/>
      <c r="U2" s="165"/>
      <c r="V2" s="165"/>
      <c r="W2" s="128"/>
      <c r="X2" s="128"/>
      <c r="Y2" s="128"/>
      <c r="Z2" s="128"/>
      <c r="AA2" s="128"/>
    </row>
    <row r="3" spans="1:27" ht="15" x14ac:dyDescent="0.2">
      <c r="A3" s="131" t="s">
        <v>4</v>
      </c>
      <c r="B3" s="167" t="s">
        <v>147</v>
      </c>
      <c r="C3" s="190">
        <v>2013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</row>
    <row r="5" spans="1:27" x14ac:dyDescent="0.2">
      <c r="A5" s="219" t="s">
        <v>5</v>
      </c>
      <c r="B5" s="223" t="s">
        <v>6</v>
      </c>
      <c r="C5" s="203" t="s">
        <v>7</v>
      </c>
      <c r="D5" s="203" t="s">
        <v>8</v>
      </c>
      <c r="E5" s="198" t="s">
        <v>9</v>
      </c>
      <c r="F5" s="199"/>
      <c r="G5" s="199"/>
      <c r="H5" s="199"/>
      <c r="I5" s="199"/>
      <c r="J5" s="199"/>
      <c r="K5" s="200"/>
      <c r="L5" s="198" t="s">
        <v>10</v>
      </c>
      <c r="M5" s="199"/>
      <c r="N5" s="199"/>
      <c r="O5" s="200"/>
      <c r="P5" s="203" t="s">
        <v>11</v>
      </c>
      <c r="Q5" s="203" t="s">
        <v>12</v>
      </c>
      <c r="R5" s="198" t="s">
        <v>13</v>
      </c>
      <c r="S5" s="200"/>
      <c r="T5" s="198" t="s">
        <v>14</v>
      </c>
      <c r="U5" s="200"/>
      <c r="V5" s="203" t="s">
        <v>15</v>
      </c>
      <c r="W5" s="198" t="s">
        <v>16</v>
      </c>
      <c r="X5" s="199"/>
      <c r="Y5" s="199"/>
      <c r="Z5" s="199"/>
      <c r="AA5" s="200"/>
    </row>
    <row r="6" spans="1:27" ht="56.25" x14ac:dyDescent="0.2">
      <c r="A6" s="220"/>
      <c r="B6" s="224"/>
      <c r="C6" s="204"/>
      <c r="D6" s="204"/>
      <c r="E6" s="138" t="s">
        <v>17</v>
      </c>
      <c r="F6" s="133" t="s">
        <v>18</v>
      </c>
      <c r="G6" s="164" t="s">
        <v>19</v>
      </c>
      <c r="H6" s="133" t="s">
        <v>20</v>
      </c>
      <c r="I6" s="164" t="s">
        <v>21</v>
      </c>
      <c r="J6" s="133" t="s">
        <v>22</v>
      </c>
      <c r="K6" s="137" t="s">
        <v>23</v>
      </c>
      <c r="L6" s="138" t="s">
        <v>24</v>
      </c>
      <c r="M6" s="133" t="s">
        <v>25</v>
      </c>
      <c r="N6" s="157" t="s">
        <v>26</v>
      </c>
      <c r="O6" s="133" t="s">
        <v>23</v>
      </c>
      <c r="P6" s="204"/>
      <c r="Q6" s="204"/>
      <c r="R6" s="156" t="s">
        <v>27</v>
      </c>
      <c r="S6" s="133" t="s">
        <v>28</v>
      </c>
      <c r="T6" s="156" t="s">
        <v>23</v>
      </c>
      <c r="U6" s="133" t="s">
        <v>29</v>
      </c>
      <c r="V6" s="204"/>
      <c r="W6" s="138" t="s">
        <v>30</v>
      </c>
      <c r="X6" s="139" t="s">
        <v>31</v>
      </c>
      <c r="Y6" s="139" t="s">
        <v>32</v>
      </c>
      <c r="Z6" s="139" t="s">
        <v>33</v>
      </c>
      <c r="AA6" s="137" t="s">
        <v>34</v>
      </c>
    </row>
    <row r="7" spans="1:27" ht="33.75" x14ac:dyDescent="0.25">
      <c r="A7" s="132"/>
      <c r="B7" s="140" t="s">
        <v>35</v>
      </c>
      <c r="C7" s="166">
        <v>292</v>
      </c>
      <c r="D7" s="166">
        <v>179</v>
      </c>
      <c r="E7" s="166">
        <v>928</v>
      </c>
      <c r="F7" s="166">
        <v>0</v>
      </c>
      <c r="G7" s="166">
        <v>73</v>
      </c>
      <c r="H7" s="166">
        <v>0</v>
      </c>
      <c r="I7" s="166">
        <v>182</v>
      </c>
      <c r="J7" s="166">
        <v>230</v>
      </c>
      <c r="K7" s="166">
        <v>1413</v>
      </c>
      <c r="L7" s="166">
        <v>1152</v>
      </c>
      <c r="M7" s="166">
        <v>230</v>
      </c>
      <c r="N7" s="166">
        <v>25</v>
      </c>
      <c r="O7" s="166">
        <v>1407</v>
      </c>
      <c r="P7" s="166">
        <v>185</v>
      </c>
      <c r="Q7" s="166">
        <v>0</v>
      </c>
      <c r="R7" s="166">
        <v>7755</v>
      </c>
      <c r="S7" s="166">
        <v>5937</v>
      </c>
      <c r="T7" s="166">
        <v>5969</v>
      </c>
      <c r="U7" s="166">
        <v>5516</v>
      </c>
      <c r="V7" s="166">
        <v>0</v>
      </c>
      <c r="W7" s="159">
        <v>4.2423596304193323</v>
      </c>
      <c r="X7" s="160">
        <v>1.7768301350390904E-2</v>
      </c>
      <c r="Y7" s="160">
        <v>0.76557059961315277</v>
      </c>
      <c r="Z7" s="159">
        <v>1.2921108742004264</v>
      </c>
      <c r="AA7" s="159">
        <v>4.8184931506849313</v>
      </c>
    </row>
    <row r="8" spans="1:27" ht="15" x14ac:dyDescent="0.2">
      <c r="A8" s="144" t="s">
        <v>36</v>
      </c>
      <c r="B8" s="158" t="s">
        <v>37</v>
      </c>
      <c r="C8" s="167">
        <v>71</v>
      </c>
      <c r="D8" s="167">
        <v>66</v>
      </c>
      <c r="E8" s="167">
        <v>257</v>
      </c>
      <c r="F8" s="167"/>
      <c r="G8" s="167">
        <v>8</v>
      </c>
      <c r="H8" s="167"/>
      <c r="I8" s="167"/>
      <c r="J8" s="167">
        <v>60</v>
      </c>
      <c r="K8" s="168">
        <v>325</v>
      </c>
      <c r="L8" s="167">
        <v>268</v>
      </c>
      <c r="M8" s="167">
        <v>44</v>
      </c>
      <c r="N8" s="167">
        <v>17</v>
      </c>
      <c r="O8" s="168">
        <v>329</v>
      </c>
      <c r="P8" s="168">
        <v>62</v>
      </c>
      <c r="Q8" s="167"/>
      <c r="R8" s="167">
        <v>2055</v>
      </c>
      <c r="S8" s="167">
        <v>2002</v>
      </c>
      <c r="T8" s="167">
        <v>2050</v>
      </c>
      <c r="U8" s="167">
        <v>2009</v>
      </c>
      <c r="V8" s="167"/>
      <c r="W8" s="159">
        <v>6.231003039513678</v>
      </c>
      <c r="X8" s="160">
        <v>5.1671732522796353E-2</v>
      </c>
      <c r="Y8" s="160">
        <v>0.97420924574209244</v>
      </c>
      <c r="Z8" s="159">
        <v>0.16109422492401215</v>
      </c>
      <c r="AA8" s="159">
        <v>4.6338028169014081</v>
      </c>
    </row>
    <row r="9" spans="1:27" ht="15" x14ac:dyDescent="0.2">
      <c r="A9" s="144" t="s">
        <v>38</v>
      </c>
      <c r="B9" s="158" t="s">
        <v>39</v>
      </c>
      <c r="C9" s="167"/>
      <c r="D9" s="167"/>
      <c r="E9" s="167"/>
      <c r="F9" s="167"/>
      <c r="G9" s="167"/>
      <c r="H9" s="167"/>
      <c r="I9" s="167"/>
      <c r="J9" s="167"/>
      <c r="K9" s="168">
        <v>0</v>
      </c>
      <c r="L9" s="167"/>
      <c r="M9" s="167"/>
      <c r="N9" s="167"/>
      <c r="O9" s="168">
        <v>0</v>
      </c>
      <c r="P9" s="168">
        <v>0</v>
      </c>
      <c r="Q9" s="167"/>
      <c r="R9" s="167"/>
      <c r="S9" s="167"/>
      <c r="T9" s="167"/>
      <c r="U9" s="167"/>
      <c r="V9" s="167"/>
      <c r="W9" s="159" t="s">
        <v>40</v>
      </c>
      <c r="X9" s="160" t="s">
        <v>40</v>
      </c>
      <c r="Y9" s="160" t="s">
        <v>40</v>
      </c>
      <c r="Z9" s="159" t="s">
        <v>40</v>
      </c>
      <c r="AA9" s="159" t="s">
        <v>40</v>
      </c>
    </row>
    <row r="10" spans="1:27" ht="15" x14ac:dyDescent="0.2">
      <c r="A10" s="144" t="s">
        <v>41</v>
      </c>
      <c r="B10" s="161" t="s">
        <v>42</v>
      </c>
      <c r="C10" s="167"/>
      <c r="D10" s="167"/>
      <c r="E10" s="167"/>
      <c r="F10" s="167"/>
      <c r="G10" s="167"/>
      <c r="H10" s="167"/>
      <c r="I10" s="167"/>
      <c r="J10" s="167"/>
      <c r="K10" s="168">
        <v>0</v>
      </c>
      <c r="L10" s="167"/>
      <c r="M10" s="167"/>
      <c r="N10" s="167"/>
      <c r="O10" s="168">
        <v>0</v>
      </c>
      <c r="P10" s="168">
        <v>0</v>
      </c>
      <c r="Q10" s="167"/>
      <c r="R10" s="167"/>
      <c r="S10" s="167"/>
      <c r="T10" s="167"/>
      <c r="U10" s="167"/>
      <c r="V10" s="167"/>
      <c r="W10" s="159" t="s">
        <v>40</v>
      </c>
      <c r="X10" s="160" t="s">
        <v>40</v>
      </c>
      <c r="Y10" s="160" t="s">
        <v>40</v>
      </c>
      <c r="Z10" s="159" t="s">
        <v>40</v>
      </c>
      <c r="AA10" s="159" t="s">
        <v>40</v>
      </c>
    </row>
    <row r="11" spans="1:27" ht="15" x14ac:dyDescent="0.2">
      <c r="A11" s="144" t="s">
        <v>43</v>
      </c>
      <c r="B11" s="158" t="s">
        <v>44</v>
      </c>
      <c r="C11" s="167"/>
      <c r="D11" s="167"/>
      <c r="E11" s="167"/>
      <c r="F11" s="167"/>
      <c r="G11" s="167"/>
      <c r="H11" s="167"/>
      <c r="I11" s="167"/>
      <c r="J11" s="167"/>
      <c r="K11" s="168">
        <v>0</v>
      </c>
      <c r="L11" s="167"/>
      <c r="M11" s="167"/>
      <c r="N11" s="167"/>
      <c r="O11" s="168">
        <v>0</v>
      </c>
      <c r="P11" s="168">
        <v>0</v>
      </c>
      <c r="Q11" s="167"/>
      <c r="R11" s="167"/>
      <c r="S11" s="167"/>
      <c r="T11" s="167"/>
      <c r="U11" s="167"/>
      <c r="V11" s="167"/>
      <c r="W11" s="159" t="s">
        <v>40</v>
      </c>
      <c r="X11" s="160" t="s">
        <v>40</v>
      </c>
      <c r="Y11" s="160" t="s">
        <v>40</v>
      </c>
      <c r="Z11" s="159" t="s">
        <v>40</v>
      </c>
      <c r="AA11" s="159" t="s">
        <v>40</v>
      </c>
    </row>
    <row r="12" spans="1:27" ht="15" x14ac:dyDescent="0.2">
      <c r="A12" s="144" t="s">
        <v>45</v>
      </c>
      <c r="B12" s="158" t="s">
        <v>46</v>
      </c>
      <c r="C12" s="167"/>
      <c r="D12" s="167"/>
      <c r="E12" s="167"/>
      <c r="F12" s="167"/>
      <c r="G12" s="167"/>
      <c r="H12" s="167"/>
      <c r="I12" s="167"/>
      <c r="J12" s="167"/>
      <c r="K12" s="168">
        <v>0</v>
      </c>
      <c r="L12" s="167"/>
      <c r="M12" s="167"/>
      <c r="N12" s="167"/>
      <c r="O12" s="168">
        <v>0</v>
      </c>
      <c r="P12" s="168">
        <v>0</v>
      </c>
      <c r="Q12" s="167"/>
      <c r="R12" s="167"/>
      <c r="S12" s="167"/>
      <c r="T12" s="167"/>
      <c r="U12" s="167"/>
      <c r="V12" s="167"/>
      <c r="W12" s="159" t="s">
        <v>40</v>
      </c>
      <c r="X12" s="160" t="s">
        <v>40</v>
      </c>
      <c r="Y12" s="160" t="s">
        <v>40</v>
      </c>
      <c r="Z12" s="159" t="s">
        <v>40</v>
      </c>
      <c r="AA12" s="159" t="s">
        <v>40</v>
      </c>
    </row>
    <row r="13" spans="1:27" ht="15" x14ac:dyDescent="0.2">
      <c r="A13" s="144" t="s">
        <v>47</v>
      </c>
      <c r="B13" s="158" t="s">
        <v>48</v>
      </c>
      <c r="C13" s="167">
        <v>30</v>
      </c>
      <c r="D13" s="167">
        <v>10</v>
      </c>
      <c r="E13" s="167">
        <v>77</v>
      </c>
      <c r="F13" s="167"/>
      <c r="G13" s="167">
        <v>8</v>
      </c>
      <c r="H13" s="167"/>
      <c r="I13" s="167"/>
      <c r="J13" s="167">
        <v>7</v>
      </c>
      <c r="K13" s="168">
        <v>92</v>
      </c>
      <c r="L13" s="167">
        <v>95</v>
      </c>
      <c r="M13" s="167">
        <v>5</v>
      </c>
      <c r="N13" s="167"/>
      <c r="O13" s="168">
        <v>100</v>
      </c>
      <c r="P13" s="168">
        <v>2</v>
      </c>
      <c r="Q13" s="167"/>
      <c r="R13" s="167">
        <v>560</v>
      </c>
      <c r="S13" s="167">
        <v>365</v>
      </c>
      <c r="T13" s="167">
        <v>411</v>
      </c>
      <c r="U13" s="167">
        <v>410</v>
      </c>
      <c r="V13" s="167"/>
      <c r="W13" s="159">
        <v>4.1100000000000003</v>
      </c>
      <c r="X13" s="160" t="s">
        <v>40</v>
      </c>
      <c r="Y13" s="160">
        <v>0.6517857142857143</v>
      </c>
      <c r="Z13" s="159">
        <v>1.95</v>
      </c>
      <c r="AA13" s="159">
        <v>3.3333333333333335</v>
      </c>
    </row>
    <row r="14" spans="1:27" ht="15" x14ac:dyDescent="0.2">
      <c r="A14" s="144" t="s">
        <v>49</v>
      </c>
      <c r="B14" s="158" t="s">
        <v>50</v>
      </c>
      <c r="C14" s="167">
        <v>10</v>
      </c>
      <c r="D14" s="167">
        <v>5</v>
      </c>
      <c r="E14" s="167">
        <v>30</v>
      </c>
      <c r="F14" s="167"/>
      <c r="G14" s="167"/>
      <c r="H14" s="167"/>
      <c r="I14" s="167"/>
      <c r="J14" s="167">
        <v>2</v>
      </c>
      <c r="K14" s="168">
        <v>32</v>
      </c>
      <c r="L14" s="167">
        <v>5</v>
      </c>
      <c r="M14" s="167">
        <v>29</v>
      </c>
      <c r="N14" s="167"/>
      <c r="O14" s="168">
        <v>34</v>
      </c>
      <c r="P14" s="168">
        <v>3</v>
      </c>
      <c r="Q14" s="167"/>
      <c r="R14" s="167">
        <v>280</v>
      </c>
      <c r="S14" s="167">
        <v>145</v>
      </c>
      <c r="T14" s="167">
        <v>161</v>
      </c>
      <c r="U14" s="167">
        <v>161</v>
      </c>
      <c r="V14" s="167"/>
      <c r="W14" s="159">
        <v>4.7352941176470589</v>
      </c>
      <c r="X14" s="160" t="s">
        <v>40</v>
      </c>
      <c r="Y14" s="160">
        <v>0.5178571428571429</v>
      </c>
      <c r="Z14" s="159">
        <v>3.9705882352941178</v>
      </c>
      <c r="AA14" s="159">
        <v>3.4</v>
      </c>
    </row>
    <row r="15" spans="1:27" ht="15" x14ac:dyDescent="0.2">
      <c r="A15" s="144" t="s">
        <v>51</v>
      </c>
      <c r="B15" s="158" t="s">
        <v>52</v>
      </c>
      <c r="C15" s="167">
        <v>10</v>
      </c>
      <c r="D15" s="167">
        <v>7</v>
      </c>
      <c r="E15" s="167">
        <v>15</v>
      </c>
      <c r="F15" s="167"/>
      <c r="G15" s="167"/>
      <c r="H15" s="167"/>
      <c r="I15" s="167"/>
      <c r="J15" s="167">
        <v>29</v>
      </c>
      <c r="K15" s="168">
        <v>44</v>
      </c>
      <c r="L15" s="167">
        <v>41</v>
      </c>
      <c r="M15" s="167">
        <v>2</v>
      </c>
      <c r="N15" s="167"/>
      <c r="O15" s="168">
        <v>43</v>
      </c>
      <c r="P15" s="168">
        <v>8</v>
      </c>
      <c r="Q15" s="167"/>
      <c r="R15" s="167">
        <v>280</v>
      </c>
      <c r="S15" s="167">
        <v>149</v>
      </c>
      <c r="T15" s="167">
        <v>216</v>
      </c>
      <c r="U15" s="167">
        <v>216</v>
      </c>
      <c r="V15" s="167"/>
      <c r="W15" s="159">
        <v>5.0232558139534884</v>
      </c>
      <c r="X15" s="160" t="s">
        <v>40</v>
      </c>
      <c r="Y15" s="160">
        <v>0.53214285714285714</v>
      </c>
      <c r="Z15" s="159">
        <v>3.0465116279069768</v>
      </c>
      <c r="AA15" s="159">
        <v>4.3</v>
      </c>
    </row>
    <row r="16" spans="1:27" ht="15" x14ac:dyDescent="0.2">
      <c r="A16" s="144" t="s">
        <v>53</v>
      </c>
      <c r="B16" s="158" t="s">
        <v>54</v>
      </c>
      <c r="C16" s="167"/>
      <c r="D16" s="167"/>
      <c r="E16" s="167"/>
      <c r="F16" s="167"/>
      <c r="G16" s="167"/>
      <c r="H16" s="167"/>
      <c r="I16" s="167"/>
      <c r="J16" s="167"/>
      <c r="K16" s="168">
        <v>0</v>
      </c>
      <c r="L16" s="167"/>
      <c r="M16" s="167"/>
      <c r="N16" s="167"/>
      <c r="O16" s="168">
        <v>0</v>
      </c>
      <c r="P16" s="168">
        <v>0</v>
      </c>
      <c r="Q16" s="167"/>
      <c r="R16" s="167"/>
      <c r="S16" s="167"/>
      <c r="T16" s="167"/>
      <c r="U16" s="167"/>
      <c r="V16" s="167"/>
      <c r="W16" s="159" t="s">
        <v>40</v>
      </c>
      <c r="X16" s="160" t="s">
        <v>40</v>
      </c>
      <c r="Y16" s="160" t="s">
        <v>40</v>
      </c>
      <c r="Z16" s="159" t="s">
        <v>40</v>
      </c>
      <c r="AA16" s="159" t="s">
        <v>40</v>
      </c>
    </row>
    <row r="17" spans="1:27" ht="15" x14ac:dyDescent="0.2">
      <c r="A17" s="144" t="s">
        <v>55</v>
      </c>
      <c r="B17" s="158" t="s">
        <v>56</v>
      </c>
      <c r="C17" s="167">
        <v>40</v>
      </c>
      <c r="D17" s="167">
        <v>30</v>
      </c>
      <c r="E17" s="167">
        <v>215</v>
      </c>
      <c r="F17" s="167"/>
      <c r="G17" s="167"/>
      <c r="H17" s="167"/>
      <c r="I17" s="167"/>
      <c r="J17" s="167"/>
      <c r="K17" s="168">
        <v>215</v>
      </c>
      <c r="L17" s="167">
        <v>217</v>
      </c>
      <c r="M17" s="167">
        <v>3</v>
      </c>
      <c r="N17" s="167"/>
      <c r="O17" s="168">
        <v>220</v>
      </c>
      <c r="P17" s="168">
        <v>25</v>
      </c>
      <c r="Q17" s="167"/>
      <c r="R17" s="167">
        <v>1236</v>
      </c>
      <c r="S17" s="167">
        <v>775</v>
      </c>
      <c r="T17" s="167">
        <v>821</v>
      </c>
      <c r="U17" s="167">
        <v>805</v>
      </c>
      <c r="V17" s="167"/>
      <c r="W17" s="159">
        <v>3.7318181818181819</v>
      </c>
      <c r="X17" s="160" t="s">
        <v>40</v>
      </c>
      <c r="Y17" s="160">
        <v>0.62702265372168287</v>
      </c>
      <c r="Z17" s="159">
        <v>2.0954545454545452</v>
      </c>
      <c r="AA17" s="159">
        <v>5.5</v>
      </c>
    </row>
    <row r="18" spans="1:27" ht="15" x14ac:dyDescent="0.2">
      <c r="A18" s="144" t="s">
        <v>57</v>
      </c>
      <c r="B18" s="158" t="s">
        <v>58</v>
      </c>
      <c r="C18" s="167">
        <v>20</v>
      </c>
      <c r="D18" s="167">
        <v>4</v>
      </c>
      <c r="E18" s="167">
        <v>51</v>
      </c>
      <c r="F18" s="167"/>
      <c r="G18" s="167">
        <v>2</v>
      </c>
      <c r="H18" s="167"/>
      <c r="I18" s="167"/>
      <c r="J18" s="167">
        <v>2</v>
      </c>
      <c r="K18" s="168">
        <v>55</v>
      </c>
      <c r="L18" s="167">
        <v>50</v>
      </c>
      <c r="M18" s="167">
        <v>2</v>
      </c>
      <c r="N18" s="167"/>
      <c r="O18" s="168">
        <v>52</v>
      </c>
      <c r="P18" s="168">
        <v>7</v>
      </c>
      <c r="Q18" s="167"/>
      <c r="R18" s="167">
        <v>332</v>
      </c>
      <c r="S18" s="167">
        <v>132</v>
      </c>
      <c r="T18" s="167">
        <v>141</v>
      </c>
      <c r="U18" s="167">
        <v>141</v>
      </c>
      <c r="V18" s="167"/>
      <c r="W18" s="159">
        <v>2.7115384615384617</v>
      </c>
      <c r="X18" s="160" t="s">
        <v>40</v>
      </c>
      <c r="Y18" s="160">
        <v>0.39759036144578314</v>
      </c>
      <c r="Z18" s="159">
        <v>3.8461538461538463</v>
      </c>
      <c r="AA18" s="159">
        <v>2.6</v>
      </c>
    </row>
    <row r="19" spans="1:27" ht="15" x14ac:dyDescent="0.2">
      <c r="A19" s="144" t="s">
        <v>59</v>
      </c>
      <c r="B19" s="158" t="s">
        <v>60</v>
      </c>
      <c r="C19" s="167"/>
      <c r="D19" s="167"/>
      <c r="E19" s="167"/>
      <c r="F19" s="167"/>
      <c r="G19" s="167"/>
      <c r="H19" s="167"/>
      <c r="I19" s="167"/>
      <c r="J19" s="167"/>
      <c r="K19" s="168">
        <v>0</v>
      </c>
      <c r="L19" s="167"/>
      <c r="M19" s="167"/>
      <c r="N19" s="167"/>
      <c r="O19" s="168">
        <v>0</v>
      </c>
      <c r="P19" s="168">
        <v>0</v>
      </c>
      <c r="Q19" s="167"/>
      <c r="R19" s="167"/>
      <c r="S19" s="167"/>
      <c r="T19" s="167"/>
      <c r="U19" s="167"/>
      <c r="V19" s="167"/>
      <c r="W19" s="159" t="s">
        <v>40</v>
      </c>
      <c r="X19" s="160" t="s">
        <v>40</v>
      </c>
      <c r="Y19" s="160" t="s">
        <v>40</v>
      </c>
      <c r="Z19" s="159" t="s">
        <v>40</v>
      </c>
      <c r="AA19" s="159" t="s">
        <v>40</v>
      </c>
    </row>
    <row r="20" spans="1:27" ht="15" x14ac:dyDescent="0.2">
      <c r="A20" s="144" t="s">
        <v>61</v>
      </c>
      <c r="B20" s="158" t="s">
        <v>62</v>
      </c>
      <c r="C20" s="167"/>
      <c r="D20" s="167"/>
      <c r="E20" s="167"/>
      <c r="F20" s="167"/>
      <c r="G20" s="167"/>
      <c r="H20" s="167"/>
      <c r="I20" s="167"/>
      <c r="J20" s="167"/>
      <c r="K20" s="168">
        <v>0</v>
      </c>
      <c r="L20" s="167"/>
      <c r="M20" s="167"/>
      <c r="N20" s="167"/>
      <c r="O20" s="168">
        <v>0</v>
      </c>
      <c r="P20" s="168">
        <v>0</v>
      </c>
      <c r="Q20" s="167"/>
      <c r="R20" s="167"/>
      <c r="S20" s="167"/>
      <c r="T20" s="167"/>
      <c r="U20" s="167"/>
      <c r="V20" s="167"/>
      <c r="W20" s="159" t="s">
        <v>40</v>
      </c>
      <c r="X20" s="160" t="s">
        <v>40</v>
      </c>
      <c r="Y20" s="160" t="s">
        <v>40</v>
      </c>
      <c r="Z20" s="159" t="s">
        <v>40</v>
      </c>
      <c r="AA20" s="159" t="s">
        <v>40</v>
      </c>
    </row>
    <row r="21" spans="1:27" ht="15" x14ac:dyDescent="0.2">
      <c r="A21" s="144" t="s">
        <v>63</v>
      </c>
      <c r="B21" s="158" t="s">
        <v>64</v>
      </c>
      <c r="C21" s="167"/>
      <c r="D21" s="167"/>
      <c r="E21" s="167"/>
      <c r="F21" s="167"/>
      <c r="G21" s="167"/>
      <c r="H21" s="167"/>
      <c r="I21" s="167"/>
      <c r="J21" s="167"/>
      <c r="K21" s="168">
        <v>0</v>
      </c>
      <c r="L21" s="167"/>
      <c r="M21" s="167"/>
      <c r="N21" s="167"/>
      <c r="O21" s="168">
        <v>0</v>
      </c>
      <c r="P21" s="168">
        <v>0</v>
      </c>
      <c r="Q21" s="167"/>
      <c r="R21" s="167"/>
      <c r="S21" s="167"/>
      <c r="T21" s="167"/>
      <c r="U21" s="167"/>
      <c r="V21" s="167"/>
      <c r="W21" s="159" t="s">
        <v>40</v>
      </c>
      <c r="X21" s="160" t="s">
        <v>40</v>
      </c>
      <c r="Y21" s="160" t="s">
        <v>40</v>
      </c>
      <c r="Z21" s="159" t="s">
        <v>40</v>
      </c>
      <c r="AA21" s="159" t="s">
        <v>40</v>
      </c>
    </row>
    <row r="22" spans="1:27" ht="15" x14ac:dyDescent="0.2">
      <c r="A22" s="144" t="s">
        <v>65</v>
      </c>
      <c r="B22" s="158" t="s">
        <v>66</v>
      </c>
      <c r="C22" s="167"/>
      <c r="D22" s="167"/>
      <c r="E22" s="167"/>
      <c r="F22" s="167"/>
      <c r="G22" s="167"/>
      <c r="H22" s="167"/>
      <c r="I22" s="167"/>
      <c r="J22" s="167"/>
      <c r="K22" s="168">
        <v>0</v>
      </c>
      <c r="L22" s="167"/>
      <c r="M22" s="167"/>
      <c r="N22" s="167"/>
      <c r="O22" s="168">
        <v>0</v>
      </c>
      <c r="P22" s="168">
        <v>0</v>
      </c>
      <c r="Q22" s="167"/>
      <c r="R22" s="167"/>
      <c r="S22" s="167"/>
      <c r="T22" s="167"/>
      <c r="U22" s="167"/>
      <c r="V22" s="167"/>
      <c r="W22" s="159" t="s">
        <v>40</v>
      </c>
      <c r="X22" s="160" t="s">
        <v>40</v>
      </c>
      <c r="Y22" s="160" t="s">
        <v>40</v>
      </c>
      <c r="Z22" s="159" t="s">
        <v>40</v>
      </c>
      <c r="AA22" s="159" t="s">
        <v>40</v>
      </c>
    </row>
    <row r="23" spans="1:27" ht="15" x14ac:dyDescent="0.2">
      <c r="A23" s="144" t="s">
        <v>67</v>
      </c>
      <c r="B23" s="158" t="s">
        <v>68</v>
      </c>
      <c r="C23" s="167"/>
      <c r="D23" s="167"/>
      <c r="E23" s="167"/>
      <c r="F23" s="167"/>
      <c r="G23" s="167"/>
      <c r="H23" s="167"/>
      <c r="I23" s="167"/>
      <c r="J23" s="167"/>
      <c r="K23" s="168">
        <v>0</v>
      </c>
      <c r="L23" s="167"/>
      <c r="M23" s="167"/>
      <c r="N23" s="167"/>
      <c r="O23" s="168">
        <v>0</v>
      </c>
      <c r="P23" s="168">
        <v>0</v>
      </c>
      <c r="Q23" s="167"/>
      <c r="R23" s="167"/>
      <c r="S23" s="167"/>
      <c r="T23" s="167"/>
      <c r="U23" s="167"/>
      <c r="V23" s="167"/>
      <c r="W23" s="159" t="s">
        <v>40</v>
      </c>
      <c r="X23" s="160" t="s">
        <v>40</v>
      </c>
      <c r="Y23" s="160" t="s">
        <v>40</v>
      </c>
      <c r="Z23" s="159" t="s">
        <v>40</v>
      </c>
      <c r="AA23" s="159" t="s">
        <v>40</v>
      </c>
    </row>
    <row r="24" spans="1:27" ht="15" x14ac:dyDescent="0.2">
      <c r="A24" s="144" t="s">
        <v>69</v>
      </c>
      <c r="B24" s="162" t="s">
        <v>70</v>
      </c>
      <c r="C24" s="167">
        <v>26</v>
      </c>
      <c r="D24" s="167">
        <v>5</v>
      </c>
      <c r="E24" s="167">
        <v>16</v>
      </c>
      <c r="F24" s="167"/>
      <c r="G24" s="167"/>
      <c r="H24" s="167"/>
      <c r="I24" s="167">
        <v>182</v>
      </c>
      <c r="J24" s="167">
        <v>6</v>
      </c>
      <c r="K24" s="168">
        <v>204</v>
      </c>
      <c r="L24" s="167">
        <v>195</v>
      </c>
      <c r="M24" s="167">
        <v>1</v>
      </c>
      <c r="N24" s="167">
        <v>2</v>
      </c>
      <c r="O24" s="168">
        <v>198</v>
      </c>
      <c r="P24" s="168">
        <v>11</v>
      </c>
      <c r="Q24" s="167"/>
      <c r="R24" s="167">
        <v>724</v>
      </c>
      <c r="S24" s="167">
        <v>386</v>
      </c>
      <c r="T24" s="167">
        <v>384</v>
      </c>
      <c r="U24" s="167"/>
      <c r="V24" s="167"/>
      <c r="W24" s="159">
        <v>1.9393939393939394</v>
      </c>
      <c r="X24" s="160">
        <v>1.0101010101010102E-2</v>
      </c>
      <c r="Y24" s="160">
        <v>0.53314917127071826</v>
      </c>
      <c r="Z24" s="159">
        <v>1.707070707070707</v>
      </c>
      <c r="AA24" s="159">
        <v>7.615384615384615</v>
      </c>
    </row>
    <row r="25" spans="1:27" ht="15" x14ac:dyDescent="0.2">
      <c r="A25" s="144" t="s">
        <v>71</v>
      </c>
      <c r="B25" s="158" t="s">
        <v>72</v>
      </c>
      <c r="C25" s="167"/>
      <c r="D25" s="167"/>
      <c r="E25" s="167"/>
      <c r="F25" s="167"/>
      <c r="G25" s="167"/>
      <c r="H25" s="167"/>
      <c r="I25" s="167"/>
      <c r="J25" s="167"/>
      <c r="K25" s="168">
        <v>0</v>
      </c>
      <c r="L25" s="167"/>
      <c r="M25" s="167"/>
      <c r="N25" s="167"/>
      <c r="O25" s="168">
        <v>0</v>
      </c>
      <c r="P25" s="168">
        <v>0</v>
      </c>
      <c r="Q25" s="167"/>
      <c r="R25" s="167"/>
      <c r="S25" s="167"/>
      <c r="T25" s="167"/>
      <c r="U25" s="167"/>
      <c r="V25" s="167"/>
      <c r="W25" s="159" t="s">
        <v>40</v>
      </c>
      <c r="X25" s="160" t="s">
        <v>40</v>
      </c>
      <c r="Y25" s="160" t="s">
        <v>40</v>
      </c>
      <c r="Z25" s="159" t="s">
        <v>40</v>
      </c>
      <c r="AA25" s="159" t="s">
        <v>40</v>
      </c>
    </row>
    <row r="26" spans="1:27" ht="15" x14ac:dyDescent="0.2">
      <c r="A26" s="144" t="s">
        <v>73</v>
      </c>
      <c r="B26" s="158" t="s">
        <v>74</v>
      </c>
      <c r="C26" s="167">
        <v>8</v>
      </c>
      <c r="D26" s="167">
        <v>6</v>
      </c>
      <c r="E26" s="167">
        <v>16</v>
      </c>
      <c r="F26" s="167"/>
      <c r="G26" s="167"/>
      <c r="H26" s="167"/>
      <c r="I26" s="167"/>
      <c r="J26" s="167">
        <v>16</v>
      </c>
      <c r="K26" s="168">
        <v>32</v>
      </c>
      <c r="L26" s="167">
        <v>5</v>
      </c>
      <c r="M26" s="167">
        <v>24</v>
      </c>
      <c r="N26" s="167">
        <v>3</v>
      </c>
      <c r="O26" s="168">
        <v>32</v>
      </c>
      <c r="P26" s="168">
        <v>6</v>
      </c>
      <c r="Q26" s="167"/>
      <c r="R26" s="167">
        <v>214</v>
      </c>
      <c r="S26" s="167">
        <v>194</v>
      </c>
      <c r="T26" s="167">
        <v>204</v>
      </c>
      <c r="U26" s="167">
        <v>200</v>
      </c>
      <c r="V26" s="167"/>
      <c r="W26" s="159">
        <v>6.375</v>
      </c>
      <c r="X26" s="160">
        <v>9.375E-2</v>
      </c>
      <c r="Y26" s="160">
        <v>0.90654205607476634</v>
      </c>
      <c r="Z26" s="159">
        <v>0.625</v>
      </c>
      <c r="AA26" s="159">
        <v>4</v>
      </c>
    </row>
    <row r="27" spans="1:27" ht="15" x14ac:dyDescent="0.2">
      <c r="A27" s="144" t="s">
        <v>75</v>
      </c>
      <c r="B27" s="158" t="s">
        <v>76</v>
      </c>
      <c r="C27" s="167"/>
      <c r="D27" s="167"/>
      <c r="E27" s="167"/>
      <c r="F27" s="167"/>
      <c r="G27" s="167"/>
      <c r="H27" s="167"/>
      <c r="I27" s="167"/>
      <c r="J27" s="167"/>
      <c r="K27" s="168">
        <v>0</v>
      </c>
      <c r="L27" s="167"/>
      <c r="M27" s="167"/>
      <c r="N27" s="167"/>
      <c r="O27" s="168">
        <v>0</v>
      </c>
      <c r="P27" s="168">
        <v>0</v>
      </c>
      <c r="Q27" s="167"/>
      <c r="R27" s="167"/>
      <c r="S27" s="167"/>
      <c r="T27" s="167"/>
      <c r="U27" s="167"/>
      <c r="V27" s="167"/>
      <c r="W27" s="159" t="s">
        <v>40</v>
      </c>
      <c r="X27" s="160" t="s">
        <v>40</v>
      </c>
      <c r="Y27" s="160" t="s">
        <v>40</v>
      </c>
      <c r="Z27" s="159" t="s">
        <v>40</v>
      </c>
      <c r="AA27" s="159" t="s">
        <v>40</v>
      </c>
    </row>
    <row r="28" spans="1:27" ht="15" x14ac:dyDescent="0.2">
      <c r="A28" s="144" t="s">
        <v>77</v>
      </c>
      <c r="B28" s="163" t="s">
        <v>78</v>
      </c>
      <c r="C28" s="167">
        <v>6</v>
      </c>
      <c r="D28" s="167">
        <v>5</v>
      </c>
      <c r="E28" s="167">
        <v>12</v>
      </c>
      <c r="F28" s="167"/>
      <c r="G28" s="167"/>
      <c r="H28" s="167"/>
      <c r="I28" s="167"/>
      <c r="J28" s="167">
        <v>14</v>
      </c>
      <c r="K28" s="168">
        <v>26</v>
      </c>
      <c r="L28" s="167">
        <v>8</v>
      </c>
      <c r="M28" s="167">
        <v>19</v>
      </c>
      <c r="N28" s="167"/>
      <c r="O28" s="168">
        <v>27</v>
      </c>
      <c r="P28" s="168">
        <v>4</v>
      </c>
      <c r="Q28" s="167"/>
      <c r="R28" s="167">
        <v>168</v>
      </c>
      <c r="S28" s="167">
        <v>156</v>
      </c>
      <c r="T28" s="167">
        <v>154</v>
      </c>
      <c r="U28" s="167">
        <v>154</v>
      </c>
      <c r="V28" s="167"/>
      <c r="W28" s="159">
        <v>5.7037037037037033</v>
      </c>
      <c r="X28" s="160" t="s">
        <v>40</v>
      </c>
      <c r="Y28" s="160">
        <v>0.9285714285714286</v>
      </c>
      <c r="Z28" s="159">
        <v>0.44444444444444442</v>
      </c>
      <c r="AA28" s="159">
        <v>4.5</v>
      </c>
    </row>
    <row r="29" spans="1:27" ht="15" x14ac:dyDescent="0.2">
      <c r="A29" s="144" t="s">
        <v>79</v>
      </c>
      <c r="B29" s="163" t="s">
        <v>80</v>
      </c>
      <c r="C29" s="167"/>
      <c r="D29" s="167"/>
      <c r="E29" s="167"/>
      <c r="F29" s="167"/>
      <c r="G29" s="167"/>
      <c r="H29" s="167"/>
      <c r="I29" s="167"/>
      <c r="J29" s="167"/>
      <c r="K29" s="168">
        <v>0</v>
      </c>
      <c r="L29" s="167"/>
      <c r="M29" s="167"/>
      <c r="N29" s="167"/>
      <c r="O29" s="168">
        <v>0</v>
      </c>
      <c r="P29" s="168">
        <v>0</v>
      </c>
      <c r="Q29" s="167"/>
      <c r="R29" s="167"/>
      <c r="S29" s="167"/>
      <c r="T29" s="167"/>
      <c r="U29" s="167"/>
      <c r="V29" s="167"/>
      <c r="W29" s="159" t="s">
        <v>40</v>
      </c>
      <c r="X29" s="160" t="s">
        <v>40</v>
      </c>
      <c r="Y29" s="160" t="s">
        <v>40</v>
      </c>
      <c r="Z29" s="159" t="s">
        <v>40</v>
      </c>
      <c r="AA29" s="159" t="s">
        <v>40</v>
      </c>
    </row>
    <row r="30" spans="1:27" ht="15" x14ac:dyDescent="0.2">
      <c r="A30" s="144" t="s">
        <v>81</v>
      </c>
      <c r="B30" s="158" t="s">
        <v>82</v>
      </c>
      <c r="C30" s="167">
        <v>6</v>
      </c>
      <c r="D30" s="167">
        <v>2</v>
      </c>
      <c r="E30" s="167">
        <v>22</v>
      </c>
      <c r="F30" s="167"/>
      <c r="G30" s="167">
        <v>2</v>
      </c>
      <c r="H30" s="167"/>
      <c r="I30" s="167"/>
      <c r="J30" s="167">
        <v>4</v>
      </c>
      <c r="K30" s="168">
        <v>28</v>
      </c>
      <c r="L30" s="167">
        <v>21</v>
      </c>
      <c r="M30" s="167">
        <v>7</v>
      </c>
      <c r="N30" s="167"/>
      <c r="O30" s="168">
        <v>28</v>
      </c>
      <c r="P30" s="168">
        <v>2</v>
      </c>
      <c r="Q30" s="167"/>
      <c r="R30" s="167">
        <v>168</v>
      </c>
      <c r="S30" s="167">
        <v>93</v>
      </c>
      <c r="T30" s="167">
        <v>95</v>
      </c>
      <c r="U30" s="167">
        <v>90</v>
      </c>
      <c r="V30" s="167"/>
      <c r="W30" s="159">
        <v>3.3928571428571428</v>
      </c>
      <c r="X30" s="160" t="s">
        <v>40</v>
      </c>
      <c r="Y30" s="160">
        <v>0.5535714285714286</v>
      </c>
      <c r="Z30" s="159">
        <v>2.6785714285714284</v>
      </c>
      <c r="AA30" s="159">
        <v>4.666666666666667</v>
      </c>
    </row>
    <row r="31" spans="1:27" ht="15" x14ac:dyDescent="0.2">
      <c r="A31" s="144" t="s">
        <v>83</v>
      </c>
      <c r="B31" s="158" t="s">
        <v>84</v>
      </c>
      <c r="C31" s="167"/>
      <c r="D31" s="167"/>
      <c r="E31" s="167"/>
      <c r="F31" s="167"/>
      <c r="G31" s="167"/>
      <c r="H31" s="167"/>
      <c r="I31" s="167"/>
      <c r="J31" s="167"/>
      <c r="K31" s="168">
        <v>0</v>
      </c>
      <c r="L31" s="167"/>
      <c r="M31" s="167"/>
      <c r="N31" s="167"/>
      <c r="O31" s="168">
        <v>0</v>
      </c>
      <c r="P31" s="168">
        <v>0</v>
      </c>
      <c r="Q31" s="167"/>
      <c r="R31" s="167"/>
      <c r="S31" s="167"/>
      <c r="T31" s="167"/>
      <c r="U31" s="167"/>
      <c r="V31" s="167"/>
      <c r="W31" s="159" t="s">
        <v>40</v>
      </c>
      <c r="X31" s="160" t="s">
        <v>40</v>
      </c>
      <c r="Y31" s="160" t="s">
        <v>40</v>
      </c>
      <c r="Z31" s="159" t="s">
        <v>40</v>
      </c>
      <c r="AA31" s="159" t="s">
        <v>40</v>
      </c>
    </row>
    <row r="32" spans="1:27" ht="15" x14ac:dyDescent="0.2">
      <c r="A32" s="144" t="s">
        <v>85</v>
      </c>
      <c r="B32" s="158" t="s">
        <v>86</v>
      </c>
      <c r="C32" s="167"/>
      <c r="D32" s="167"/>
      <c r="E32" s="167"/>
      <c r="F32" s="167"/>
      <c r="G32" s="167"/>
      <c r="H32" s="167"/>
      <c r="I32" s="167"/>
      <c r="J32" s="167"/>
      <c r="K32" s="168">
        <v>0</v>
      </c>
      <c r="L32" s="167"/>
      <c r="M32" s="167"/>
      <c r="N32" s="167"/>
      <c r="O32" s="168">
        <v>0</v>
      </c>
      <c r="P32" s="168">
        <v>0</v>
      </c>
      <c r="Q32" s="167"/>
      <c r="R32" s="167"/>
      <c r="S32" s="167"/>
      <c r="T32" s="167"/>
      <c r="U32" s="167"/>
      <c r="V32" s="167"/>
      <c r="W32" s="159" t="s">
        <v>40</v>
      </c>
      <c r="X32" s="160" t="s">
        <v>40</v>
      </c>
      <c r="Y32" s="160" t="s">
        <v>40</v>
      </c>
      <c r="Z32" s="159" t="s">
        <v>40</v>
      </c>
      <c r="AA32" s="159" t="s">
        <v>40</v>
      </c>
    </row>
    <row r="33" spans="1:27" ht="15" x14ac:dyDescent="0.2">
      <c r="A33" s="144" t="s">
        <v>87</v>
      </c>
      <c r="B33" s="158" t="s">
        <v>88</v>
      </c>
      <c r="C33" s="167"/>
      <c r="D33" s="167"/>
      <c r="E33" s="167"/>
      <c r="F33" s="167"/>
      <c r="G33" s="167"/>
      <c r="H33" s="167"/>
      <c r="I33" s="167"/>
      <c r="J33" s="167"/>
      <c r="K33" s="168">
        <v>0</v>
      </c>
      <c r="L33" s="167"/>
      <c r="M33" s="167"/>
      <c r="N33" s="167"/>
      <c r="O33" s="168">
        <v>0</v>
      </c>
      <c r="P33" s="168">
        <v>0</v>
      </c>
      <c r="Q33" s="167"/>
      <c r="R33" s="167"/>
      <c r="S33" s="167"/>
      <c r="T33" s="167"/>
      <c r="U33" s="167"/>
      <c r="V33" s="167"/>
      <c r="W33" s="159" t="s">
        <v>40</v>
      </c>
      <c r="X33" s="160" t="s">
        <v>40</v>
      </c>
      <c r="Y33" s="160" t="s">
        <v>40</v>
      </c>
      <c r="Z33" s="159" t="s">
        <v>40</v>
      </c>
      <c r="AA33" s="159" t="s">
        <v>40</v>
      </c>
    </row>
    <row r="34" spans="1:27" ht="15" x14ac:dyDescent="0.2">
      <c r="A34" s="144" t="s">
        <v>89</v>
      </c>
      <c r="B34" s="158" t="s">
        <v>90</v>
      </c>
      <c r="C34" s="167">
        <v>20</v>
      </c>
      <c r="D34" s="167">
        <v>11</v>
      </c>
      <c r="E34" s="167">
        <v>165</v>
      </c>
      <c r="F34" s="167"/>
      <c r="G34" s="167">
        <v>4</v>
      </c>
      <c r="H34" s="167"/>
      <c r="I34" s="167"/>
      <c r="J34" s="167">
        <v>26</v>
      </c>
      <c r="K34" s="168">
        <v>195</v>
      </c>
      <c r="L34" s="167">
        <v>102</v>
      </c>
      <c r="M34" s="167">
        <v>85</v>
      </c>
      <c r="N34" s="167">
        <v>3</v>
      </c>
      <c r="O34" s="168">
        <v>190</v>
      </c>
      <c r="P34" s="168">
        <v>16</v>
      </c>
      <c r="Q34" s="167"/>
      <c r="R34" s="167">
        <v>522</v>
      </c>
      <c r="S34" s="167">
        <v>478</v>
      </c>
      <c r="T34" s="167">
        <v>457</v>
      </c>
      <c r="U34" s="167">
        <v>455</v>
      </c>
      <c r="V34" s="167"/>
      <c r="W34" s="159">
        <v>2.405263157894737</v>
      </c>
      <c r="X34" s="160">
        <v>1.5789473684210527E-2</v>
      </c>
      <c r="Y34" s="160">
        <v>0.91570881226053635</v>
      </c>
      <c r="Z34" s="159">
        <v>0.23157894736842105</v>
      </c>
      <c r="AA34" s="159">
        <v>9.5</v>
      </c>
    </row>
    <row r="35" spans="1:27" ht="15" x14ac:dyDescent="0.2">
      <c r="A35" s="144" t="s">
        <v>91</v>
      </c>
      <c r="B35" s="158" t="s">
        <v>92</v>
      </c>
      <c r="C35" s="167">
        <v>45</v>
      </c>
      <c r="D35" s="167">
        <v>28</v>
      </c>
      <c r="E35" s="167">
        <v>52</v>
      </c>
      <c r="F35" s="167"/>
      <c r="G35" s="167">
        <v>49</v>
      </c>
      <c r="H35" s="167"/>
      <c r="I35" s="167"/>
      <c r="J35" s="167">
        <v>64</v>
      </c>
      <c r="K35" s="168">
        <v>165</v>
      </c>
      <c r="L35" s="167">
        <v>145</v>
      </c>
      <c r="M35" s="167">
        <v>9</v>
      </c>
      <c r="N35" s="167"/>
      <c r="O35" s="168">
        <v>154</v>
      </c>
      <c r="P35" s="168">
        <v>39</v>
      </c>
      <c r="Q35" s="167"/>
      <c r="R35" s="167">
        <v>1216</v>
      </c>
      <c r="S35" s="167">
        <v>1062</v>
      </c>
      <c r="T35" s="167">
        <v>875</v>
      </c>
      <c r="U35" s="167">
        <v>875</v>
      </c>
      <c r="V35" s="167"/>
      <c r="W35" s="159">
        <v>5.6818181818181817</v>
      </c>
      <c r="X35" s="160" t="s">
        <v>40</v>
      </c>
      <c r="Y35" s="160">
        <v>0.87335526315789469</v>
      </c>
      <c r="Z35" s="159">
        <v>1</v>
      </c>
      <c r="AA35" s="159">
        <v>3.4222222222222221</v>
      </c>
    </row>
    <row r="36" spans="1:27" ht="15" x14ac:dyDescent="0.2">
      <c r="A36" s="144" t="s">
        <v>93</v>
      </c>
      <c r="B36" s="158" t="s">
        <v>94</v>
      </c>
      <c r="C36" s="167"/>
      <c r="D36" s="167"/>
      <c r="E36" s="167"/>
      <c r="F36" s="167"/>
      <c r="G36" s="167"/>
      <c r="H36" s="167"/>
      <c r="I36" s="167"/>
      <c r="J36" s="167"/>
      <c r="K36" s="168">
        <v>0</v>
      </c>
      <c r="L36" s="167"/>
      <c r="M36" s="167"/>
      <c r="N36" s="167"/>
      <c r="O36" s="168">
        <v>0</v>
      </c>
      <c r="P36" s="168">
        <v>0</v>
      </c>
      <c r="Q36" s="167"/>
      <c r="R36" s="167"/>
      <c r="S36" s="167"/>
      <c r="T36" s="167"/>
      <c r="U36" s="167"/>
      <c r="V36" s="167"/>
      <c r="W36" s="159" t="s">
        <v>40</v>
      </c>
      <c r="X36" s="160" t="s">
        <v>40</v>
      </c>
      <c r="Y36" s="160" t="s">
        <v>40</v>
      </c>
      <c r="Z36" s="159" t="s">
        <v>40</v>
      </c>
      <c r="AA36" s="159" t="s">
        <v>40</v>
      </c>
    </row>
    <row r="37" spans="1:27" ht="12.75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ht="12.75" x14ac:dyDescent="0.2">
      <c r="A38" s="146" t="s">
        <v>95</v>
      </c>
      <c r="B38" s="147" t="s">
        <v>96</v>
      </c>
      <c r="C38" s="132" t="s">
        <v>97</v>
      </c>
      <c r="D38" s="128"/>
      <c r="E38" s="129" t="s">
        <v>98</v>
      </c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1:27" ht="33.75" x14ac:dyDescent="0.2">
      <c r="A39" s="148" t="s">
        <v>99</v>
      </c>
      <c r="B39" s="149" t="s">
        <v>100</v>
      </c>
      <c r="C39" s="169">
        <v>4911</v>
      </c>
      <c r="D39" s="128"/>
      <c r="E39" s="221" t="s">
        <v>101</v>
      </c>
      <c r="F39" s="222"/>
      <c r="G39" s="176"/>
      <c r="H39" s="132" t="s">
        <v>102</v>
      </c>
      <c r="I39" s="132" t="s">
        <v>103</v>
      </c>
      <c r="J39" s="136" t="s">
        <v>104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35"/>
      <c r="V39" s="134"/>
      <c r="W39" s="128"/>
      <c r="X39" s="128"/>
      <c r="Y39" s="128"/>
      <c r="Z39" s="128"/>
      <c r="AA39" s="128"/>
    </row>
    <row r="40" spans="1:27" ht="14.25" x14ac:dyDescent="0.2">
      <c r="A40" s="141" t="s">
        <v>105</v>
      </c>
      <c r="B40" s="150" t="s">
        <v>106</v>
      </c>
      <c r="C40" s="171">
        <v>200</v>
      </c>
      <c r="D40" s="128"/>
      <c r="E40" s="177" t="s">
        <v>107</v>
      </c>
      <c r="F40" s="185" t="s">
        <v>108</v>
      </c>
      <c r="G40" s="176"/>
      <c r="H40" s="179"/>
      <c r="I40" s="180"/>
      <c r="J40" s="180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35"/>
      <c r="V40" s="134"/>
      <c r="W40" s="128"/>
      <c r="X40" s="128"/>
      <c r="Y40" s="128"/>
      <c r="Z40" s="128"/>
      <c r="AA40" s="128"/>
    </row>
    <row r="41" spans="1:27" ht="14.25" x14ac:dyDescent="0.2">
      <c r="A41" s="141" t="s">
        <v>109</v>
      </c>
      <c r="B41" s="150" t="s">
        <v>110</v>
      </c>
      <c r="C41" s="171"/>
      <c r="D41" s="128"/>
      <c r="E41" s="145" t="s">
        <v>111</v>
      </c>
      <c r="F41" s="184" t="s">
        <v>112</v>
      </c>
      <c r="G41" s="178"/>
      <c r="H41" s="180"/>
      <c r="I41" s="180"/>
      <c r="J41" s="180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35"/>
      <c r="V41" s="134"/>
      <c r="W41" s="128"/>
      <c r="X41" s="128"/>
      <c r="Y41" s="128"/>
      <c r="Z41" s="128"/>
      <c r="AA41" s="128"/>
    </row>
    <row r="42" spans="1:27" ht="14.25" x14ac:dyDescent="0.2">
      <c r="A42" s="141" t="s">
        <v>113</v>
      </c>
      <c r="B42" s="142" t="s">
        <v>60</v>
      </c>
      <c r="C42" s="171">
        <v>0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35"/>
      <c r="V42" s="134"/>
      <c r="W42" s="128"/>
      <c r="X42" s="128"/>
      <c r="Y42" s="128"/>
      <c r="Z42" s="128"/>
      <c r="AA42" s="128"/>
    </row>
    <row r="43" spans="1:27" ht="14.25" x14ac:dyDescent="0.2">
      <c r="A43" s="154" t="s">
        <v>114</v>
      </c>
      <c r="B43" s="142" t="s">
        <v>115</v>
      </c>
      <c r="C43" s="171"/>
      <c r="D43" s="128"/>
      <c r="E43" s="221" t="s">
        <v>116</v>
      </c>
      <c r="F43" s="222"/>
      <c r="G43" s="181"/>
      <c r="H43" s="181"/>
      <c r="I43" s="176"/>
      <c r="J43" s="146" t="s">
        <v>117</v>
      </c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35"/>
      <c r="V43" s="134"/>
      <c r="W43" s="128"/>
      <c r="X43" s="128"/>
      <c r="Y43" s="128"/>
      <c r="Z43" s="128"/>
      <c r="AA43" s="128"/>
    </row>
    <row r="44" spans="1:27" ht="15" x14ac:dyDescent="0.2">
      <c r="A44" s="141" t="s">
        <v>118</v>
      </c>
      <c r="B44" s="150" t="s">
        <v>119</v>
      </c>
      <c r="C44" s="171"/>
      <c r="D44" s="128"/>
      <c r="E44" s="186" t="s">
        <v>107</v>
      </c>
      <c r="F44" s="182" t="s">
        <v>120</v>
      </c>
      <c r="G44" s="181"/>
      <c r="H44" s="181"/>
      <c r="I44" s="176"/>
      <c r="J44" s="174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35"/>
      <c r="V44" s="134"/>
      <c r="W44" s="128"/>
      <c r="X44" s="128"/>
      <c r="Y44" s="128"/>
      <c r="Z44" s="128"/>
      <c r="AA44" s="128"/>
    </row>
    <row r="45" spans="1:27" ht="15" x14ac:dyDescent="0.2">
      <c r="A45" s="141" t="s">
        <v>121</v>
      </c>
      <c r="B45" s="150" t="s">
        <v>122</v>
      </c>
      <c r="C45" s="171"/>
      <c r="D45" s="128"/>
      <c r="E45" s="141" t="s">
        <v>123</v>
      </c>
      <c r="F45" s="183" t="s">
        <v>124</v>
      </c>
      <c r="G45" s="128"/>
      <c r="H45" s="128"/>
      <c r="I45" s="128"/>
      <c r="J45" s="175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35"/>
      <c r="V45" s="134"/>
      <c r="W45" s="128"/>
      <c r="X45" s="128"/>
      <c r="Y45" s="128"/>
      <c r="Z45" s="128"/>
      <c r="AA45" s="128"/>
    </row>
    <row r="46" spans="1:27" ht="15" x14ac:dyDescent="0.2">
      <c r="A46" s="151" t="s">
        <v>125</v>
      </c>
      <c r="B46" s="150" t="s">
        <v>126</v>
      </c>
      <c r="C46" s="171"/>
      <c r="D46" s="128"/>
      <c r="E46" s="141" t="s">
        <v>127</v>
      </c>
      <c r="F46" s="210" t="s">
        <v>128</v>
      </c>
      <c r="G46" s="211"/>
      <c r="H46" s="211"/>
      <c r="I46" s="212"/>
      <c r="J46" s="175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35"/>
      <c r="V46" s="134"/>
      <c r="W46" s="128"/>
      <c r="X46" s="128"/>
      <c r="Y46" s="128"/>
      <c r="Z46" s="128"/>
      <c r="AA46" s="128"/>
    </row>
    <row r="47" spans="1:27" ht="15" x14ac:dyDescent="0.2">
      <c r="A47" s="152" t="s">
        <v>129</v>
      </c>
      <c r="B47" s="150" t="s">
        <v>130</v>
      </c>
      <c r="C47" s="171"/>
      <c r="D47" s="128"/>
      <c r="E47" s="141" t="s">
        <v>131</v>
      </c>
      <c r="F47" s="216" t="s">
        <v>132</v>
      </c>
      <c r="G47" s="217"/>
      <c r="H47" s="217"/>
      <c r="I47" s="218"/>
      <c r="J47" s="175">
        <v>62</v>
      </c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35"/>
      <c r="V47" s="134"/>
      <c r="W47" s="128"/>
      <c r="X47" s="128"/>
      <c r="Y47" s="128"/>
      <c r="Z47" s="128"/>
      <c r="AA47" s="128"/>
    </row>
    <row r="48" spans="1:27" ht="15" x14ac:dyDescent="0.2">
      <c r="A48" s="141" t="s">
        <v>133</v>
      </c>
      <c r="B48" s="150" t="s">
        <v>134</v>
      </c>
      <c r="C48" s="171">
        <v>244</v>
      </c>
      <c r="D48" s="128"/>
      <c r="E48" s="143" t="s">
        <v>135</v>
      </c>
      <c r="F48" s="170" t="s">
        <v>23</v>
      </c>
      <c r="G48" s="181"/>
      <c r="H48" s="181"/>
      <c r="I48" s="176"/>
      <c r="J48" s="173">
        <v>62</v>
      </c>
      <c r="K48" s="128"/>
      <c r="L48" s="128"/>
      <c r="M48" s="191"/>
      <c r="N48" s="191"/>
      <c r="O48" s="191"/>
      <c r="P48" s="191"/>
      <c r="Q48" s="191"/>
      <c r="R48" s="128"/>
      <c r="S48" s="128"/>
      <c r="T48" s="128"/>
      <c r="U48" s="135"/>
      <c r="V48" s="134"/>
      <c r="W48" s="128"/>
      <c r="X48" s="128"/>
      <c r="Y48" s="128"/>
      <c r="Z48" s="128"/>
      <c r="AA48" s="128"/>
    </row>
    <row r="49" spans="1:22" ht="14.25" x14ac:dyDescent="0.2">
      <c r="A49" s="141" t="s">
        <v>136</v>
      </c>
      <c r="B49" s="150" t="s">
        <v>137</v>
      </c>
      <c r="C49" s="171">
        <v>161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92" t="s">
        <v>146</v>
      </c>
      <c r="N49" s="192"/>
      <c r="O49" s="192"/>
      <c r="P49" s="192"/>
      <c r="Q49" s="191"/>
      <c r="R49" s="128"/>
      <c r="S49" s="128"/>
      <c r="T49" s="128"/>
      <c r="U49" s="135"/>
      <c r="V49" s="134"/>
    </row>
    <row r="50" spans="1:22" ht="14.25" x14ac:dyDescent="0.2">
      <c r="A50" s="141" t="s">
        <v>138</v>
      </c>
      <c r="B50" s="150" t="s">
        <v>139</v>
      </c>
      <c r="C50" s="172">
        <v>54</v>
      </c>
      <c r="D50" s="128"/>
      <c r="E50" s="128"/>
      <c r="F50" s="128"/>
      <c r="G50" s="128"/>
      <c r="H50" s="128"/>
      <c r="I50" s="128"/>
      <c r="J50" s="128"/>
      <c r="K50" s="128"/>
      <c r="L50" s="128"/>
      <c r="M50" s="130"/>
      <c r="N50" s="130" t="s">
        <v>140</v>
      </c>
      <c r="O50" s="130"/>
      <c r="P50" s="130"/>
      <c r="Q50" s="128"/>
      <c r="R50" s="128"/>
      <c r="S50" s="128"/>
      <c r="T50" s="128"/>
      <c r="U50" s="135"/>
      <c r="V50" s="134"/>
    </row>
    <row r="51" spans="1:22" ht="14.25" x14ac:dyDescent="0.2">
      <c r="A51" s="143" t="s">
        <v>135</v>
      </c>
      <c r="B51" s="153" t="s">
        <v>23</v>
      </c>
      <c r="C51" s="187">
        <v>5570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</row>
    <row r="52" spans="1:22" ht="14.25" x14ac:dyDescent="0.2">
      <c r="A52" s="189" t="s">
        <v>141</v>
      </c>
      <c r="B52" s="135"/>
      <c r="C52" s="18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</row>
    <row r="53" spans="1:22" ht="12.75" x14ac:dyDescent="0.2">
      <c r="A53" s="130" t="s">
        <v>142</v>
      </c>
      <c r="B53" s="130"/>
      <c r="C53" s="130"/>
      <c r="D53" s="130"/>
      <c r="E53" s="130"/>
      <c r="F53" s="130"/>
      <c r="G53" s="130"/>
      <c r="H53" s="130" t="s">
        <v>143</v>
      </c>
      <c r="I53" s="130"/>
      <c r="J53" s="130"/>
      <c r="K53" s="130"/>
      <c r="L53" s="128"/>
      <c r="M53" s="128"/>
      <c r="N53" s="130"/>
      <c r="O53" s="130"/>
      <c r="P53" s="128"/>
      <c r="Q53" s="128"/>
      <c r="R53" s="128"/>
      <c r="S53" s="128"/>
      <c r="T53" s="128"/>
      <c r="U53" s="128"/>
      <c r="V53" s="128"/>
    </row>
    <row r="54" spans="1:22" ht="12.75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</row>
    <row r="55" spans="1:22" ht="12.75" x14ac:dyDescent="0.2">
      <c r="A55" s="128"/>
      <c r="B55" s="128"/>
      <c r="C55" s="128"/>
      <c r="D55" s="128"/>
      <c r="E55" s="130"/>
      <c r="F55" s="130"/>
      <c r="G55" s="130"/>
      <c r="H55" s="130"/>
      <c r="I55" s="130"/>
      <c r="J55" s="130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1:22" ht="12.75" x14ac:dyDescent="0.2">
      <c r="A56" s="128"/>
      <c r="B56" s="128"/>
      <c r="C56" s="128"/>
      <c r="D56" s="128"/>
      <c r="E56" s="130"/>
      <c r="F56" s="130"/>
      <c r="G56" s="130"/>
      <c r="H56" s="130"/>
      <c r="I56" s="130"/>
      <c r="J56" s="130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</row>
    <row r="57" spans="1:22" ht="12.75" x14ac:dyDescent="0.2">
      <c r="A57" s="128"/>
      <c r="B57" s="128"/>
      <c r="C57" s="128"/>
      <c r="D57" s="128"/>
      <c r="E57" s="130"/>
      <c r="F57" s="130"/>
      <c r="G57" s="130"/>
      <c r="H57" s="130"/>
      <c r="I57" s="130"/>
      <c r="J57" s="130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</row>
    <row r="58" spans="1:22" ht="12.75" x14ac:dyDescent="0.2">
      <c r="A58" s="128"/>
      <c r="B58" s="128"/>
      <c r="C58" s="128"/>
      <c r="D58" s="128"/>
      <c r="E58" s="130"/>
      <c r="F58" s="130"/>
      <c r="G58" s="130"/>
      <c r="H58" s="130"/>
      <c r="I58" s="130"/>
      <c r="J58" s="130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</row>
    <row r="59" spans="1:22" ht="12.75" x14ac:dyDescent="0.2">
      <c r="A59" s="128"/>
      <c r="B59" s="128"/>
      <c r="C59" s="128"/>
      <c r="D59" s="128"/>
      <c r="E59" s="130"/>
      <c r="F59" s="130"/>
      <c r="G59" s="130"/>
      <c r="H59" s="130"/>
      <c r="I59" s="130"/>
      <c r="J59" s="130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</row>
    <row r="60" spans="1:22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</row>
    <row r="61" spans="1:22" ht="12.75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</row>
  </sheetData>
  <mergeCells count="17">
    <mergeCell ref="W5:AA5"/>
    <mergeCell ref="T5:U5"/>
    <mergeCell ref="V5:V6"/>
    <mergeCell ref="E5:K5"/>
    <mergeCell ref="F47:I47"/>
    <mergeCell ref="F46:I46"/>
    <mergeCell ref="D2:S2"/>
    <mergeCell ref="A5:A6"/>
    <mergeCell ref="E43:F43"/>
    <mergeCell ref="L5:O5"/>
    <mergeCell ref="P5:P6"/>
    <mergeCell ref="E39:F39"/>
    <mergeCell ref="C5:C6"/>
    <mergeCell ref="D5:D6"/>
    <mergeCell ref="B5:B6"/>
    <mergeCell ref="Q5:Q6"/>
    <mergeCell ref="R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D23" sqref="D23"/>
    </sheetView>
  </sheetViews>
  <sheetFormatPr baseColWidth="10" defaultRowHeight="11.25" x14ac:dyDescent="0.2"/>
  <cols>
    <col min="1" max="1" width="11.140625" style="62" customWidth="1"/>
    <col min="2" max="2" width="26.140625" style="62" customWidth="1"/>
    <col min="3" max="3" width="11.42578125" style="62"/>
    <col min="4" max="4" width="10.28515625" style="62" customWidth="1"/>
    <col min="5" max="5" width="9.28515625" style="62" customWidth="1"/>
    <col min="6" max="6" width="9" style="62" customWidth="1"/>
    <col min="7" max="9" width="8.28515625" style="62" customWidth="1"/>
    <col min="10" max="10" width="9.42578125" style="62" customWidth="1"/>
    <col min="11" max="11" width="7.7109375" style="62" customWidth="1"/>
    <col min="12" max="12" width="10.42578125" style="62" customWidth="1"/>
    <col min="13" max="13" width="9.28515625" style="62" customWidth="1"/>
    <col min="14" max="14" width="11.140625" style="62" customWidth="1"/>
    <col min="15" max="15" width="7.85546875" style="62" customWidth="1"/>
    <col min="16" max="16" width="11" style="62" customWidth="1"/>
    <col min="17" max="17" width="7" style="62" customWidth="1"/>
    <col min="18" max="18" width="10.85546875" style="62" customWidth="1"/>
    <col min="19" max="20" width="10.7109375" style="62" customWidth="1"/>
    <col min="21" max="21" width="13.5703125" style="62" customWidth="1"/>
    <col min="22" max="22" width="7.42578125" style="62" customWidth="1"/>
    <col min="23" max="23" width="9.42578125" style="62" customWidth="1"/>
    <col min="24" max="24" width="10" style="62" customWidth="1"/>
    <col min="25" max="25" width="11.28515625" style="62" customWidth="1"/>
    <col min="26" max="26" width="10.140625" style="62" customWidth="1"/>
    <col min="27" max="27" width="9.5703125" style="62" customWidth="1"/>
    <col min="28" max="28" width="1.140625" style="62" customWidth="1"/>
    <col min="29" max="29" width="2.85546875" style="62" customWidth="1"/>
    <col min="30" max="256" width="11.42578125" style="62"/>
    <col min="257" max="257" width="11.140625" style="62" customWidth="1"/>
    <col min="258" max="258" width="26.140625" style="62" customWidth="1"/>
    <col min="259" max="259" width="11.42578125" style="62"/>
    <col min="260" max="260" width="10.28515625" style="62" customWidth="1"/>
    <col min="261" max="261" width="9.28515625" style="62" customWidth="1"/>
    <col min="262" max="262" width="9" style="62" customWidth="1"/>
    <col min="263" max="265" width="8.28515625" style="62" customWidth="1"/>
    <col min="266" max="266" width="9.42578125" style="62" customWidth="1"/>
    <col min="267" max="267" width="7.7109375" style="62" customWidth="1"/>
    <col min="268" max="268" width="10.42578125" style="62" customWidth="1"/>
    <col min="269" max="269" width="9.28515625" style="62" customWidth="1"/>
    <col min="270" max="270" width="11.140625" style="62" customWidth="1"/>
    <col min="271" max="271" width="7.85546875" style="62" customWidth="1"/>
    <col min="272" max="272" width="11" style="62" customWidth="1"/>
    <col min="273" max="273" width="7" style="62" customWidth="1"/>
    <col min="274" max="274" width="10.85546875" style="62" customWidth="1"/>
    <col min="275" max="276" width="10.7109375" style="62" customWidth="1"/>
    <col min="277" max="277" width="13.5703125" style="62" customWidth="1"/>
    <col min="278" max="278" width="7.42578125" style="62" customWidth="1"/>
    <col min="279" max="279" width="9.42578125" style="62" customWidth="1"/>
    <col min="280" max="280" width="10" style="62" customWidth="1"/>
    <col min="281" max="281" width="11.28515625" style="62" customWidth="1"/>
    <col min="282" max="282" width="10.140625" style="62" customWidth="1"/>
    <col min="283" max="283" width="9.5703125" style="62" customWidth="1"/>
    <col min="284" max="284" width="1.140625" style="62" customWidth="1"/>
    <col min="285" max="285" width="2.85546875" style="62" customWidth="1"/>
    <col min="286" max="512" width="11.42578125" style="62"/>
    <col min="513" max="513" width="11.140625" style="62" customWidth="1"/>
    <col min="514" max="514" width="26.140625" style="62" customWidth="1"/>
    <col min="515" max="515" width="11.42578125" style="62"/>
    <col min="516" max="516" width="10.28515625" style="62" customWidth="1"/>
    <col min="517" max="517" width="9.28515625" style="62" customWidth="1"/>
    <col min="518" max="518" width="9" style="62" customWidth="1"/>
    <col min="519" max="521" width="8.28515625" style="62" customWidth="1"/>
    <col min="522" max="522" width="9.42578125" style="62" customWidth="1"/>
    <col min="523" max="523" width="7.7109375" style="62" customWidth="1"/>
    <col min="524" max="524" width="10.42578125" style="62" customWidth="1"/>
    <col min="525" max="525" width="9.28515625" style="62" customWidth="1"/>
    <col min="526" max="526" width="11.140625" style="62" customWidth="1"/>
    <col min="527" max="527" width="7.85546875" style="62" customWidth="1"/>
    <col min="528" max="528" width="11" style="62" customWidth="1"/>
    <col min="529" max="529" width="7" style="62" customWidth="1"/>
    <col min="530" max="530" width="10.85546875" style="62" customWidth="1"/>
    <col min="531" max="532" width="10.7109375" style="62" customWidth="1"/>
    <col min="533" max="533" width="13.5703125" style="62" customWidth="1"/>
    <col min="534" max="534" width="7.42578125" style="62" customWidth="1"/>
    <col min="535" max="535" width="9.42578125" style="62" customWidth="1"/>
    <col min="536" max="536" width="10" style="62" customWidth="1"/>
    <col min="537" max="537" width="11.28515625" style="62" customWidth="1"/>
    <col min="538" max="538" width="10.140625" style="62" customWidth="1"/>
    <col min="539" max="539" width="9.5703125" style="62" customWidth="1"/>
    <col min="540" max="540" width="1.140625" style="62" customWidth="1"/>
    <col min="541" max="541" width="2.85546875" style="62" customWidth="1"/>
    <col min="542" max="768" width="11.42578125" style="62"/>
    <col min="769" max="769" width="11.140625" style="62" customWidth="1"/>
    <col min="770" max="770" width="26.140625" style="62" customWidth="1"/>
    <col min="771" max="771" width="11.42578125" style="62"/>
    <col min="772" max="772" width="10.28515625" style="62" customWidth="1"/>
    <col min="773" max="773" width="9.28515625" style="62" customWidth="1"/>
    <col min="774" max="774" width="9" style="62" customWidth="1"/>
    <col min="775" max="777" width="8.28515625" style="62" customWidth="1"/>
    <col min="778" max="778" width="9.42578125" style="62" customWidth="1"/>
    <col min="779" max="779" width="7.7109375" style="62" customWidth="1"/>
    <col min="780" max="780" width="10.42578125" style="62" customWidth="1"/>
    <col min="781" max="781" width="9.28515625" style="62" customWidth="1"/>
    <col min="782" max="782" width="11.140625" style="62" customWidth="1"/>
    <col min="783" max="783" width="7.85546875" style="62" customWidth="1"/>
    <col min="784" max="784" width="11" style="62" customWidth="1"/>
    <col min="785" max="785" width="7" style="62" customWidth="1"/>
    <col min="786" max="786" width="10.85546875" style="62" customWidth="1"/>
    <col min="787" max="788" width="10.7109375" style="62" customWidth="1"/>
    <col min="789" max="789" width="13.5703125" style="62" customWidth="1"/>
    <col min="790" max="790" width="7.42578125" style="62" customWidth="1"/>
    <col min="791" max="791" width="9.42578125" style="62" customWidth="1"/>
    <col min="792" max="792" width="10" style="62" customWidth="1"/>
    <col min="793" max="793" width="11.28515625" style="62" customWidth="1"/>
    <col min="794" max="794" width="10.140625" style="62" customWidth="1"/>
    <col min="795" max="795" width="9.5703125" style="62" customWidth="1"/>
    <col min="796" max="796" width="1.140625" style="62" customWidth="1"/>
    <col min="797" max="797" width="2.85546875" style="62" customWidth="1"/>
    <col min="798" max="1024" width="11.42578125" style="62"/>
    <col min="1025" max="1025" width="11.140625" style="62" customWidth="1"/>
    <col min="1026" max="1026" width="26.140625" style="62" customWidth="1"/>
    <col min="1027" max="1027" width="11.42578125" style="62"/>
    <col min="1028" max="1028" width="10.28515625" style="62" customWidth="1"/>
    <col min="1029" max="1029" width="9.28515625" style="62" customWidth="1"/>
    <col min="1030" max="1030" width="9" style="62" customWidth="1"/>
    <col min="1031" max="1033" width="8.28515625" style="62" customWidth="1"/>
    <col min="1034" max="1034" width="9.42578125" style="62" customWidth="1"/>
    <col min="1035" max="1035" width="7.7109375" style="62" customWidth="1"/>
    <col min="1036" max="1036" width="10.42578125" style="62" customWidth="1"/>
    <col min="1037" max="1037" width="9.28515625" style="62" customWidth="1"/>
    <col min="1038" max="1038" width="11.140625" style="62" customWidth="1"/>
    <col min="1039" max="1039" width="7.85546875" style="62" customWidth="1"/>
    <col min="1040" max="1040" width="11" style="62" customWidth="1"/>
    <col min="1041" max="1041" width="7" style="62" customWidth="1"/>
    <col min="1042" max="1042" width="10.85546875" style="62" customWidth="1"/>
    <col min="1043" max="1044" width="10.7109375" style="62" customWidth="1"/>
    <col min="1045" max="1045" width="13.5703125" style="62" customWidth="1"/>
    <col min="1046" max="1046" width="7.42578125" style="62" customWidth="1"/>
    <col min="1047" max="1047" width="9.42578125" style="62" customWidth="1"/>
    <col min="1048" max="1048" width="10" style="62" customWidth="1"/>
    <col min="1049" max="1049" width="11.28515625" style="62" customWidth="1"/>
    <col min="1050" max="1050" width="10.140625" style="62" customWidth="1"/>
    <col min="1051" max="1051" width="9.5703125" style="62" customWidth="1"/>
    <col min="1052" max="1052" width="1.140625" style="62" customWidth="1"/>
    <col min="1053" max="1053" width="2.85546875" style="62" customWidth="1"/>
    <col min="1054" max="1280" width="11.42578125" style="62"/>
    <col min="1281" max="1281" width="11.140625" style="62" customWidth="1"/>
    <col min="1282" max="1282" width="26.140625" style="62" customWidth="1"/>
    <col min="1283" max="1283" width="11.42578125" style="62"/>
    <col min="1284" max="1284" width="10.28515625" style="62" customWidth="1"/>
    <col min="1285" max="1285" width="9.28515625" style="62" customWidth="1"/>
    <col min="1286" max="1286" width="9" style="62" customWidth="1"/>
    <col min="1287" max="1289" width="8.28515625" style="62" customWidth="1"/>
    <col min="1290" max="1290" width="9.42578125" style="62" customWidth="1"/>
    <col min="1291" max="1291" width="7.7109375" style="62" customWidth="1"/>
    <col min="1292" max="1292" width="10.42578125" style="62" customWidth="1"/>
    <col min="1293" max="1293" width="9.28515625" style="62" customWidth="1"/>
    <col min="1294" max="1294" width="11.140625" style="62" customWidth="1"/>
    <col min="1295" max="1295" width="7.85546875" style="62" customWidth="1"/>
    <col min="1296" max="1296" width="11" style="62" customWidth="1"/>
    <col min="1297" max="1297" width="7" style="62" customWidth="1"/>
    <col min="1298" max="1298" width="10.85546875" style="62" customWidth="1"/>
    <col min="1299" max="1300" width="10.7109375" style="62" customWidth="1"/>
    <col min="1301" max="1301" width="13.5703125" style="62" customWidth="1"/>
    <col min="1302" max="1302" width="7.42578125" style="62" customWidth="1"/>
    <col min="1303" max="1303" width="9.42578125" style="62" customWidth="1"/>
    <col min="1304" max="1304" width="10" style="62" customWidth="1"/>
    <col min="1305" max="1305" width="11.28515625" style="62" customWidth="1"/>
    <col min="1306" max="1306" width="10.140625" style="62" customWidth="1"/>
    <col min="1307" max="1307" width="9.5703125" style="62" customWidth="1"/>
    <col min="1308" max="1308" width="1.140625" style="62" customWidth="1"/>
    <col min="1309" max="1309" width="2.85546875" style="62" customWidth="1"/>
    <col min="1310" max="1536" width="11.42578125" style="62"/>
    <col min="1537" max="1537" width="11.140625" style="62" customWidth="1"/>
    <col min="1538" max="1538" width="26.140625" style="62" customWidth="1"/>
    <col min="1539" max="1539" width="11.42578125" style="62"/>
    <col min="1540" max="1540" width="10.28515625" style="62" customWidth="1"/>
    <col min="1541" max="1541" width="9.28515625" style="62" customWidth="1"/>
    <col min="1542" max="1542" width="9" style="62" customWidth="1"/>
    <col min="1543" max="1545" width="8.28515625" style="62" customWidth="1"/>
    <col min="1546" max="1546" width="9.42578125" style="62" customWidth="1"/>
    <col min="1547" max="1547" width="7.7109375" style="62" customWidth="1"/>
    <col min="1548" max="1548" width="10.42578125" style="62" customWidth="1"/>
    <col min="1549" max="1549" width="9.28515625" style="62" customWidth="1"/>
    <col min="1550" max="1550" width="11.140625" style="62" customWidth="1"/>
    <col min="1551" max="1551" width="7.85546875" style="62" customWidth="1"/>
    <col min="1552" max="1552" width="11" style="62" customWidth="1"/>
    <col min="1553" max="1553" width="7" style="62" customWidth="1"/>
    <col min="1554" max="1554" width="10.85546875" style="62" customWidth="1"/>
    <col min="1555" max="1556" width="10.7109375" style="62" customWidth="1"/>
    <col min="1557" max="1557" width="13.5703125" style="62" customWidth="1"/>
    <col min="1558" max="1558" width="7.42578125" style="62" customWidth="1"/>
    <col min="1559" max="1559" width="9.42578125" style="62" customWidth="1"/>
    <col min="1560" max="1560" width="10" style="62" customWidth="1"/>
    <col min="1561" max="1561" width="11.28515625" style="62" customWidth="1"/>
    <col min="1562" max="1562" width="10.140625" style="62" customWidth="1"/>
    <col min="1563" max="1563" width="9.5703125" style="62" customWidth="1"/>
    <col min="1564" max="1564" width="1.140625" style="62" customWidth="1"/>
    <col min="1565" max="1565" width="2.85546875" style="62" customWidth="1"/>
    <col min="1566" max="1792" width="11.42578125" style="62"/>
    <col min="1793" max="1793" width="11.140625" style="62" customWidth="1"/>
    <col min="1794" max="1794" width="26.140625" style="62" customWidth="1"/>
    <col min="1795" max="1795" width="11.42578125" style="62"/>
    <col min="1796" max="1796" width="10.28515625" style="62" customWidth="1"/>
    <col min="1797" max="1797" width="9.28515625" style="62" customWidth="1"/>
    <col min="1798" max="1798" width="9" style="62" customWidth="1"/>
    <col min="1799" max="1801" width="8.28515625" style="62" customWidth="1"/>
    <col min="1802" max="1802" width="9.42578125" style="62" customWidth="1"/>
    <col min="1803" max="1803" width="7.7109375" style="62" customWidth="1"/>
    <col min="1804" max="1804" width="10.42578125" style="62" customWidth="1"/>
    <col min="1805" max="1805" width="9.28515625" style="62" customWidth="1"/>
    <col min="1806" max="1806" width="11.140625" style="62" customWidth="1"/>
    <col min="1807" max="1807" width="7.85546875" style="62" customWidth="1"/>
    <col min="1808" max="1808" width="11" style="62" customWidth="1"/>
    <col min="1809" max="1809" width="7" style="62" customWidth="1"/>
    <col min="1810" max="1810" width="10.85546875" style="62" customWidth="1"/>
    <col min="1811" max="1812" width="10.7109375" style="62" customWidth="1"/>
    <col min="1813" max="1813" width="13.5703125" style="62" customWidth="1"/>
    <col min="1814" max="1814" width="7.42578125" style="62" customWidth="1"/>
    <col min="1815" max="1815" width="9.42578125" style="62" customWidth="1"/>
    <col min="1816" max="1816" width="10" style="62" customWidth="1"/>
    <col min="1817" max="1817" width="11.28515625" style="62" customWidth="1"/>
    <col min="1818" max="1818" width="10.140625" style="62" customWidth="1"/>
    <col min="1819" max="1819" width="9.5703125" style="62" customWidth="1"/>
    <col min="1820" max="1820" width="1.140625" style="62" customWidth="1"/>
    <col min="1821" max="1821" width="2.85546875" style="62" customWidth="1"/>
    <col min="1822" max="2048" width="11.42578125" style="62"/>
    <col min="2049" max="2049" width="11.140625" style="62" customWidth="1"/>
    <col min="2050" max="2050" width="26.140625" style="62" customWidth="1"/>
    <col min="2051" max="2051" width="11.42578125" style="62"/>
    <col min="2052" max="2052" width="10.28515625" style="62" customWidth="1"/>
    <col min="2053" max="2053" width="9.28515625" style="62" customWidth="1"/>
    <col min="2054" max="2054" width="9" style="62" customWidth="1"/>
    <col min="2055" max="2057" width="8.28515625" style="62" customWidth="1"/>
    <col min="2058" max="2058" width="9.42578125" style="62" customWidth="1"/>
    <col min="2059" max="2059" width="7.7109375" style="62" customWidth="1"/>
    <col min="2060" max="2060" width="10.42578125" style="62" customWidth="1"/>
    <col min="2061" max="2061" width="9.28515625" style="62" customWidth="1"/>
    <col min="2062" max="2062" width="11.140625" style="62" customWidth="1"/>
    <col min="2063" max="2063" width="7.85546875" style="62" customWidth="1"/>
    <col min="2064" max="2064" width="11" style="62" customWidth="1"/>
    <col min="2065" max="2065" width="7" style="62" customWidth="1"/>
    <col min="2066" max="2066" width="10.85546875" style="62" customWidth="1"/>
    <col min="2067" max="2068" width="10.7109375" style="62" customWidth="1"/>
    <col min="2069" max="2069" width="13.5703125" style="62" customWidth="1"/>
    <col min="2070" max="2070" width="7.42578125" style="62" customWidth="1"/>
    <col min="2071" max="2071" width="9.42578125" style="62" customWidth="1"/>
    <col min="2072" max="2072" width="10" style="62" customWidth="1"/>
    <col min="2073" max="2073" width="11.28515625" style="62" customWidth="1"/>
    <col min="2074" max="2074" width="10.140625" style="62" customWidth="1"/>
    <col min="2075" max="2075" width="9.5703125" style="62" customWidth="1"/>
    <col min="2076" max="2076" width="1.140625" style="62" customWidth="1"/>
    <col min="2077" max="2077" width="2.85546875" style="62" customWidth="1"/>
    <col min="2078" max="2304" width="11.42578125" style="62"/>
    <col min="2305" max="2305" width="11.140625" style="62" customWidth="1"/>
    <col min="2306" max="2306" width="26.140625" style="62" customWidth="1"/>
    <col min="2307" max="2307" width="11.42578125" style="62"/>
    <col min="2308" max="2308" width="10.28515625" style="62" customWidth="1"/>
    <col min="2309" max="2309" width="9.28515625" style="62" customWidth="1"/>
    <col min="2310" max="2310" width="9" style="62" customWidth="1"/>
    <col min="2311" max="2313" width="8.28515625" style="62" customWidth="1"/>
    <col min="2314" max="2314" width="9.42578125" style="62" customWidth="1"/>
    <col min="2315" max="2315" width="7.7109375" style="62" customWidth="1"/>
    <col min="2316" max="2316" width="10.42578125" style="62" customWidth="1"/>
    <col min="2317" max="2317" width="9.28515625" style="62" customWidth="1"/>
    <col min="2318" max="2318" width="11.140625" style="62" customWidth="1"/>
    <col min="2319" max="2319" width="7.85546875" style="62" customWidth="1"/>
    <col min="2320" max="2320" width="11" style="62" customWidth="1"/>
    <col min="2321" max="2321" width="7" style="62" customWidth="1"/>
    <col min="2322" max="2322" width="10.85546875" style="62" customWidth="1"/>
    <col min="2323" max="2324" width="10.7109375" style="62" customWidth="1"/>
    <col min="2325" max="2325" width="13.5703125" style="62" customWidth="1"/>
    <col min="2326" max="2326" width="7.42578125" style="62" customWidth="1"/>
    <col min="2327" max="2327" width="9.42578125" style="62" customWidth="1"/>
    <col min="2328" max="2328" width="10" style="62" customWidth="1"/>
    <col min="2329" max="2329" width="11.28515625" style="62" customWidth="1"/>
    <col min="2330" max="2330" width="10.140625" style="62" customWidth="1"/>
    <col min="2331" max="2331" width="9.5703125" style="62" customWidth="1"/>
    <col min="2332" max="2332" width="1.140625" style="62" customWidth="1"/>
    <col min="2333" max="2333" width="2.85546875" style="62" customWidth="1"/>
    <col min="2334" max="2560" width="11.42578125" style="62"/>
    <col min="2561" max="2561" width="11.140625" style="62" customWidth="1"/>
    <col min="2562" max="2562" width="26.140625" style="62" customWidth="1"/>
    <col min="2563" max="2563" width="11.42578125" style="62"/>
    <col min="2564" max="2564" width="10.28515625" style="62" customWidth="1"/>
    <col min="2565" max="2565" width="9.28515625" style="62" customWidth="1"/>
    <col min="2566" max="2566" width="9" style="62" customWidth="1"/>
    <col min="2567" max="2569" width="8.28515625" style="62" customWidth="1"/>
    <col min="2570" max="2570" width="9.42578125" style="62" customWidth="1"/>
    <col min="2571" max="2571" width="7.7109375" style="62" customWidth="1"/>
    <col min="2572" max="2572" width="10.42578125" style="62" customWidth="1"/>
    <col min="2573" max="2573" width="9.28515625" style="62" customWidth="1"/>
    <col min="2574" max="2574" width="11.140625" style="62" customWidth="1"/>
    <col min="2575" max="2575" width="7.85546875" style="62" customWidth="1"/>
    <col min="2576" max="2576" width="11" style="62" customWidth="1"/>
    <col min="2577" max="2577" width="7" style="62" customWidth="1"/>
    <col min="2578" max="2578" width="10.85546875" style="62" customWidth="1"/>
    <col min="2579" max="2580" width="10.7109375" style="62" customWidth="1"/>
    <col min="2581" max="2581" width="13.5703125" style="62" customWidth="1"/>
    <col min="2582" max="2582" width="7.42578125" style="62" customWidth="1"/>
    <col min="2583" max="2583" width="9.42578125" style="62" customWidth="1"/>
    <col min="2584" max="2584" width="10" style="62" customWidth="1"/>
    <col min="2585" max="2585" width="11.28515625" style="62" customWidth="1"/>
    <col min="2586" max="2586" width="10.140625" style="62" customWidth="1"/>
    <col min="2587" max="2587" width="9.5703125" style="62" customWidth="1"/>
    <col min="2588" max="2588" width="1.140625" style="62" customWidth="1"/>
    <col min="2589" max="2589" width="2.85546875" style="62" customWidth="1"/>
    <col min="2590" max="2816" width="11.42578125" style="62"/>
    <col min="2817" max="2817" width="11.140625" style="62" customWidth="1"/>
    <col min="2818" max="2818" width="26.140625" style="62" customWidth="1"/>
    <col min="2819" max="2819" width="11.42578125" style="62"/>
    <col min="2820" max="2820" width="10.28515625" style="62" customWidth="1"/>
    <col min="2821" max="2821" width="9.28515625" style="62" customWidth="1"/>
    <col min="2822" max="2822" width="9" style="62" customWidth="1"/>
    <col min="2823" max="2825" width="8.28515625" style="62" customWidth="1"/>
    <col min="2826" max="2826" width="9.42578125" style="62" customWidth="1"/>
    <col min="2827" max="2827" width="7.7109375" style="62" customWidth="1"/>
    <col min="2828" max="2828" width="10.42578125" style="62" customWidth="1"/>
    <col min="2829" max="2829" width="9.28515625" style="62" customWidth="1"/>
    <col min="2830" max="2830" width="11.140625" style="62" customWidth="1"/>
    <col min="2831" max="2831" width="7.85546875" style="62" customWidth="1"/>
    <col min="2832" max="2832" width="11" style="62" customWidth="1"/>
    <col min="2833" max="2833" width="7" style="62" customWidth="1"/>
    <col min="2834" max="2834" width="10.85546875" style="62" customWidth="1"/>
    <col min="2835" max="2836" width="10.7109375" style="62" customWidth="1"/>
    <col min="2837" max="2837" width="13.5703125" style="62" customWidth="1"/>
    <col min="2838" max="2838" width="7.42578125" style="62" customWidth="1"/>
    <col min="2839" max="2839" width="9.42578125" style="62" customWidth="1"/>
    <col min="2840" max="2840" width="10" style="62" customWidth="1"/>
    <col min="2841" max="2841" width="11.28515625" style="62" customWidth="1"/>
    <col min="2842" max="2842" width="10.140625" style="62" customWidth="1"/>
    <col min="2843" max="2843" width="9.5703125" style="62" customWidth="1"/>
    <col min="2844" max="2844" width="1.140625" style="62" customWidth="1"/>
    <col min="2845" max="2845" width="2.85546875" style="62" customWidth="1"/>
    <col min="2846" max="3072" width="11.42578125" style="62"/>
    <col min="3073" max="3073" width="11.140625" style="62" customWidth="1"/>
    <col min="3074" max="3074" width="26.140625" style="62" customWidth="1"/>
    <col min="3075" max="3075" width="11.42578125" style="62"/>
    <col min="3076" max="3076" width="10.28515625" style="62" customWidth="1"/>
    <col min="3077" max="3077" width="9.28515625" style="62" customWidth="1"/>
    <col min="3078" max="3078" width="9" style="62" customWidth="1"/>
    <col min="3079" max="3081" width="8.28515625" style="62" customWidth="1"/>
    <col min="3082" max="3082" width="9.42578125" style="62" customWidth="1"/>
    <col min="3083" max="3083" width="7.7109375" style="62" customWidth="1"/>
    <col min="3084" max="3084" width="10.42578125" style="62" customWidth="1"/>
    <col min="3085" max="3085" width="9.28515625" style="62" customWidth="1"/>
    <col min="3086" max="3086" width="11.140625" style="62" customWidth="1"/>
    <col min="3087" max="3087" width="7.85546875" style="62" customWidth="1"/>
    <col min="3088" max="3088" width="11" style="62" customWidth="1"/>
    <col min="3089" max="3089" width="7" style="62" customWidth="1"/>
    <col min="3090" max="3090" width="10.85546875" style="62" customWidth="1"/>
    <col min="3091" max="3092" width="10.7109375" style="62" customWidth="1"/>
    <col min="3093" max="3093" width="13.5703125" style="62" customWidth="1"/>
    <col min="3094" max="3094" width="7.42578125" style="62" customWidth="1"/>
    <col min="3095" max="3095" width="9.42578125" style="62" customWidth="1"/>
    <col min="3096" max="3096" width="10" style="62" customWidth="1"/>
    <col min="3097" max="3097" width="11.28515625" style="62" customWidth="1"/>
    <col min="3098" max="3098" width="10.140625" style="62" customWidth="1"/>
    <col min="3099" max="3099" width="9.5703125" style="62" customWidth="1"/>
    <col min="3100" max="3100" width="1.140625" style="62" customWidth="1"/>
    <col min="3101" max="3101" width="2.85546875" style="62" customWidth="1"/>
    <col min="3102" max="3328" width="11.42578125" style="62"/>
    <col min="3329" max="3329" width="11.140625" style="62" customWidth="1"/>
    <col min="3330" max="3330" width="26.140625" style="62" customWidth="1"/>
    <col min="3331" max="3331" width="11.42578125" style="62"/>
    <col min="3332" max="3332" width="10.28515625" style="62" customWidth="1"/>
    <col min="3333" max="3333" width="9.28515625" style="62" customWidth="1"/>
    <col min="3334" max="3334" width="9" style="62" customWidth="1"/>
    <col min="3335" max="3337" width="8.28515625" style="62" customWidth="1"/>
    <col min="3338" max="3338" width="9.42578125" style="62" customWidth="1"/>
    <col min="3339" max="3339" width="7.7109375" style="62" customWidth="1"/>
    <col min="3340" max="3340" width="10.42578125" style="62" customWidth="1"/>
    <col min="3341" max="3341" width="9.28515625" style="62" customWidth="1"/>
    <col min="3342" max="3342" width="11.140625" style="62" customWidth="1"/>
    <col min="3343" max="3343" width="7.85546875" style="62" customWidth="1"/>
    <col min="3344" max="3344" width="11" style="62" customWidth="1"/>
    <col min="3345" max="3345" width="7" style="62" customWidth="1"/>
    <col min="3346" max="3346" width="10.85546875" style="62" customWidth="1"/>
    <col min="3347" max="3348" width="10.7109375" style="62" customWidth="1"/>
    <col min="3349" max="3349" width="13.5703125" style="62" customWidth="1"/>
    <col min="3350" max="3350" width="7.42578125" style="62" customWidth="1"/>
    <col min="3351" max="3351" width="9.42578125" style="62" customWidth="1"/>
    <col min="3352" max="3352" width="10" style="62" customWidth="1"/>
    <col min="3353" max="3353" width="11.28515625" style="62" customWidth="1"/>
    <col min="3354" max="3354" width="10.140625" style="62" customWidth="1"/>
    <col min="3355" max="3355" width="9.5703125" style="62" customWidth="1"/>
    <col min="3356" max="3356" width="1.140625" style="62" customWidth="1"/>
    <col min="3357" max="3357" width="2.85546875" style="62" customWidth="1"/>
    <col min="3358" max="3584" width="11.42578125" style="62"/>
    <col min="3585" max="3585" width="11.140625" style="62" customWidth="1"/>
    <col min="3586" max="3586" width="26.140625" style="62" customWidth="1"/>
    <col min="3587" max="3587" width="11.42578125" style="62"/>
    <col min="3588" max="3588" width="10.28515625" style="62" customWidth="1"/>
    <col min="3589" max="3589" width="9.28515625" style="62" customWidth="1"/>
    <col min="3590" max="3590" width="9" style="62" customWidth="1"/>
    <col min="3591" max="3593" width="8.28515625" style="62" customWidth="1"/>
    <col min="3594" max="3594" width="9.42578125" style="62" customWidth="1"/>
    <col min="3595" max="3595" width="7.7109375" style="62" customWidth="1"/>
    <col min="3596" max="3596" width="10.42578125" style="62" customWidth="1"/>
    <col min="3597" max="3597" width="9.28515625" style="62" customWidth="1"/>
    <col min="3598" max="3598" width="11.140625" style="62" customWidth="1"/>
    <col min="3599" max="3599" width="7.85546875" style="62" customWidth="1"/>
    <col min="3600" max="3600" width="11" style="62" customWidth="1"/>
    <col min="3601" max="3601" width="7" style="62" customWidth="1"/>
    <col min="3602" max="3602" width="10.85546875" style="62" customWidth="1"/>
    <col min="3603" max="3604" width="10.7109375" style="62" customWidth="1"/>
    <col min="3605" max="3605" width="13.5703125" style="62" customWidth="1"/>
    <col min="3606" max="3606" width="7.42578125" style="62" customWidth="1"/>
    <col min="3607" max="3607" width="9.42578125" style="62" customWidth="1"/>
    <col min="3608" max="3608" width="10" style="62" customWidth="1"/>
    <col min="3609" max="3609" width="11.28515625" style="62" customWidth="1"/>
    <col min="3610" max="3610" width="10.140625" style="62" customWidth="1"/>
    <col min="3611" max="3611" width="9.5703125" style="62" customWidth="1"/>
    <col min="3612" max="3612" width="1.140625" style="62" customWidth="1"/>
    <col min="3613" max="3613" width="2.85546875" style="62" customWidth="1"/>
    <col min="3614" max="3840" width="11.42578125" style="62"/>
    <col min="3841" max="3841" width="11.140625" style="62" customWidth="1"/>
    <col min="3842" max="3842" width="26.140625" style="62" customWidth="1"/>
    <col min="3843" max="3843" width="11.42578125" style="62"/>
    <col min="3844" max="3844" width="10.28515625" style="62" customWidth="1"/>
    <col min="3845" max="3845" width="9.28515625" style="62" customWidth="1"/>
    <col min="3846" max="3846" width="9" style="62" customWidth="1"/>
    <col min="3847" max="3849" width="8.28515625" style="62" customWidth="1"/>
    <col min="3850" max="3850" width="9.42578125" style="62" customWidth="1"/>
    <col min="3851" max="3851" width="7.7109375" style="62" customWidth="1"/>
    <col min="3852" max="3852" width="10.42578125" style="62" customWidth="1"/>
    <col min="3853" max="3853" width="9.28515625" style="62" customWidth="1"/>
    <col min="3854" max="3854" width="11.140625" style="62" customWidth="1"/>
    <col min="3855" max="3855" width="7.85546875" style="62" customWidth="1"/>
    <col min="3856" max="3856" width="11" style="62" customWidth="1"/>
    <col min="3857" max="3857" width="7" style="62" customWidth="1"/>
    <col min="3858" max="3858" width="10.85546875" style="62" customWidth="1"/>
    <col min="3859" max="3860" width="10.7109375" style="62" customWidth="1"/>
    <col min="3861" max="3861" width="13.5703125" style="62" customWidth="1"/>
    <col min="3862" max="3862" width="7.42578125" style="62" customWidth="1"/>
    <col min="3863" max="3863" width="9.42578125" style="62" customWidth="1"/>
    <col min="3864" max="3864" width="10" style="62" customWidth="1"/>
    <col min="3865" max="3865" width="11.28515625" style="62" customWidth="1"/>
    <col min="3866" max="3866" width="10.140625" style="62" customWidth="1"/>
    <col min="3867" max="3867" width="9.5703125" style="62" customWidth="1"/>
    <col min="3868" max="3868" width="1.140625" style="62" customWidth="1"/>
    <col min="3869" max="3869" width="2.85546875" style="62" customWidth="1"/>
    <col min="3870" max="4096" width="11.42578125" style="62"/>
    <col min="4097" max="4097" width="11.140625" style="62" customWidth="1"/>
    <col min="4098" max="4098" width="26.140625" style="62" customWidth="1"/>
    <col min="4099" max="4099" width="11.42578125" style="62"/>
    <col min="4100" max="4100" width="10.28515625" style="62" customWidth="1"/>
    <col min="4101" max="4101" width="9.28515625" style="62" customWidth="1"/>
    <col min="4102" max="4102" width="9" style="62" customWidth="1"/>
    <col min="4103" max="4105" width="8.28515625" style="62" customWidth="1"/>
    <col min="4106" max="4106" width="9.42578125" style="62" customWidth="1"/>
    <col min="4107" max="4107" width="7.7109375" style="62" customWidth="1"/>
    <col min="4108" max="4108" width="10.42578125" style="62" customWidth="1"/>
    <col min="4109" max="4109" width="9.28515625" style="62" customWidth="1"/>
    <col min="4110" max="4110" width="11.140625" style="62" customWidth="1"/>
    <col min="4111" max="4111" width="7.85546875" style="62" customWidth="1"/>
    <col min="4112" max="4112" width="11" style="62" customWidth="1"/>
    <col min="4113" max="4113" width="7" style="62" customWidth="1"/>
    <col min="4114" max="4114" width="10.85546875" style="62" customWidth="1"/>
    <col min="4115" max="4116" width="10.7109375" style="62" customWidth="1"/>
    <col min="4117" max="4117" width="13.5703125" style="62" customWidth="1"/>
    <col min="4118" max="4118" width="7.42578125" style="62" customWidth="1"/>
    <col min="4119" max="4119" width="9.42578125" style="62" customWidth="1"/>
    <col min="4120" max="4120" width="10" style="62" customWidth="1"/>
    <col min="4121" max="4121" width="11.28515625" style="62" customWidth="1"/>
    <col min="4122" max="4122" width="10.140625" style="62" customWidth="1"/>
    <col min="4123" max="4123" width="9.5703125" style="62" customWidth="1"/>
    <col min="4124" max="4124" width="1.140625" style="62" customWidth="1"/>
    <col min="4125" max="4125" width="2.85546875" style="62" customWidth="1"/>
    <col min="4126" max="4352" width="11.42578125" style="62"/>
    <col min="4353" max="4353" width="11.140625" style="62" customWidth="1"/>
    <col min="4354" max="4354" width="26.140625" style="62" customWidth="1"/>
    <col min="4355" max="4355" width="11.42578125" style="62"/>
    <col min="4356" max="4356" width="10.28515625" style="62" customWidth="1"/>
    <col min="4357" max="4357" width="9.28515625" style="62" customWidth="1"/>
    <col min="4358" max="4358" width="9" style="62" customWidth="1"/>
    <col min="4359" max="4361" width="8.28515625" style="62" customWidth="1"/>
    <col min="4362" max="4362" width="9.42578125" style="62" customWidth="1"/>
    <col min="4363" max="4363" width="7.7109375" style="62" customWidth="1"/>
    <col min="4364" max="4364" width="10.42578125" style="62" customWidth="1"/>
    <col min="4365" max="4365" width="9.28515625" style="62" customWidth="1"/>
    <col min="4366" max="4366" width="11.140625" style="62" customWidth="1"/>
    <col min="4367" max="4367" width="7.85546875" style="62" customWidth="1"/>
    <col min="4368" max="4368" width="11" style="62" customWidth="1"/>
    <col min="4369" max="4369" width="7" style="62" customWidth="1"/>
    <col min="4370" max="4370" width="10.85546875" style="62" customWidth="1"/>
    <col min="4371" max="4372" width="10.7109375" style="62" customWidth="1"/>
    <col min="4373" max="4373" width="13.5703125" style="62" customWidth="1"/>
    <col min="4374" max="4374" width="7.42578125" style="62" customWidth="1"/>
    <col min="4375" max="4375" width="9.42578125" style="62" customWidth="1"/>
    <col min="4376" max="4376" width="10" style="62" customWidth="1"/>
    <col min="4377" max="4377" width="11.28515625" style="62" customWidth="1"/>
    <col min="4378" max="4378" width="10.140625" style="62" customWidth="1"/>
    <col min="4379" max="4379" width="9.5703125" style="62" customWidth="1"/>
    <col min="4380" max="4380" width="1.140625" style="62" customWidth="1"/>
    <col min="4381" max="4381" width="2.85546875" style="62" customWidth="1"/>
    <col min="4382" max="4608" width="11.42578125" style="62"/>
    <col min="4609" max="4609" width="11.140625" style="62" customWidth="1"/>
    <col min="4610" max="4610" width="26.140625" style="62" customWidth="1"/>
    <col min="4611" max="4611" width="11.42578125" style="62"/>
    <col min="4612" max="4612" width="10.28515625" style="62" customWidth="1"/>
    <col min="4613" max="4613" width="9.28515625" style="62" customWidth="1"/>
    <col min="4614" max="4614" width="9" style="62" customWidth="1"/>
    <col min="4615" max="4617" width="8.28515625" style="62" customWidth="1"/>
    <col min="4618" max="4618" width="9.42578125" style="62" customWidth="1"/>
    <col min="4619" max="4619" width="7.7109375" style="62" customWidth="1"/>
    <col min="4620" max="4620" width="10.42578125" style="62" customWidth="1"/>
    <col min="4621" max="4621" width="9.28515625" style="62" customWidth="1"/>
    <col min="4622" max="4622" width="11.140625" style="62" customWidth="1"/>
    <col min="4623" max="4623" width="7.85546875" style="62" customWidth="1"/>
    <col min="4624" max="4624" width="11" style="62" customWidth="1"/>
    <col min="4625" max="4625" width="7" style="62" customWidth="1"/>
    <col min="4626" max="4626" width="10.85546875" style="62" customWidth="1"/>
    <col min="4627" max="4628" width="10.7109375" style="62" customWidth="1"/>
    <col min="4629" max="4629" width="13.5703125" style="62" customWidth="1"/>
    <col min="4630" max="4630" width="7.42578125" style="62" customWidth="1"/>
    <col min="4631" max="4631" width="9.42578125" style="62" customWidth="1"/>
    <col min="4632" max="4632" width="10" style="62" customWidth="1"/>
    <col min="4633" max="4633" width="11.28515625" style="62" customWidth="1"/>
    <col min="4634" max="4634" width="10.140625" style="62" customWidth="1"/>
    <col min="4635" max="4635" width="9.5703125" style="62" customWidth="1"/>
    <col min="4636" max="4636" width="1.140625" style="62" customWidth="1"/>
    <col min="4637" max="4637" width="2.85546875" style="62" customWidth="1"/>
    <col min="4638" max="4864" width="11.42578125" style="62"/>
    <col min="4865" max="4865" width="11.140625" style="62" customWidth="1"/>
    <col min="4866" max="4866" width="26.140625" style="62" customWidth="1"/>
    <col min="4867" max="4867" width="11.42578125" style="62"/>
    <col min="4868" max="4868" width="10.28515625" style="62" customWidth="1"/>
    <col min="4869" max="4869" width="9.28515625" style="62" customWidth="1"/>
    <col min="4870" max="4870" width="9" style="62" customWidth="1"/>
    <col min="4871" max="4873" width="8.28515625" style="62" customWidth="1"/>
    <col min="4874" max="4874" width="9.42578125" style="62" customWidth="1"/>
    <col min="4875" max="4875" width="7.7109375" style="62" customWidth="1"/>
    <col min="4876" max="4876" width="10.42578125" style="62" customWidth="1"/>
    <col min="4877" max="4877" width="9.28515625" style="62" customWidth="1"/>
    <col min="4878" max="4878" width="11.140625" style="62" customWidth="1"/>
    <col min="4879" max="4879" width="7.85546875" style="62" customWidth="1"/>
    <col min="4880" max="4880" width="11" style="62" customWidth="1"/>
    <col min="4881" max="4881" width="7" style="62" customWidth="1"/>
    <col min="4882" max="4882" width="10.85546875" style="62" customWidth="1"/>
    <col min="4883" max="4884" width="10.7109375" style="62" customWidth="1"/>
    <col min="4885" max="4885" width="13.5703125" style="62" customWidth="1"/>
    <col min="4886" max="4886" width="7.42578125" style="62" customWidth="1"/>
    <col min="4887" max="4887" width="9.42578125" style="62" customWidth="1"/>
    <col min="4888" max="4888" width="10" style="62" customWidth="1"/>
    <col min="4889" max="4889" width="11.28515625" style="62" customWidth="1"/>
    <col min="4890" max="4890" width="10.140625" style="62" customWidth="1"/>
    <col min="4891" max="4891" width="9.5703125" style="62" customWidth="1"/>
    <col min="4892" max="4892" width="1.140625" style="62" customWidth="1"/>
    <col min="4893" max="4893" width="2.85546875" style="62" customWidth="1"/>
    <col min="4894" max="5120" width="11.42578125" style="62"/>
    <col min="5121" max="5121" width="11.140625" style="62" customWidth="1"/>
    <col min="5122" max="5122" width="26.140625" style="62" customWidth="1"/>
    <col min="5123" max="5123" width="11.42578125" style="62"/>
    <col min="5124" max="5124" width="10.28515625" style="62" customWidth="1"/>
    <col min="5125" max="5125" width="9.28515625" style="62" customWidth="1"/>
    <col min="5126" max="5126" width="9" style="62" customWidth="1"/>
    <col min="5127" max="5129" width="8.28515625" style="62" customWidth="1"/>
    <col min="5130" max="5130" width="9.42578125" style="62" customWidth="1"/>
    <col min="5131" max="5131" width="7.7109375" style="62" customWidth="1"/>
    <col min="5132" max="5132" width="10.42578125" style="62" customWidth="1"/>
    <col min="5133" max="5133" width="9.28515625" style="62" customWidth="1"/>
    <col min="5134" max="5134" width="11.140625" style="62" customWidth="1"/>
    <col min="5135" max="5135" width="7.85546875" style="62" customWidth="1"/>
    <col min="5136" max="5136" width="11" style="62" customWidth="1"/>
    <col min="5137" max="5137" width="7" style="62" customWidth="1"/>
    <col min="5138" max="5138" width="10.85546875" style="62" customWidth="1"/>
    <col min="5139" max="5140" width="10.7109375" style="62" customWidth="1"/>
    <col min="5141" max="5141" width="13.5703125" style="62" customWidth="1"/>
    <col min="5142" max="5142" width="7.42578125" style="62" customWidth="1"/>
    <col min="5143" max="5143" width="9.42578125" style="62" customWidth="1"/>
    <col min="5144" max="5144" width="10" style="62" customWidth="1"/>
    <col min="5145" max="5145" width="11.28515625" style="62" customWidth="1"/>
    <col min="5146" max="5146" width="10.140625" style="62" customWidth="1"/>
    <col min="5147" max="5147" width="9.5703125" style="62" customWidth="1"/>
    <col min="5148" max="5148" width="1.140625" style="62" customWidth="1"/>
    <col min="5149" max="5149" width="2.85546875" style="62" customWidth="1"/>
    <col min="5150" max="5376" width="11.42578125" style="62"/>
    <col min="5377" max="5377" width="11.140625" style="62" customWidth="1"/>
    <col min="5378" max="5378" width="26.140625" style="62" customWidth="1"/>
    <col min="5379" max="5379" width="11.42578125" style="62"/>
    <col min="5380" max="5380" width="10.28515625" style="62" customWidth="1"/>
    <col min="5381" max="5381" width="9.28515625" style="62" customWidth="1"/>
    <col min="5382" max="5382" width="9" style="62" customWidth="1"/>
    <col min="5383" max="5385" width="8.28515625" style="62" customWidth="1"/>
    <col min="5386" max="5386" width="9.42578125" style="62" customWidth="1"/>
    <col min="5387" max="5387" width="7.7109375" style="62" customWidth="1"/>
    <col min="5388" max="5388" width="10.42578125" style="62" customWidth="1"/>
    <col min="5389" max="5389" width="9.28515625" style="62" customWidth="1"/>
    <col min="5390" max="5390" width="11.140625" style="62" customWidth="1"/>
    <col min="5391" max="5391" width="7.85546875" style="62" customWidth="1"/>
    <col min="5392" max="5392" width="11" style="62" customWidth="1"/>
    <col min="5393" max="5393" width="7" style="62" customWidth="1"/>
    <col min="5394" max="5394" width="10.85546875" style="62" customWidth="1"/>
    <col min="5395" max="5396" width="10.7109375" style="62" customWidth="1"/>
    <col min="5397" max="5397" width="13.5703125" style="62" customWidth="1"/>
    <col min="5398" max="5398" width="7.42578125" style="62" customWidth="1"/>
    <col min="5399" max="5399" width="9.42578125" style="62" customWidth="1"/>
    <col min="5400" max="5400" width="10" style="62" customWidth="1"/>
    <col min="5401" max="5401" width="11.28515625" style="62" customWidth="1"/>
    <col min="5402" max="5402" width="10.140625" style="62" customWidth="1"/>
    <col min="5403" max="5403" width="9.5703125" style="62" customWidth="1"/>
    <col min="5404" max="5404" width="1.140625" style="62" customWidth="1"/>
    <col min="5405" max="5405" width="2.85546875" style="62" customWidth="1"/>
    <col min="5406" max="5632" width="11.42578125" style="62"/>
    <col min="5633" max="5633" width="11.140625" style="62" customWidth="1"/>
    <col min="5634" max="5634" width="26.140625" style="62" customWidth="1"/>
    <col min="5635" max="5635" width="11.42578125" style="62"/>
    <col min="5636" max="5636" width="10.28515625" style="62" customWidth="1"/>
    <col min="5637" max="5637" width="9.28515625" style="62" customWidth="1"/>
    <col min="5638" max="5638" width="9" style="62" customWidth="1"/>
    <col min="5639" max="5641" width="8.28515625" style="62" customWidth="1"/>
    <col min="5642" max="5642" width="9.42578125" style="62" customWidth="1"/>
    <col min="5643" max="5643" width="7.7109375" style="62" customWidth="1"/>
    <col min="5644" max="5644" width="10.42578125" style="62" customWidth="1"/>
    <col min="5645" max="5645" width="9.28515625" style="62" customWidth="1"/>
    <col min="5646" max="5646" width="11.140625" style="62" customWidth="1"/>
    <col min="5647" max="5647" width="7.85546875" style="62" customWidth="1"/>
    <col min="5648" max="5648" width="11" style="62" customWidth="1"/>
    <col min="5649" max="5649" width="7" style="62" customWidth="1"/>
    <col min="5650" max="5650" width="10.85546875" style="62" customWidth="1"/>
    <col min="5651" max="5652" width="10.7109375" style="62" customWidth="1"/>
    <col min="5653" max="5653" width="13.5703125" style="62" customWidth="1"/>
    <col min="5654" max="5654" width="7.42578125" style="62" customWidth="1"/>
    <col min="5655" max="5655" width="9.42578125" style="62" customWidth="1"/>
    <col min="5656" max="5656" width="10" style="62" customWidth="1"/>
    <col min="5657" max="5657" width="11.28515625" style="62" customWidth="1"/>
    <col min="5658" max="5658" width="10.140625" style="62" customWidth="1"/>
    <col min="5659" max="5659" width="9.5703125" style="62" customWidth="1"/>
    <col min="5660" max="5660" width="1.140625" style="62" customWidth="1"/>
    <col min="5661" max="5661" width="2.85546875" style="62" customWidth="1"/>
    <col min="5662" max="5888" width="11.42578125" style="62"/>
    <col min="5889" max="5889" width="11.140625" style="62" customWidth="1"/>
    <col min="5890" max="5890" width="26.140625" style="62" customWidth="1"/>
    <col min="5891" max="5891" width="11.42578125" style="62"/>
    <col min="5892" max="5892" width="10.28515625" style="62" customWidth="1"/>
    <col min="5893" max="5893" width="9.28515625" style="62" customWidth="1"/>
    <col min="5894" max="5894" width="9" style="62" customWidth="1"/>
    <col min="5895" max="5897" width="8.28515625" style="62" customWidth="1"/>
    <col min="5898" max="5898" width="9.42578125" style="62" customWidth="1"/>
    <col min="5899" max="5899" width="7.7109375" style="62" customWidth="1"/>
    <col min="5900" max="5900" width="10.42578125" style="62" customWidth="1"/>
    <col min="5901" max="5901" width="9.28515625" style="62" customWidth="1"/>
    <col min="5902" max="5902" width="11.140625" style="62" customWidth="1"/>
    <col min="5903" max="5903" width="7.85546875" style="62" customWidth="1"/>
    <col min="5904" max="5904" width="11" style="62" customWidth="1"/>
    <col min="5905" max="5905" width="7" style="62" customWidth="1"/>
    <col min="5906" max="5906" width="10.85546875" style="62" customWidth="1"/>
    <col min="5907" max="5908" width="10.7109375" style="62" customWidth="1"/>
    <col min="5909" max="5909" width="13.5703125" style="62" customWidth="1"/>
    <col min="5910" max="5910" width="7.42578125" style="62" customWidth="1"/>
    <col min="5911" max="5911" width="9.42578125" style="62" customWidth="1"/>
    <col min="5912" max="5912" width="10" style="62" customWidth="1"/>
    <col min="5913" max="5913" width="11.28515625" style="62" customWidth="1"/>
    <col min="5914" max="5914" width="10.140625" style="62" customWidth="1"/>
    <col min="5915" max="5915" width="9.5703125" style="62" customWidth="1"/>
    <col min="5916" max="5916" width="1.140625" style="62" customWidth="1"/>
    <col min="5917" max="5917" width="2.85546875" style="62" customWidth="1"/>
    <col min="5918" max="6144" width="11.42578125" style="62"/>
    <col min="6145" max="6145" width="11.140625" style="62" customWidth="1"/>
    <col min="6146" max="6146" width="26.140625" style="62" customWidth="1"/>
    <col min="6147" max="6147" width="11.42578125" style="62"/>
    <col min="6148" max="6148" width="10.28515625" style="62" customWidth="1"/>
    <col min="6149" max="6149" width="9.28515625" style="62" customWidth="1"/>
    <col min="6150" max="6150" width="9" style="62" customWidth="1"/>
    <col min="6151" max="6153" width="8.28515625" style="62" customWidth="1"/>
    <col min="6154" max="6154" width="9.42578125" style="62" customWidth="1"/>
    <col min="6155" max="6155" width="7.7109375" style="62" customWidth="1"/>
    <col min="6156" max="6156" width="10.42578125" style="62" customWidth="1"/>
    <col min="6157" max="6157" width="9.28515625" style="62" customWidth="1"/>
    <col min="6158" max="6158" width="11.140625" style="62" customWidth="1"/>
    <col min="6159" max="6159" width="7.85546875" style="62" customWidth="1"/>
    <col min="6160" max="6160" width="11" style="62" customWidth="1"/>
    <col min="6161" max="6161" width="7" style="62" customWidth="1"/>
    <col min="6162" max="6162" width="10.85546875" style="62" customWidth="1"/>
    <col min="6163" max="6164" width="10.7109375" style="62" customWidth="1"/>
    <col min="6165" max="6165" width="13.5703125" style="62" customWidth="1"/>
    <col min="6166" max="6166" width="7.42578125" style="62" customWidth="1"/>
    <col min="6167" max="6167" width="9.42578125" style="62" customWidth="1"/>
    <col min="6168" max="6168" width="10" style="62" customWidth="1"/>
    <col min="6169" max="6169" width="11.28515625" style="62" customWidth="1"/>
    <col min="6170" max="6170" width="10.140625" style="62" customWidth="1"/>
    <col min="6171" max="6171" width="9.5703125" style="62" customWidth="1"/>
    <col min="6172" max="6172" width="1.140625" style="62" customWidth="1"/>
    <col min="6173" max="6173" width="2.85546875" style="62" customWidth="1"/>
    <col min="6174" max="6400" width="11.42578125" style="62"/>
    <col min="6401" max="6401" width="11.140625" style="62" customWidth="1"/>
    <col min="6402" max="6402" width="26.140625" style="62" customWidth="1"/>
    <col min="6403" max="6403" width="11.42578125" style="62"/>
    <col min="6404" max="6404" width="10.28515625" style="62" customWidth="1"/>
    <col min="6405" max="6405" width="9.28515625" style="62" customWidth="1"/>
    <col min="6406" max="6406" width="9" style="62" customWidth="1"/>
    <col min="6407" max="6409" width="8.28515625" style="62" customWidth="1"/>
    <col min="6410" max="6410" width="9.42578125" style="62" customWidth="1"/>
    <col min="6411" max="6411" width="7.7109375" style="62" customWidth="1"/>
    <col min="6412" max="6412" width="10.42578125" style="62" customWidth="1"/>
    <col min="6413" max="6413" width="9.28515625" style="62" customWidth="1"/>
    <col min="6414" max="6414" width="11.140625" style="62" customWidth="1"/>
    <col min="6415" max="6415" width="7.85546875" style="62" customWidth="1"/>
    <col min="6416" max="6416" width="11" style="62" customWidth="1"/>
    <col min="6417" max="6417" width="7" style="62" customWidth="1"/>
    <col min="6418" max="6418" width="10.85546875" style="62" customWidth="1"/>
    <col min="6419" max="6420" width="10.7109375" style="62" customWidth="1"/>
    <col min="6421" max="6421" width="13.5703125" style="62" customWidth="1"/>
    <col min="6422" max="6422" width="7.42578125" style="62" customWidth="1"/>
    <col min="6423" max="6423" width="9.42578125" style="62" customWidth="1"/>
    <col min="6424" max="6424" width="10" style="62" customWidth="1"/>
    <col min="6425" max="6425" width="11.28515625" style="62" customWidth="1"/>
    <col min="6426" max="6426" width="10.140625" style="62" customWidth="1"/>
    <col min="6427" max="6427" width="9.5703125" style="62" customWidth="1"/>
    <col min="6428" max="6428" width="1.140625" style="62" customWidth="1"/>
    <col min="6429" max="6429" width="2.85546875" style="62" customWidth="1"/>
    <col min="6430" max="6656" width="11.42578125" style="62"/>
    <col min="6657" max="6657" width="11.140625" style="62" customWidth="1"/>
    <col min="6658" max="6658" width="26.140625" style="62" customWidth="1"/>
    <col min="6659" max="6659" width="11.42578125" style="62"/>
    <col min="6660" max="6660" width="10.28515625" style="62" customWidth="1"/>
    <col min="6661" max="6661" width="9.28515625" style="62" customWidth="1"/>
    <col min="6662" max="6662" width="9" style="62" customWidth="1"/>
    <col min="6663" max="6665" width="8.28515625" style="62" customWidth="1"/>
    <col min="6666" max="6666" width="9.42578125" style="62" customWidth="1"/>
    <col min="6667" max="6667" width="7.7109375" style="62" customWidth="1"/>
    <col min="6668" max="6668" width="10.42578125" style="62" customWidth="1"/>
    <col min="6669" max="6669" width="9.28515625" style="62" customWidth="1"/>
    <col min="6670" max="6670" width="11.140625" style="62" customWidth="1"/>
    <col min="6671" max="6671" width="7.85546875" style="62" customWidth="1"/>
    <col min="6672" max="6672" width="11" style="62" customWidth="1"/>
    <col min="6673" max="6673" width="7" style="62" customWidth="1"/>
    <col min="6674" max="6674" width="10.85546875" style="62" customWidth="1"/>
    <col min="6675" max="6676" width="10.7109375" style="62" customWidth="1"/>
    <col min="6677" max="6677" width="13.5703125" style="62" customWidth="1"/>
    <col min="6678" max="6678" width="7.42578125" style="62" customWidth="1"/>
    <col min="6679" max="6679" width="9.42578125" style="62" customWidth="1"/>
    <col min="6680" max="6680" width="10" style="62" customWidth="1"/>
    <col min="6681" max="6681" width="11.28515625" style="62" customWidth="1"/>
    <col min="6682" max="6682" width="10.140625" style="62" customWidth="1"/>
    <col min="6683" max="6683" width="9.5703125" style="62" customWidth="1"/>
    <col min="6684" max="6684" width="1.140625" style="62" customWidth="1"/>
    <col min="6685" max="6685" width="2.85546875" style="62" customWidth="1"/>
    <col min="6686" max="6912" width="11.42578125" style="62"/>
    <col min="6913" max="6913" width="11.140625" style="62" customWidth="1"/>
    <col min="6914" max="6914" width="26.140625" style="62" customWidth="1"/>
    <col min="6915" max="6915" width="11.42578125" style="62"/>
    <col min="6916" max="6916" width="10.28515625" style="62" customWidth="1"/>
    <col min="6917" max="6917" width="9.28515625" style="62" customWidth="1"/>
    <col min="6918" max="6918" width="9" style="62" customWidth="1"/>
    <col min="6919" max="6921" width="8.28515625" style="62" customWidth="1"/>
    <col min="6922" max="6922" width="9.42578125" style="62" customWidth="1"/>
    <col min="6923" max="6923" width="7.7109375" style="62" customWidth="1"/>
    <col min="6924" max="6924" width="10.42578125" style="62" customWidth="1"/>
    <col min="6925" max="6925" width="9.28515625" style="62" customWidth="1"/>
    <col min="6926" max="6926" width="11.140625" style="62" customWidth="1"/>
    <col min="6927" max="6927" width="7.85546875" style="62" customWidth="1"/>
    <col min="6928" max="6928" width="11" style="62" customWidth="1"/>
    <col min="6929" max="6929" width="7" style="62" customWidth="1"/>
    <col min="6930" max="6930" width="10.85546875" style="62" customWidth="1"/>
    <col min="6931" max="6932" width="10.7109375" style="62" customWidth="1"/>
    <col min="6933" max="6933" width="13.5703125" style="62" customWidth="1"/>
    <col min="6934" max="6934" width="7.42578125" style="62" customWidth="1"/>
    <col min="6935" max="6935" width="9.42578125" style="62" customWidth="1"/>
    <col min="6936" max="6936" width="10" style="62" customWidth="1"/>
    <col min="6937" max="6937" width="11.28515625" style="62" customWidth="1"/>
    <col min="6938" max="6938" width="10.140625" style="62" customWidth="1"/>
    <col min="6939" max="6939" width="9.5703125" style="62" customWidth="1"/>
    <col min="6940" max="6940" width="1.140625" style="62" customWidth="1"/>
    <col min="6941" max="6941" width="2.85546875" style="62" customWidth="1"/>
    <col min="6942" max="7168" width="11.42578125" style="62"/>
    <col min="7169" max="7169" width="11.140625" style="62" customWidth="1"/>
    <col min="7170" max="7170" width="26.140625" style="62" customWidth="1"/>
    <col min="7171" max="7171" width="11.42578125" style="62"/>
    <col min="7172" max="7172" width="10.28515625" style="62" customWidth="1"/>
    <col min="7173" max="7173" width="9.28515625" style="62" customWidth="1"/>
    <col min="7174" max="7174" width="9" style="62" customWidth="1"/>
    <col min="7175" max="7177" width="8.28515625" style="62" customWidth="1"/>
    <col min="7178" max="7178" width="9.42578125" style="62" customWidth="1"/>
    <col min="7179" max="7179" width="7.7109375" style="62" customWidth="1"/>
    <col min="7180" max="7180" width="10.42578125" style="62" customWidth="1"/>
    <col min="7181" max="7181" width="9.28515625" style="62" customWidth="1"/>
    <col min="7182" max="7182" width="11.140625" style="62" customWidth="1"/>
    <col min="7183" max="7183" width="7.85546875" style="62" customWidth="1"/>
    <col min="7184" max="7184" width="11" style="62" customWidth="1"/>
    <col min="7185" max="7185" width="7" style="62" customWidth="1"/>
    <col min="7186" max="7186" width="10.85546875" style="62" customWidth="1"/>
    <col min="7187" max="7188" width="10.7109375" style="62" customWidth="1"/>
    <col min="7189" max="7189" width="13.5703125" style="62" customWidth="1"/>
    <col min="7190" max="7190" width="7.42578125" style="62" customWidth="1"/>
    <col min="7191" max="7191" width="9.42578125" style="62" customWidth="1"/>
    <col min="7192" max="7192" width="10" style="62" customWidth="1"/>
    <col min="7193" max="7193" width="11.28515625" style="62" customWidth="1"/>
    <col min="7194" max="7194" width="10.140625" style="62" customWidth="1"/>
    <col min="7195" max="7195" width="9.5703125" style="62" customWidth="1"/>
    <col min="7196" max="7196" width="1.140625" style="62" customWidth="1"/>
    <col min="7197" max="7197" width="2.85546875" style="62" customWidth="1"/>
    <col min="7198" max="7424" width="11.42578125" style="62"/>
    <col min="7425" max="7425" width="11.140625" style="62" customWidth="1"/>
    <col min="7426" max="7426" width="26.140625" style="62" customWidth="1"/>
    <col min="7427" max="7427" width="11.42578125" style="62"/>
    <col min="7428" max="7428" width="10.28515625" style="62" customWidth="1"/>
    <col min="7429" max="7429" width="9.28515625" style="62" customWidth="1"/>
    <col min="7430" max="7430" width="9" style="62" customWidth="1"/>
    <col min="7431" max="7433" width="8.28515625" style="62" customWidth="1"/>
    <col min="7434" max="7434" width="9.42578125" style="62" customWidth="1"/>
    <col min="7435" max="7435" width="7.7109375" style="62" customWidth="1"/>
    <col min="7436" max="7436" width="10.42578125" style="62" customWidth="1"/>
    <col min="7437" max="7437" width="9.28515625" style="62" customWidth="1"/>
    <col min="7438" max="7438" width="11.140625" style="62" customWidth="1"/>
    <col min="7439" max="7439" width="7.85546875" style="62" customWidth="1"/>
    <col min="7440" max="7440" width="11" style="62" customWidth="1"/>
    <col min="7441" max="7441" width="7" style="62" customWidth="1"/>
    <col min="7442" max="7442" width="10.85546875" style="62" customWidth="1"/>
    <col min="7443" max="7444" width="10.7109375" style="62" customWidth="1"/>
    <col min="7445" max="7445" width="13.5703125" style="62" customWidth="1"/>
    <col min="7446" max="7446" width="7.42578125" style="62" customWidth="1"/>
    <col min="7447" max="7447" width="9.42578125" style="62" customWidth="1"/>
    <col min="7448" max="7448" width="10" style="62" customWidth="1"/>
    <col min="7449" max="7449" width="11.28515625" style="62" customWidth="1"/>
    <col min="7450" max="7450" width="10.140625" style="62" customWidth="1"/>
    <col min="7451" max="7451" width="9.5703125" style="62" customWidth="1"/>
    <col min="7452" max="7452" width="1.140625" style="62" customWidth="1"/>
    <col min="7453" max="7453" width="2.85546875" style="62" customWidth="1"/>
    <col min="7454" max="7680" width="11.42578125" style="62"/>
    <col min="7681" max="7681" width="11.140625" style="62" customWidth="1"/>
    <col min="7682" max="7682" width="26.140625" style="62" customWidth="1"/>
    <col min="7683" max="7683" width="11.42578125" style="62"/>
    <col min="7684" max="7684" width="10.28515625" style="62" customWidth="1"/>
    <col min="7685" max="7685" width="9.28515625" style="62" customWidth="1"/>
    <col min="7686" max="7686" width="9" style="62" customWidth="1"/>
    <col min="7687" max="7689" width="8.28515625" style="62" customWidth="1"/>
    <col min="7690" max="7690" width="9.42578125" style="62" customWidth="1"/>
    <col min="7691" max="7691" width="7.7109375" style="62" customWidth="1"/>
    <col min="7692" max="7692" width="10.42578125" style="62" customWidth="1"/>
    <col min="7693" max="7693" width="9.28515625" style="62" customWidth="1"/>
    <col min="7694" max="7694" width="11.140625" style="62" customWidth="1"/>
    <col min="7695" max="7695" width="7.85546875" style="62" customWidth="1"/>
    <col min="7696" max="7696" width="11" style="62" customWidth="1"/>
    <col min="7697" max="7697" width="7" style="62" customWidth="1"/>
    <col min="7698" max="7698" width="10.85546875" style="62" customWidth="1"/>
    <col min="7699" max="7700" width="10.7109375" style="62" customWidth="1"/>
    <col min="7701" max="7701" width="13.5703125" style="62" customWidth="1"/>
    <col min="7702" max="7702" width="7.42578125" style="62" customWidth="1"/>
    <col min="7703" max="7703" width="9.42578125" style="62" customWidth="1"/>
    <col min="7704" max="7704" width="10" style="62" customWidth="1"/>
    <col min="7705" max="7705" width="11.28515625" style="62" customWidth="1"/>
    <col min="7706" max="7706" width="10.140625" style="62" customWidth="1"/>
    <col min="7707" max="7707" width="9.5703125" style="62" customWidth="1"/>
    <col min="7708" max="7708" width="1.140625" style="62" customWidth="1"/>
    <col min="7709" max="7709" width="2.85546875" style="62" customWidth="1"/>
    <col min="7710" max="7936" width="11.42578125" style="62"/>
    <col min="7937" max="7937" width="11.140625" style="62" customWidth="1"/>
    <col min="7938" max="7938" width="26.140625" style="62" customWidth="1"/>
    <col min="7939" max="7939" width="11.42578125" style="62"/>
    <col min="7940" max="7940" width="10.28515625" style="62" customWidth="1"/>
    <col min="7941" max="7941" width="9.28515625" style="62" customWidth="1"/>
    <col min="7942" max="7942" width="9" style="62" customWidth="1"/>
    <col min="7943" max="7945" width="8.28515625" style="62" customWidth="1"/>
    <col min="7946" max="7946" width="9.42578125" style="62" customWidth="1"/>
    <col min="7947" max="7947" width="7.7109375" style="62" customWidth="1"/>
    <col min="7948" max="7948" width="10.42578125" style="62" customWidth="1"/>
    <col min="7949" max="7949" width="9.28515625" style="62" customWidth="1"/>
    <col min="7950" max="7950" width="11.140625" style="62" customWidth="1"/>
    <col min="7951" max="7951" width="7.85546875" style="62" customWidth="1"/>
    <col min="7952" max="7952" width="11" style="62" customWidth="1"/>
    <col min="7953" max="7953" width="7" style="62" customWidth="1"/>
    <col min="7954" max="7954" width="10.85546875" style="62" customWidth="1"/>
    <col min="7955" max="7956" width="10.7109375" style="62" customWidth="1"/>
    <col min="7957" max="7957" width="13.5703125" style="62" customWidth="1"/>
    <col min="7958" max="7958" width="7.42578125" style="62" customWidth="1"/>
    <col min="7959" max="7959" width="9.42578125" style="62" customWidth="1"/>
    <col min="7960" max="7960" width="10" style="62" customWidth="1"/>
    <col min="7961" max="7961" width="11.28515625" style="62" customWidth="1"/>
    <col min="7962" max="7962" width="10.140625" style="62" customWidth="1"/>
    <col min="7963" max="7963" width="9.5703125" style="62" customWidth="1"/>
    <col min="7964" max="7964" width="1.140625" style="62" customWidth="1"/>
    <col min="7965" max="7965" width="2.85546875" style="62" customWidth="1"/>
    <col min="7966" max="8192" width="11.42578125" style="62"/>
    <col min="8193" max="8193" width="11.140625" style="62" customWidth="1"/>
    <col min="8194" max="8194" width="26.140625" style="62" customWidth="1"/>
    <col min="8195" max="8195" width="11.42578125" style="62"/>
    <col min="8196" max="8196" width="10.28515625" style="62" customWidth="1"/>
    <col min="8197" max="8197" width="9.28515625" style="62" customWidth="1"/>
    <col min="8198" max="8198" width="9" style="62" customWidth="1"/>
    <col min="8199" max="8201" width="8.28515625" style="62" customWidth="1"/>
    <col min="8202" max="8202" width="9.42578125" style="62" customWidth="1"/>
    <col min="8203" max="8203" width="7.7109375" style="62" customWidth="1"/>
    <col min="8204" max="8204" width="10.42578125" style="62" customWidth="1"/>
    <col min="8205" max="8205" width="9.28515625" style="62" customWidth="1"/>
    <col min="8206" max="8206" width="11.140625" style="62" customWidth="1"/>
    <col min="8207" max="8207" width="7.85546875" style="62" customWidth="1"/>
    <col min="8208" max="8208" width="11" style="62" customWidth="1"/>
    <col min="8209" max="8209" width="7" style="62" customWidth="1"/>
    <col min="8210" max="8210" width="10.85546875" style="62" customWidth="1"/>
    <col min="8211" max="8212" width="10.7109375" style="62" customWidth="1"/>
    <col min="8213" max="8213" width="13.5703125" style="62" customWidth="1"/>
    <col min="8214" max="8214" width="7.42578125" style="62" customWidth="1"/>
    <col min="8215" max="8215" width="9.42578125" style="62" customWidth="1"/>
    <col min="8216" max="8216" width="10" style="62" customWidth="1"/>
    <col min="8217" max="8217" width="11.28515625" style="62" customWidth="1"/>
    <col min="8218" max="8218" width="10.140625" style="62" customWidth="1"/>
    <col min="8219" max="8219" width="9.5703125" style="62" customWidth="1"/>
    <col min="8220" max="8220" width="1.140625" style="62" customWidth="1"/>
    <col min="8221" max="8221" width="2.85546875" style="62" customWidth="1"/>
    <col min="8222" max="8448" width="11.42578125" style="62"/>
    <col min="8449" max="8449" width="11.140625" style="62" customWidth="1"/>
    <col min="8450" max="8450" width="26.140625" style="62" customWidth="1"/>
    <col min="8451" max="8451" width="11.42578125" style="62"/>
    <col min="8452" max="8452" width="10.28515625" style="62" customWidth="1"/>
    <col min="8453" max="8453" width="9.28515625" style="62" customWidth="1"/>
    <col min="8454" max="8454" width="9" style="62" customWidth="1"/>
    <col min="8455" max="8457" width="8.28515625" style="62" customWidth="1"/>
    <col min="8458" max="8458" width="9.42578125" style="62" customWidth="1"/>
    <col min="8459" max="8459" width="7.7109375" style="62" customWidth="1"/>
    <col min="8460" max="8460" width="10.42578125" style="62" customWidth="1"/>
    <col min="8461" max="8461" width="9.28515625" style="62" customWidth="1"/>
    <col min="8462" max="8462" width="11.140625" style="62" customWidth="1"/>
    <col min="8463" max="8463" width="7.85546875" style="62" customWidth="1"/>
    <col min="8464" max="8464" width="11" style="62" customWidth="1"/>
    <col min="8465" max="8465" width="7" style="62" customWidth="1"/>
    <col min="8466" max="8466" width="10.85546875" style="62" customWidth="1"/>
    <col min="8467" max="8468" width="10.7109375" style="62" customWidth="1"/>
    <col min="8469" max="8469" width="13.5703125" style="62" customWidth="1"/>
    <col min="8470" max="8470" width="7.42578125" style="62" customWidth="1"/>
    <col min="8471" max="8471" width="9.42578125" style="62" customWidth="1"/>
    <col min="8472" max="8472" width="10" style="62" customWidth="1"/>
    <col min="8473" max="8473" width="11.28515625" style="62" customWidth="1"/>
    <col min="8474" max="8474" width="10.140625" style="62" customWidth="1"/>
    <col min="8475" max="8475" width="9.5703125" style="62" customWidth="1"/>
    <col min="8476" max="8476" width="1.140625" style="62" customWidth="1"/>
    <col min="8477" max="8477" width="2.85546875" style="62" customWidth="1"/>
    <col min="8478" max="8704" width="11.42578125" style="62"/>
    <col min="8705" max="8705" width="11.140625" style="62" customWidth="1"/>
    <col min="8706" max="8706" width="26.140625" style="62" customWidth="1"/>
    <col min="8707" max="8707" width="11.42578125" style="62"/>
    <col min="8708" max="8708" width="10.28515625" style="62" customWidth="1"/>
    <col min="8709" max="8709" width="9.28515625" style="62" customWidth="1"/>
    <col min="8710" max="8710" width="9" style="62" customWidth="1"/>
    <col min="8711" max="8713" width="8.28515625" style="62" customWidth="1"/>
    <col min="8714" max="8714" width="9.42578125" style="62" customWidth="1"/>
    <col min="8715" max="8715" width="7.7109375" style="62" customWidth="1"/>
    <col min="8716" max="8716" width="10.42578125" style="62" customWidth="1"/>
    <col min="8717" max="8717" width="9.28515625" style="62" customWidth="1"/>
    <col min="8718" max="8718" width="11.140625" style="62" customWidth="1"/>
    <col min="8719" max="8719" width="7.85546875" style="62" customWidth="1"/>
    <col min="8720" max="8720" width="11" style="62" customWidth="1"/>
    <col min="8721" max="8721" width="7" style="62" customWidth="1"/>
    <col min="8722" max="8722" width="10.85546875" style="62" customWidth="1"/>
    <col min="8723" max="8724" width="10.7109375" style="62" customWidth="1"/>
    <col min="8725" max="8725" width="13.5703125" style="62" customWidth="1"/>
    <col min="8726" max="8726" width="7.42578125" style="62" customWidth="1"/>
    <col min="8727" max="8727" width="9.42578125" style="62" customWidth="1"/>
    <col min="8728" max="8728" width="10" style="62" customWidth="1"/>
    <col min="8729" max="8729" width="11.28515625" style="62" customWidth="1"/>
    <col min="8730" max="8730" width="10.140625" style="62" customWidth="1"/>
    <col min="8731" max="8731" width="9.5703125" style="62" customWidth="1"/>
    <col min="8732" max="8732" width="1.140625" style="62" customWidth="1"/>
    <col min="8733" max="8733" width="2.85546875" style="62" customWidth="1"/>
    <col min="8734" max="8960" width="11.42578125" style="62"/>
    <col min="8961" max="8961" width="11.140625" style="62" customWidth="1"/>
    <col min="8962" max="8962" width="26.140625" style="62" customWidth="1"/>
    <col min="8963" max="8963" width="11.42578125" style="62"/>
    <col min="8964" max="8964" width="10.28515625" style="62" customWidth="1"/>
    <col min="8965" max="8965" width="9.28515625" style="62" customWidth="1"/>
    <col min="8966" max="8966" width="9" style="62" customWidth="1"/>
    <col min="8967" max="8969" width="8.28515625" style="62" customWidth="1"/>
    <col min="8970" max="8970" width="9.42578125" style="62" customWidth="1"/>
    <col min="8971" max="8971" width="7.7109375" style="62" customWidth="1"/>
    <col min="8972" max="8972" width="10.42578125" style="62" customWidth="1"/>
    <col min="8973" max="8973" width="9.28515625" style="62" customWidth="1"/>
    <col min="8974" max="8974" width="11.140625" style="62" customWidth="1"/>
    <col min="8975" max="8975" width="7.85546875" style="62" customWidth="1"/>
    <col min="8976" max="8976" width="11" style="62" customWidth="1"/>
    <col min="8977" max="8977" width="7" style="62" customWidth="1"/>
    <col min="8978" max="8978" width="10.85546875" style="62" customWidth="1"/>
    <col min="8979" max="8980" width="10.7109375" style="62" customWidth="1"/>
    <col min="8981" max="8981" width="13.5703125" style="62" customWidth="1"/>
    <col min="8982" max="8982" width="7.42578125" style="62" customWidth="1"/>
    <col min="8983" max="8983" width="9.42578125" style="62" customWidth="1"/>
    <col min="8984" max="8984" width="10" style="62" customWidth="1"/>
    <col min="8985" max="8985" width="11.28515625" style="62" customWidth="1"/>
    <col min="8986" max="8986" width="10.140625" style="62" customWidth="1"/>
    <col min="8987" max="8987" width="9.5703125" style="62" customWidth="1"/>
    <col min="8988" max="8988" width="1.140625" style="62" customWidth="1"/>
    <col min="8989" max="8989" width="2.85546875" style="62" customWidth="1"/>
    <col min="8990" max="9216" width="11.42578125" style="62"/>
    <col min="9217" max="9217" width="11.140625" style="62" customWidth="1"/>
    <col min="9218" max="9218" width="26.140625" style="62" customWidth="1"/>
    <col min="9219" max="9219" width="11.42578125" style="62"/>
    <col min="9220" max="9220" width="10.28515625" style="62" customWidth="1"/>
    <col min="9221" max="9221" width="9.28515625" style="62" customWidth="1"/>
    <col min="9222" max="9222" width="9" style="62" customWidth="1"/>
    <col min="9223" max="9225" width="8.28515625" style="62" customWidth="1"/>
    <col min="9226" max="9226" width="9.42578125" style="62" customWidth="1"/>
    <col min="9227" max="9227" width="7.7109375" style="62" customWidth="1"/>
    <col min="9228" max="9228" width="10.42578125" style="62" customWidth="1"/>
    <col min="9229" max="9229" width="9.28515625" style="62" customWidth="1"/>
    <col min="9230" max="9230" width="11.140625" style="62" customWidth="1"/>
    <col min="9231" max="9231" width="7.85546875" style="62" customWidth="1"/>
    <col min="9232" max="9232" width="11" style="62" customWidth="1"/>
    <col min="9233" max="9233" width="7" style="62" customWidth="1"/>
    <col min="9234" max="9234" width="10.85546875" style="62" customWidth="1"/>
    <col min="9235" max="9236" width="10.7109375" style="62" customWidth="1"/>
    <col min="9237" max="9237" width="13.5703125" style="62" customWidth="1"/>
    <col min="9238" max="9238" width="7.42578125" style="62" customWidth="1"/>
    <col min="9239" max="9239" width="9.42578125" style="62" customWidth="1"/>
    <col min="9240" max="9240" width="10" style="62" customWidth="1"/>
    <col min="9241" max="9241" width="11.28515625" style="62" customWidth="1"/>
    <col min="9242" max="9242" width="10.140625" style="62" customWidth="1"/>
    <col min="9243" max="9243" width="9.5703125" style="62" customWidth="1"/>
    <col min="9244" max="9244" width="1.140625" style="62" customWidth="1"/>
    <col min="9245" max="9245" width="2.85546875" style="62" customWidth="1"/>
    <col min="9246" max="9472" width="11.42578125" style="62"/>
    <col min="9473" max="9473" width="11.140625" style="62" customWidth="1"/>
    <col min="9474" max="9474" width="26.140625" style="62" customWidth="1"/>
    <col min="9475" max="9475" width="11.42578125" style="62"/>
    <col min="9476" max="9476" width="10.28515625" style="62" customWidth="1"/>
    <col min="9477" max="9477" width="9.28515625" style="62" customWidth="1"/>
    <col min="9478" max="9478" width="9" style="62" customWidth="1"/>
    <col min="9479" max="9481" width="8.28515625" style="62" customWidth="1"/>
    <col min="9482" max="9482" width="9.42578125" style="62" customWidth="1"/>
    <col min="9483" max="9483" width="7.7109375" style="62" customWidth="1"/>
    <col min="9484" max="9484" width="10.42578125" style="62" customWidth="1"/>
    <col min="9485" max="9485" width="9.28515625" style="62" customWidth="1"/>
    <col min="9486" max="9486" width="11.140625" style="62" customWidth="1"/>
    <col min="9487" max="9487" width="7.85546875" style="62" customWidth="1"/>
    <col min="9488" max="9488" width="11" style="62" customWidth="1"/>
    <col min="9489" max="9489" width="7" style="62" customWidth="1"/>
    <col min="9490" max="9490" width="10.85546875" style="62" customWidth="1"/>
    <col min="9491" max="9492" width="10.7109375" style="62" customWidth="1"/>
    <col min="9493" max="9493" width="13.5703125" style="62" customWidth="1"/>
    <col min="9494" max="9494" width="7.42578125" style="62" customWidth="1"/>
    <col min="9495" max="9495" width="9.42578125" style="62" customWidth="1"/>
    <col min="9496" max="9496" width="10" style="62" customWidth="1"/>
    <col min="9497" max="9497" width="11.28515625" style="62" customWidth="1"/>
    <col min="9498" max="9498" width="10.140625" style="62" customWidth="1"/>
    <col min="9499" max="9499" width="9.5703125" style="62" customWidth="1"/>
    <col min="9500" max="9500" width="1.140625" style="62" customWidth="1"/>
    <col min="9501" max="9501" width="2.85546875" style="62" customWidth="1"/>
    <col min="9502" max="9728" width="11.42578125" style="62"/>
    <col min="9729" max="9729" width="11.140625" style="62" customWidth="1"/>
    <col min="9730" max="9730" width="26.140625" style="62" customWidth="1"/>
    <col min="9731" max="9731" width="11.42578125" style="62"/>
    <col min="9732" max="9732" width="10.28515625" style="62" customWidth="1"/>
    <col min="9733" max="9733" width="9.28515625" style="62" customWidth="1"/>
    <col min="9734" max="9734" width="9" style="62" customWidth="1"/>
    <col min="9735" max="9737" width="8.28515625" style="62" customWidth="1"/>
    <col min="9738" max="9738" width="9.42578125" style="62" customWidth="1"/>
    <col min="9739" max="9739" width="7.7109375" style="62" customWidth="1"/>
    <col min="9740" max="9740" width="10.42578125" style="62" customWidth="1"/>
    <col min="9741" max="9741" width="9.28515625" style="62" customWidth="1"/>
    <col min="9742" max="9742" width="11.140625" style="62" customWidth="1"/>
    <col min="9743" max="9743" width="7.85546875" style="62" customWidth="1"/>
    <col min="9744" max="9744" width="11" style="62" customWidth="1"/>
    <col min="9745" max="9745" width="7" style="62" customWidth="1"/>
    <col min="9746" max="9746" width="10.85546875" style="62" customWidth="1"/>
    <col min="9747" max="9748" width="10.7109375" style="62" customWidth="1"/>
    <col min="9749" max="9749" width="13.5703125" style="62" customWidth="1"/>
    <col min="9750" max="9750" width="7.42578125" style="62" customWidth="1"/>
    <col min="9751" max="9751" width="9.42578125" style="62" customWidth="1"/>
    <col min="9752" max="9752" width="10" style="62" customWidth="1"/>
    <col min="9753" max="9753" width="11.28515625" style="62" customWidth="1"/>
    <col min="9754" max="9754" width="10.140625" style="62" customWidth="1"/>
    <col min="9755" max="9755" width="9.5703125" style="62" customWidth="1"/>
    <col min="9756" max="9756" width="1.140625" style="62" customWidth="1"/>
    <col min="9757" max="9757" width="2.85546875" style="62" customWidth="1"/>
    <col min="9758" max="9984" width="11.42578125" style="62"/>
    <col min="9985" max="9985" width="11.140625" style="62" customWidth="1"/>
    <col min="9986" max="9986" width="26.140625" style="62" customWidth="1"/>
    <col min="9987" max="9987" width="11.42578125" style="62"/>
    <col min="9988" max="9988" width="10.28515625" style="62" customWidth="1"/>
    <col min="9989" max="9989" width="9.28515625" style="62" customWidth="1"/>
    <col min="9990" max="9990" width="9" style="62" customWidth="1"/>
    <col min="9991" max="9993" width="8.28515625" style="62" customWidth="1"/>
    <col min="9994" max="9994" width="9.42578125" style="62" customWidth="1"/>
    <col min="9995" max="9995" width="7.7109375" style="62" customWidth="1"/>
    <col min="9996" max="9996" width="10.42578125" style="62" customWidth="1"/>
    <col min="9997" max="9997" width="9.28515625" style="62" customWidth="1"/>
    <col min="9998" max="9998" width="11.140625" style="62" customWidth="1"/>
    <col min="9999" max="9999" width="7.85546875" style="62" customWidth="1"/>
    <col min="10000" max="10000" width="11" style="62" customWidth="1"/>
    <col min="10001" max="10001" width="7" style="62" customWidth="1"/>
    <col min="10002" max="10002" width="10.85546875" style="62" customWidth="1"/>
    <col min="10003" max="10004" width="10.7109375" style="62" customWidth="1"/>
    <col min="10005" max="10005" width="13.5703125" style="62" customWidth="1"/>
    <col min="10006" max="10006" width="7.42578125" style="62" customWidth="1"/>
    <col min="10007" max="10007" width="9.42578125" style="62" customWidth="1"/>
    <col min="10008" max="10008" width="10" style="62" customWidth="1"/>
    <col min="10009" max="10009" width="11.28515625" style="62" customWidth="1"/>
    <col min="10010" max="10010" width="10.140625" style="62" customWidth="1"/>
    <col min="10011" max="10011" width="9.5703125" style="62" customWidth="1"/>
    <col min="10012" max="10012" width="1.140625" style="62" customWidth="1"/>
    <col min="10013" max="10013" width="2.85546875" style="62" customWidth="1"/>
    <col min="10014" max="10240" width="11.42578125" style="62"/>
    <col min="10241" max="10241" width="11.140625" style="62" customWidth="1"/>
    <col min="10242" max="10242" width="26.140625" style="62" customWidth="1"/>
    <col min="10243" max="10243" width="11.42578125" style="62"/>
    <col min="10244" max="10244" width="10.28515625" style="62" customWidth="1"/>
    <col min="10245" max="10245" width="9.28515625" style="62" customWidth="1"/>
    <col min="10246" max="10246" width="9" style="62" customWidth="1"/>
    <col min="10247" max="10249" width="8.28515625" style="62" customWidth="1"/>
    <col min="10250" max="10250" width="9.42578125" style="62" customWidth="1"/>
    <col min="10251" max="10251" width="7.7109375" style="62" customWidth="1"/>
    <col min="10252" max="10252" width="10.42578125" style="62" customWidth="1"/>
    <col min="10253" max="10253" width="9.28515625" style="62" customWidth="1"/>
    <col min="10254" max="10254" width="11.140625" style="62" customWidth="1"/>
    <col min="10255" max="10255" width="7.85546875" style="62" customWidth="1"/>
    <col min="10256" max="10256" width="11" style="62" customWidth="1"/>
    <col min="10257" max="10257" width="7" style="62" customWidth="1"/>
    <col min="10258" max="10258" width="10.85546875" style="62" customWidth="1"/>
    <col min="10259" max="10260" width="10.7109375" style="62" customWidth="1"/>
    <col min="10261" max="10261" width="13.5703125" style="62" customWidth="1"/>
    <col min="10262" max="10262" width="7.42578125" style="62" customWidth="1"/>
    <col min="10263" max="10263" width="9.42578125" style="62" customWidth="1"/>
    <col min="10264" max="10264" width="10" style="62" customWidth="1"/>
    <col min="10265" max="10265" width="11.28515625" style="62" customWidth="1"/>
    <col min="10266" max="10266" width="10.140625" style="62" customWidth="1"/>
    <col min="10267" max="10267" width="9.5703125" style="62" customWidth="1"/>
    <col min="10268" max="10268" width="1.140625" style="62" customWidth="1"/>
    <col min="10269" max="10269" width="2.85546875" style="62" customWidth="1"/>
    <col min="10270" max="10496" width="11.42578125" style="62"/>
    <col min="10497" max="10497" width="11.140625" style="62" customWidth="1"/>
    <col min="10498" max="10498" width="26.140625" style="62" customWidth="1"/>
    <col min="10499" max="10499" width="11.42578125" style="62"/>
    <col min="10500" max="10500" width="10.28515625" style="62" customWidth="1"/>
    <col min="10501" max="10501" width="9.28515625" style="62" customWidth="1"/>
    <col min="10502" max="10502" width="9" style="62" customWidth="1"/>
    <col min="10503" max="10505" width="8.28515625" style="62" customWidth="1"/>
    <col min="10506" max="10506" width="9.42578125" style="62" customWidth="1"/>
    <col min="10507" max="10507" width="7.7109375" style="62" customWidth="1"/>
    <col min="10508" max="10508" width="10.42578125" style="62" customWidth="1"/>
    <col min="10509" max="10509" width="9.28515625" style="62" customWidth="1"/>
    <col min="10510" max="10510" width="11.140625" style="62" customWidth="1"/>
    <col min="10511" max="10511" width="7.85546875" style="62" customWidth="1"/>
    <col min="10512" max="10512" width="11" style="62" customWidth="1"/>
    <col min="10513" max="10513" width="7" style="62" customWidth="1"/>
    <col min="10514" max="10514" width="10.85546875" style="62" customWidth="1"/>
    <col min="10515" max="10516" width="10.7109375" style="62" customWidth="1"/>
    <col min="10517" max="10517" width="13.5703125" style="62" customWidth="1"/>
    <col min="10518" max="10518" width="7.42578125" style="62" customWidth="1"/>
    <col min="10519" max="10519" width="9.42578125" style="62" customWidth="1"/>
    <col min="10520" max="10520" width="10" style="62" customWidth="1"/>
    <col min="10521" max="10521" width="11.28515625" style="62" customWidth="1"/>
    <col min="10522" max="10522" width="10.140625" style="62" customWidth="1"/>
    <col min="10523" max="10523" width="9.5703125" style="62" customWidth="1"/>
    <col min="10524" max="10524" width="1.140625" style="62" customWidth="1"/>
    <col min="10525" max="10525" width="2.85546875" style="62" customWidth="1"/>
    <col min="10526" max="10752" width="11.42578125" style="62"/>
    <col min="10753" max="10753" width="11.140625" style="62" customWidth="1"/>
    <col min="10754" max="10754" width="26.140625" style="62" customWidth="1"/>
    <col min="10755" max="10755" width="11.42578125" style="62"/>
    <col min="10756" max="10756" width="10.28515625" style="62" customWidth="1"/>
    <col min="10757" max="10757" width="9.28515625" style="62" customWidth="1"/>
    <col min="10758" max="10758" width="9" style="62" customWidth="1"/>
    <col min="10759" max="10761" width="8.28515625" style="62" customWidth="1"/>
    <col min="10762" max="10762" width="9.42578125" style="62" customWidth="1"/>
    <col min="10763" max="10763" width="7.7109375" style="62" customWidth="1"/>
    <col min="10764" max="10764" width="10.42578125" style="62" customWidth="1"/>
    <col min="10765" max="10765" width="9.28515625" style="62" customWidth="1"/>
    <col min="10766" max="10766" width="11.140625" style="62" customWidth="1"/>
    <col min="10767" max="10767" width="7.85546875" style="62" customWidth="1"/>
    <col min="10768" max="10768" width="11" style="62" customWidth="1"/>
    <col min="10769" max="10769" width="7" style="62" customWidth="1"/>
    <col min="10770" max="10770" width="10.85546875" style="62" customWidth="1"/>
    <col min="10771" max="10772" width="10.7109375" style="62" customWidth="1"/>
    <col min="10773" max="10773" width="13.5703125" style="62" customWidth="1"/>
    <col min="10774" max="10774" width="7.42578125" style="62" customWidth="1"/>
    <col min="10775" max="10775" width="9.42578125" style="62" customWidth="1"/>
    <col min="10776" max="10776" width="10" style="62" customWidth="1"/>
    <col min="10777" max="10777" width="11.28515625" style="62" customWidth="1"/>
    <col min="10778" max="10778" width="10.140625" style="62" customWidth="1"/>
    <col min="10779" max="10779" width="9.5703125" style="62" customWidth="1"/>
    <col min="10780" max="10780" width="1.140625" style="62" customWidth="1"/>
    <col min="10781" max="10781" width="2.85546875" style="62" customWidth="1"/>
    <col min="10782" max="11008" width="11.42578125" style="62"/>
    <col min="11009" max="11009" width="11.140625" style="62" customWidth="1"/>
    <col min="11010" max="11010" width="26.140625" style="62" customWidth="1"/>
    <col min="11011" max="11011" width="11.42578125" style="62"/>
    <col min="11012" max="11012" width="10.28515625" style="62" customWidth="1"/>
    <col min="11013" max="11013" width="9.28515625" style="62" customWidth="1"/>
    <col min="11014" max="11014" width="9" style="62" customWidth="1"/>
    <col min="11015" max="11017" width="8.28515625" style="62" customWidth="1"/>
    <col min="11018" max="11018" width="9.42578125" style="62" customWidth="1"/>
    <col min="11019" max="11019" width="7.7109375" style="62" customWidth="1"/>
    <col min="11020" max="11020" width="10.42578125" style="62" customWidth="1"/>
    <col min="11021" max="11021" width="9.28515625" style="62" customWidth="1"/>
    <col min="11022" max="11022" width="11.140625" style="62" customWidth="1"/>
    <col min="11023" max="11023" width="7.85546875" style="62" customWidth="1"/>
    <col min="11024" max="11024" width="11" style="62" customWidth="1"/>
    <col min="11025" max="11025" width="7" style="62" customWidth="1"/>
    <col min="11026" max="11026" width="10.85546875" style="62" customWidth="1"/>
    <col min="11027" max="11028" width="10.7109375" style="62" customWidth="1"/>
    <col min="11029" max="11029" width="13.5703125" style="62" customWidth="1"/>
    <col min="11030" max="11030" width="7.42578125" style="62" customWidth="1"/>
    <col min="11031" max="11031" width="9.42578125" style="62" customWidth="1"/>
    <col min="11032" max="11032" width="10" style="62" customWidth="1"/>
    <col min="11033" max="11033" width="11.28515625" style="62" customWidth="1"/>
    <col min="11034" max="11034" width="10.140625" style="62" customWidth="1"/>
    <col min="11035" max="11035" width="9.5703125" style="62" customWidth="1"/>
    <col min="11036" max="11036" width="1.140625" style="62" customWidth="1"/>
    <col min="11037" max="11037" width="2.85546875" style="62" customWidth="1"/>
    <col min="11038" max="11264" width="11.42578125" style="62"/>
    <col min="11265" max="11265" width="11.140625" style="62" customWidth="1"/>
    <col min="11266" max="11266" width="26.140625" style="62" customWidth="1"/>
    <col min="11267" max="11267" width="11.42578125" style="62"/>
    <col min="11268" max="11268" width="10.28515625" style="62" customWidth="1"/>
    <col min="11269" max="11269" width="9.28515625" style="62" customWidth="1"/>
    <col min="11270" max="11270" width="9" style="62" customWidth="1"/>
    <col min="11271" max="11273" width="8.28515625" style="62" customWidth="1"/>
    <col min="11274" max="11274" width="9.42578125" style="62" customWidth="1"/>
    <col min="11275" max="11275" width="7.7109375" style="62" customWidth="1"/>
    <col min="11276" max="11276" width="10.42578125" style="62" customWidth="1"/>
    <col min="11277" max="11277" width="9.28515625" style="62" customWidth="1"/>
    <col min="11278" max="11278" width="11.140625" style="62" customWidth="1"/>
    <col min="11279" max="11279" width="7.85546875" style="62" customWidth="1"/>
    <col min="11280" max="11280" width="11" style="62" customWidth="1"/>
    <col min="11281" max="11281" width="7" style="62" customWidth="1"/>
    <col min="11282" max="11282" width="10.85546875" style="62" customWidth="1"/>
    <col min="11283" max="11284" width="10.7109375" style="62" customWidth="1"/>
    <col min="11285" max="11285" width="13.5703125" style="62" customWidth="1"/>
    <col min="11286" max="11286" width="7.42578125" style="62" customWidth="1"/>
    <col min="11287" max="11287" width="9.42578125" style="62" customWidth="1"/>
    <col min="11288" max="11288" width="10" style="62" customWidth="1"/>
    <col min="11289" max="11289" width="11.28515625" style="62" customWidth="1"/>
    <col min="11290" max="11290" width="10.140625" style="62" customWidth="1"/>
    <col min="11291" max="11291" width="9.5703125" style="62" customWidth="1"/>
    <col min="11292" max="11292" width="1.140625" style="62" customWidth="1"/>
    <col min="11293" max="11293" width="2.85546875" style="62" customWidth="1"/>
    <col min="11294" max="11520" width="11.42578125" style="62"/>
    <col min="11521" max="11521" width="11.140625" style="62" customWidth="1"/>
    <col min="11522" max="11522" width="26.140625" style="62" customWidth="1"/>
    <col min="11523" max="11523" width="11.42578125" style="62"/>
    <col min="11524" max="11524" width="10.28515625" style="62" customWidth="1"/>
    <col min="11525" max="11525" width="9.28515625" style="62" customWidth="1"/>
    <col min="11526" max="11526" width="9" style="62" customWidth="1"/>
    <col min="11527" max="11529" width="8.28515625" style="62" customWidth="1"/>
    <col min="11530" max="11530" width="9.42578125" style="62" customWidth="1"/>
    <col min="11531" max="11531" width="7.7109375" style="62" customWidth="1"/>
    <col min="11532" max="11532" width="10.42578125" style="62" customWidth="1"/>
    <col min="11533" max="11533" width="9.28515625" style="62" customWidth="1"/>
    <col min="11534" max="11534" width="11.140625" style="62" customWidth="1"/>
    <col min="11535" max="11535" width="7.85546875" style="62" customWidth="1"/>
    <col min="11536" max="11536" width="11" style="62" customWidth="1"/>
    <col min="11537" max="11537" width="7" style="62" customWidth="1"/>
    <col min="11538" max="11538" width="10.85546875" style="62" customWidth="1"/>
    <col min="11539" max="11540" width="10.7109375" style="62" customWidth="1"/>
    <col min="11541" max="11541" width="13.5703125" style="62" customWidth="1"/>
    <col min="11542" max="11542" width="7.42578125" style="62" customWidth="1"/>
    <col min="11543" max="11543" width="9.42578125" style="62" customWidth="1"/>
    <col min="11544" max="11544" width="10" style="62" customWidth="1"/>
    <col min="11545" max="11545" width="11.28515625" style="62" customWidth="1"/>
    <col min="11546" max="11546" width="10.140625" style="62" customWidth="1"/>
    <col min="11547" max="11547" width="9.5703125" style="62" customWidth="1"/>
    <col min="11548" max="11548" width="1.140625" style="62" customWidth="1"/>
    <col min="11549" max="11549" width="2.85546875" style="62" customWidth="1"/>
    <col min="11550" max="11776" width="11.42578125" style="62"/>
    <col min="11777" max="11777" width="11.140625" style="62" customWidth="1"/>
    <col min="11778" max="11778" width="26.140625" style="62" customWidth="1"/>
    <col min="11779" max="11779" width="11.42578125" style="62"/>
    <col min="11780" max="11780" width="10.28515625" style="62" customWidth="1"/>
    <col min="11781" max="11781" width="9.28515625" style="62" customWidth="1"/>
    <col min="11782" max="11782" width="9" style="62" customWidth="1"/>
    <col min="11783" max="11785" width="8.28515625" style="62" customWidth="1"/>
    <col min="11786" max="11786" width="9.42578125" style="62" customWidth="1"/>
    <col min="11787" max="11787" width="7.7109375" style="62" customWidth="1"/>
    <col min="11788" max="11788" width="10.42578125" style="62" customWidth="1"/>
    <col min="11789" max="11789" width="9.28515625" style="62" customWidth="1"/>
    <col min="11790" max="11790" width="11.140625" style="62" customWidth="1"/>
    <col min="11791" max="11791" width="7.85546875" style="62" customWidth="1"/>
    <col min="11792" max="11792" width="11" style="62" customWidth="1"/>
    <col min="11793" max="11793" width="7" style="62" customWidth="1"/>
    <col min="11794" max="11794" width="10.85546875" style="62" customWidth="1"/>
    <col min="11795" max="11796" width="10.7109375" style="62" customWidth="1"/>
    <col min="11797" max="11797" width="13.5703125" style="62" customWidth="1"/>
    <col min="11798" max="11798" width="7.42578125" style="62" customWidth="1"/>
    <col min="11799" max="11799" width="9.42578125" style="62" customWidth="1"/>
    <col min="11800" max="11800" width="10" style="62" customWidth="1"/>
    <col min="11801" max="11801" width="11.28515625" style="62" customWidth="1"/>
    <col min="11802" max="11802" width="10.140625" style="62" customWidth="1"/>
    <col min="11803" max="11803" width="9.5703125" style="62" customWidth="1"/>
    <col min="11804" max="11804" width="1.140625" style="62" customWidth="1"/>
    <col min="11805" max="11805" width="2.85546875" style="62" customWidth="1"/>
    <col min="11806" max="12032" width="11.42578125" style="62"/>
    <col min="12033" max="12033" width="11.140625" style="62" customWidth="1"/>
    <col min="12034" max="12034" width="26.140625" style="62" customWidth="1"/>
    <col min="12035" max="12035" width="11.42578125" style="62"/>
    <col min="12036" max="12036" width="10.28515625" style="62" customWidth="1"/>
    <col min="12037" max="12037" width="9.28515625" style="62" customWidth="1"/>
    <col min="12038" max="12038" width="9" style="62" customWidth="1"/>
    <col min="12039" max="12041" width="8.28515625" style="62" customWidth="1"/>
    <col min="12042" max="12042" width="9.42578125" style="62" customWidth="1"/>
    <col min="12043" max="12043" width="7.7109375" style="62" customWidth="1"/>
    <col min="12044" max="12044" width="10.42578125" style="62" customWidth="1"/>
    <col min="12045" max="12045" width="9.28515625" style="62" customWidth="1"/>
    <col min="12046" max="12046" width="11.140625" style="62" customWidth="1"/>
    <col min="12047" max="12047" width="7.85546875" style="62" customWidth="1"/>
    <col min="12048" max="12048" width="11" style="62" customWidth="1"/>
    <col min="12049" max="12049" width="7" style="62" customWidth="1"/>
    <col min="12050" max="12050" width="10.85546875" style="62" customWidth="1"/>
    <col min="12051" max="12052" width="10.7109375" style="62" customWidth="1"/>
    <col min="12053" max="12053" width="13.5703125" style="62" customWidth="1"/>
    <col min="12054" max="12054" width="7.42578125" style="62" customWidth="1"/>
    <col min="12055" max="12055" width="9.42578125" style="62" customWidth="1"/>
    <col min="12056" max="12056" width="10" style="62" customWidth="1"/>
    <col min="12057" max="12057" width="11.28515625" style="62" customWidth="1"/>
    <col min="12058" max="12058" width="10.140625" style="62" customWidth="1"/>
    <col min="12059" max="12059" width="9.5703125" style="62" customWidth="1"/>
    <col min="12060" max="12060" width="1.140625" style="62" customWidth="1"/>
    <col min="12061" max="12061" width="2.85546875" style="62" customWidth="1"/>
    <col min="12062" max="12288" width="11.42578125" style="62"/>
    <col min="12289" max="12289" width="11.140625" style="62" customWidth="1"/>
    <col min="12290" max="12290" width="26.140625" style="62" customWidth="1"/>
    <col min="12291" max="12291" width="11.42578125" style="62"/>
    <col min="12292" max="12292" width="10.28515625" style="62" customWidth="1"/>
    <col min="12293" max="12293" width="9.28515625" style="62" customWidth="1"/>
    <col min="12294" max="12294" width="9" style="62" customWidth="1"/>
    <col min="12295" max="12297" width="8.28515625" style="62" customWidth="1"/>
    <col min="12298" max="12298" width="9.42578125" style="62" customWidth="1"/>
    <col min="12299" max="12299" width="7.7109375" style="62" customWidth="1"/>
    <col min="12300" max="12300" width="10.42578125" style="62" customWidth="1"/>
    <col min="12301" max="12301" width="9.28515625" style="62" customWidth="1"/>
    <col min="12302" max="12302" width="11.140625" style="62" customWidth="1"/>
    <col min="12303" max="12303" width="7.85546875" style="62" customWidth="1"/>
    <col min="12304" max="12304" width="11" style="62" customWidth="1"/>
    <col min="12305" max="12305" width="7" style="62" customWidth="1"/>
    <col min="12306" max="12306" width="10.85546875" style="62" customWidth="1"/>
    <col min="12307" max="12308" width="10.7109375" style="62" customWidth="1"/>
    <col min="12309" max="12309" width="13.5703125" style="62" customWidth="1"/>
    <col min="12310" max="12310" width="7.42578125" style="62" customWidth="1"/>
    <col min="12311" max="12311" width="9.42578125" style="62" customWidth="1"/>
    <col min="12312" max="12312" width="10" style="62" customWidth="1"/>
    <col min="12313" max="12313" width="11.28515625" style="62" customWidth="1"/>
    <col min="12314" max="12314" width="10.140625" style="62" customWidth="1"/>
    <col min="12315" max="12315" width="9.5703125" style="62" customWidth="1"/>
    <col min="12316" max="12316" width="1.140625" style="62" customWidth="1"/>
    <col min="12317" max="12317" width="2.85546875" style="62" customWidth="1"/>
    <col min="12318" max="12544" width="11.42578125" style="62"/>
    <col min="12545" max="12545" width="11.140625" style="62" customWidth="1"/>
    <col min="12546" max="12546" width="26.140625" style="62" customWidth="1"/>
    <col min="12547" max="12547" width="11.42578125" style="62"/>
    <col min="12548" max="12548" width="10.28515625" style="62" customWidth="1"/>
    <col min="12549" max="12549" width="9.28515625" style="62" customWidth="1"/>
    <col min="12550" max="12550" width="9" style="62" customWidth="1"/>
    <col min="12551" max="12553" width="8.28515625" style="62" customWidth="1"/>
    <col min="12554" max="12554" width="9.42578125" style="62" customWidth="1"/>
    <col min="12555" max="12555" width="7.7109375" style="62" customWidth="1"/>
    <col min="12556" max="12556" width="10.42578125" style="62" customWidth="1"/>
    <col min="12557" max="12557" width="9.28515625" style="62" customWidth="1"/>
    <col min="12558" max="12558" width="11.140625" style="62" customWidth="1"/>
    <col min="12559" max="12559" width="7.85546875" style="62" customWidth="1"/>
    <col min="12560" max="12560" width="11" style="62" customWidth="1"/>
    <col min="12561" max="12561" width="7" style="62" customWidth="1"/>
    <col min="12562" max="12562" width="10.85546875" style="62" customWidth="1"/>
    <col min="12563" max="12564" width="10.7109375" style="62" customWidth="1"/>
    <col min="12565" max="12565" width="13.5703125" style="62" customWidth="1"/>
    <col min="12566" max="12566" width="7.42578125" style="62" customWidth="1"/>
    <col min="12567" max="12567" width="9.42578125" style="62" customWidth="1"/>
    <col min="12568" max="12568" width="10" style="62" customWidth="1"/>
    <col min="12569" max="12569" width="11.28515625" style="62" customWidth="1"/>
    <col min="12570" max="12570" width="10.140625" style="62" customWidth="1"/>
    <col min="12571" max="12571" width="9.5703125" style="62" customWidth="1"/>
    <col min="12572" max="12572" width="1.140625" style="62" customWidth="1"/>
    <col min="12573" max="12573" width="2.85546875" style="62" customWidth="1"/>
    <col min="12574" max="12800" width="11.42578125" style="62"/>
    <col min="12801" max="12801" width="11.140625" style="62" customWidth="1"/>
    <col min="12802" max="12802" width="26.140625" style="62" customWidth="1"/>
    <col min="12803" max="12803" width="11.42578125" style="62"/>
    <col min="12804" max="12804" width="10.28515625" style="62" customWidth="1"/>
    <col min="12805" max="12805" width="9.28515625" style="62" customWidth="1"/>
    <col min="12806" max="12806" width="9" style="62" customWidth="1"/>
    <col min="12807" max="12809" width="8.28515625" style="62" customWidth="1"/>
    <col min="12810" max="12810" width="9.42578125" style="62" customWidth="1"/>
    <col min="12811" max="12811" width="7.7109375" style="62" customWidth="1"/>
    <col min="12812" max="12812" width="10.42578125" style="62" customWidth="1"/>
    <col min="12813" max="12813" width="9.28515625" style="62" customWidth="1"/>
    <col min="12814" max="12814" width="11.140625" style="62" customWidth="1"/>
    <col min="12815" max="12815" width="7.85546875" style="62" customWidth="1"/>
    <col min="12816" max="12816" width="11" style="62" customWidth="1"/>
    <col min="12817" max="12817" width="7" style="62" customWidth="1"/>
    <col min="12818" max="12818" width="10.85546875" style="62" customWidth="1"/>
    <col min="12819" max="12820" width="10.7109375" style="62" customWidth="1"/>
    <col min="12821" max="12821" width="13.5703125" style="62" customWidth="1"/>
    <col min="12822" max="12822" width="7.42578125" style="62" customWidth="1"/>
    <col min="12823" max="12823" width="9.42578125" style="62" customWidth="1"/>
    <col min="12824" max="12824" width="10" style="62" customWidth="1"/>
    <col min="12825" max="12825" width="11.28515625" style="62" customWidth="1"/>
    <col min="12826" max="12826" width="10.140625" style="62" customWidth="1"/>
    <col min="12827" max="12827" width="9.5703125" style="62" customWidth="1"/>
    <col min="12828" max="12828" width="1.140625" style="62" customWidth="1"/>
    <col min="12829" max="12829" width="2.85546875" style="62" customWidth="1"/>
    <col min="12830" max="13056" width="11.42578125" style="62"/>
    <col min="13057" max="13057" width="11.140625" style="62" customWidth="1"/>
    <col min="13058" max="13058" width="26.140625" style="62" customWidth="1"/>
    <col min="13059" max="13059" width="11.42578125" style="62"/>
    <col min="13060" max="13060" width="10.28515625" style="62" customWidth="1"/>
    <col min="13061" max="13061" width="9.28515625" style="62" customWidth="1"/>
    <col min="13062" max="13062" width="9" style="62" customWidth="1"/>
    <col min="13063" max="13065" width="8.28515625" style="62" customWidth="1"/>
    <col min="13066" max="13066" width="9.42578125" style="62" customWidth="1"/>
    <col min="13067" max="13067" width="7.7109375" style="62" customWidth="1"/>
    <col min="13068" max="13068" width="10.42578125" style="62" customWidth="1"/>
    <col min="13069" max="13069" width="9.28515625" style="62" customWidth="1"/>
    <col min="13070" max="13070" width="11.140625" style="62" customWidth="1"/>
    <col min="13071" max="13071" width="7.85546875" style="62" customWidth="1"/>
    <col min="13072" max="13072" width="11" style="62" customWidth="1"/>
    <col min="13073" max="13073" width="7" style="62" customWidth="1"/>
    <col min="13074" max="13074" width="10.85546875" style="62" customWidth="1"/>
    <col min="13075" max="13076" width="10.7109375" style="62" customWidth="1"/>
    <col min="13077" max="13077" width="13.5703125" style="62" customWidth="1"/>
    <col min="13078" max="13078" width="7.42578125" style="62" customWidth="1"/>
    <col min="13079" max="13079" width="9.42578125" style="62" customWidth="1"/>
    <col min="13080" max="13080" width="10" style="62" customWidth="1"/>
    <col min="13081" max="13081" width="11.28515625" style="62" customWidth="1"/>
    <col min="13082" max="13082" width="10.140625" style="62" customWidth="1"/>
    <col min="13083" max="13083" width="9.5703125" style="62" customWidth="1"/>
    <col min="13084" max="13084" width="1.140625" style="62" customWidth="1"/>
    <col min="13085" max="13085" width="2.85546875" style="62" customWidth="1"/>
    <col min="13086" max="13312" width="11.42578125" style="62"/>
    <col min="13313" max="13313" width="11.140625" style="62" customWidth="1"/>
    <col min="13314" max="13314" width="26.140625" style="62" customWidth="1"/>
    <col min="13315" max="13315" width="11.42578125" style="62"/>
    <col min="13316" max="13316" width="10.28515625" style="62" customWidth="1"/>
    <col min="13317" max="13317" width="9.28515625" style="62" customWidth="1"/>
    <col min="13318" max="13318" width="9" style="62" customWidth="1"/>
    <col min="13319" max="13321" width="8.28515625" style="62" customWidth="1"/>
    <col min="13322" max="13322" width="9.42578125" style="62" customWidth="1"/>
    <col min="13323" max="13323" width="7.7109375" style="62" customWidth="1"/>
    <col min="13324" max="13324" width="10.42578125" style="62" customWidth="1"/>
    <col min="13325" max="13325" width="9.28515625" style="62" customWidth="1"/>
    <col min="13326" max="13326" width="11.140625" style="62" customWidth="1"/>
    <col min="13327" max="13327" width="7.85546875" style="62" customWidth="1"/>
    <col min="13328" max="13328" width="11" style="62" customWidth="1"/>
    <col min="13329" max="13329" width="7" style="62" customWidth="1"/>
    <col min="13330" max="13330" width="10.85546875" style="62" customWidth="1"/>
    <col min="13331" max="13332" width="10.7109375" style="62" customWidth="1"/>
    <col min="13333" max="13333" width="13.5703125" style="62" customWidth="1"/>
    <col min="13334" max="13334" width="7.42578125" style="62" customWidth="1"/>
    <col min="13335" max="13335" width="9.42578125" style="62" customWidth="1"/>
    <col min="13336" max="13336" width="10" style="62" customWidth="1"/>
    <col min="13337" max="13337" width="11.28515625" style="62" customWidth="1"/>
    <col min="13338" max="13338" width="10.140625" style="62" customWidth="1"/>
    <col min="13339" max="13339" width="9.5703125" style="62" customWidth="1"/>
    <col min="13340" max="13340" width="1.140625" style="62" customWidth="1"/>
    <col min="13341" max="13341" width="2.85546875" style="62" customWidth="1"/>
    <col min="13342" max="13568" width="11.42578125" style="62"/>
    <col min="13569" max="13569" width="11.140625" style="62" customWidth="1"/>
    <col min="13570" max="13570" width="26.140625" style="62" customWidth="1"/>
    <col min="13571" max="13571" width="11.42578125" style="62"/>
    <col min="13572" max="13572" width="10.28515625" style="62" customWidth="1"/>
    <col min="13573" max="13573" width="9.28515625" style="62" customWidth="1"/>
    <col min="13574" max="13574" width="9" style="62" customWidth="1"/>
    <col min="13575" max="13577" width="8.28515625" style="62" customWidth="1"/>
    <col min="13578" max="13578" width="9.42578125" style="62" customWidth="1"/>
    <col min="13579" max="13579" width="7.7109375" style="62" customWidth="1"/>
    <col min="13580" max="13580" width="10.42578125" style="62" customWidth="1"/>
    <col min="13581" max="13581" width="9.28515625" style="62" customWidth="1"/>
    <col min="13582" max="13582" width="11.140625" style="62" customWidth="1"/>
    <col min="13583" max="13583" width="7.85546875" style="62" customWidth="1"/>
    <col min="13584" max="13584" width="11" style="62" customWidth="1"/>
    <col min="13585" max="13585" width="7" style="62" customWidth="1"/>
    <col min="13586" max="13586" width="10.85546875" style="62" customWidth="1"/>
    <col min="13587" max="13588" width="10.7109375" style="62" customWidth="1"/>
    <col min="13589" max="13589" width="13.5703125" style="62" customWidth="1"/>
    <col min="13590" max="13590" width="7.42578125" style="62" customWidth="1"/>
    <col min="13591" max="13591" width="9.42578125" style="62" customWidth="1"/>
    <col min="13592" max="13592" width="10" style="62" customWidth="1"/>
    <col min="13593" max="13593" width="11.28515625" style="62" customWidth="1"/>
    <col min="13594" max="13594" width="10.140625" style="62" customWidth="1"/>
    <col min="13595" max="13595" width="9.5703125" style="62" customWidth="1"/>
    <col min="13596" max="13596" width="1.140625" style="62" customWidth="1"/>
    <col min="13597" max="13597" width="2.85546875" style="62" customWidth="1"/>
    <col min="13598" max="13824" width="11.42578125" style="62"/>
    <col min="13825" max="13825" width="11.140625" style="62" customWidth="1"/>
    <col min="13826" max="13826" width="26.140625" style="62" customWidth="1"/>
    <col min="13827" max="13827" width="11.42578125" style="62"/>
    <col min="13828" max="13828" width="10.28515625" style="62" customWidth="1"/>
    <col min="13829" max="13829" width="9.28515625" style="62" customWidth="1"/>
    <col min="13830" max="13830" width="9" style="62" customWidth="1"/>
    <col min="13831" max="13833" width="8.28515625" style="62" customWidth="1"/>
    <col min="13834" max="13834" width="9.42578125" style="62" customWidth="1"/>
    <col min="13835" max="13835" width="7.7109375" style="62" customWidth="1"/>
    <col min="13836" max="13836" width="10.42578125" style="62" customWidth="1"/>
    <col min="13837" max="13837" width="9.28515625" style="62" customWidth="1"/>
    <col min="13838" max="13838" width="11.140625" style="62" customWidth="1"/>
    <col min="13839" max="13839" width="7.85546875" style="62" customWidth="1"/>
    <col min="13840" max="13840" width="11" style="62" customWidth="1"/>
    <col min="13841" max="13841" width="7" style="62" customWidth="1"/>
    <col min="13842" max="13842" width="10.85546875" style="62" customWidth="1"/>
    <col min="13843" max="13844" width="10.7109375" style="62" customWidth="1"/>
    <col min="13845" max="13845" width="13.5703125" style="62" customWidth="1"/>
    <col min="13846" max="13846" width="7.42578125" style="62" customWidth="1"/>
    <col min="13847" max="13847" width="9.42578125" style="62" customWidth="1"/>
    <col min="13848" max="13848" width="10" style="62" customWidth="1"/>
    <col min="13849" max="13849" width="11.28515625" style="62" customWidth="1"/>
    <col min="13850" max="13850" width="10.140625" style="62" customWidth="1"/>
    <col min="13851" max="13851" width="9.5703125" style="62" customWidth="1"/>
    <col min="13852" max="13852" width="1.140625" style="62" customWidth="1"/>
    <col min="13853" max="13853" width="2.85546875" style="62" customWidth="1"/>
    <col min="13854" max="14080" width="11.42578125" style="62"/>
    <col min="14081" max="14081" width="11.140625" style="62" customWidth="1"/>
    <col min="14082" max="14082" width="26.140625" style="62" customWidth="1"/>
    <col min="14083" max="14083" width="11.42578125" style="62"/>
    <col min="14084" max="14084" width="10.28515625" style="62" customWidth="1"/>
    <col min="14085" max="14085" width="9.28515625" style="62" customWidth="1"/>
    <col min="14086" max="14086" width="9" style="62" customWidth="1"/>
    <col min="14087" max="14089" width="8.28515625" style="62" customWidth="1"/>
    <col min="14090" max="14090" width="9.42578125" style="62" customWidth="1"/>
    <col min="14091" max="14091" width="7.7109375" style="62" customWidth="1"/>
    <col min="14092" max="14092" width="10.42578125" style="62" customWidth="1"/>
    <col min="14093" max="14093" width="9.28515625" style="62" customWidth="1"/>
    <col min="14094" max="14094" width="11.140625" style="62" customWidth="1"/>
    <col min="14095" max="14095" width="7.85546875" style="62" customWidth="1"/>
    <col min="14096" max="14096" width="11" style="62" customWidth="1"/>
    <col min="14097" max="14097" width="7" style="62" customWidth="1"/>
    <col min="14098" max="14098" width="10.85546875" style="62" customWidth="1"/>
    <col min="14099" max="14100" width="10.7109375" style="62" customWidth="1"/>
    <col min="14101" max="14101" width="13.5703125" style="62" customWidth="1"/>
    <col min="14102" max="14102" width="7.42578125" style="62" customWidth="1"/>
    <col min="14103" max="14103" width="9.42578125" style="62" customWidth="1"/>
    <col min="14104" max="14104" width="10" style="62" customWidth="1"/>
    <col min="14105" max="14105" width="11.28515625" style="62" customWidth="1"/>
    <col min="14106" max="14106" width="10.140625" style="62" customWidth="1"/>
    <col min="14107" max="14107" width="9.5703125" style="62" customWidth="1"/>
    <col min="14108" max="14108" width="1.140625" style="62" customWidth="1"/>
    <col min="14109" max="14109" width="2.85546875" style="62" customWidth="1"/>
    <col min="14110" max="14336" width="11.42578125" style="62"/>
    <col min="14337" max="14337" width="11.140625" style="62" customWidth="1"/>
    <col min="14338" max="14338" width="26.140625" style="62" customWidth="1"/>
    <col min="14339" max="14339" width="11.42578125" style="62"/>
    <col min="14340" max="14340" width="10.28515625" style="62" customWidth="1"/>
    <col min="14341" max="14341" width="9.28515625" style="62" customWidth="1"/>
    <col min="14342" max="14342" width="9" style="62" customWidth="1"/>
    <col min="14343" max="14345" width="8.28515625" style="62" customWidth="1"/>
    <col min="14346" max="14346" width="9.42578125" style="62" customWidth="1"/>
    <col min="14347" max="14347" width="7.7109375" style="62" customWidth="1"/>
    <col min="14348" max="14348" width="10.42578125" style="62" customWidth="1"/>
    <col min="14349" max="14349" width="9.28515625" style="62" customWidth="1"/>
    <col min="14350" max="14350" width="11.140625" style="62" customWidth="1"/>
    <col min="14351" max="14351" width="7.85546875" style="62" customWidth="1"/>
    <col min="14352" max="14352" width="11" style="62" customWidth="1"/>
    <col min="14353" max="14353" width="7" style="62" customWidth="1"/>
    <col min="14354" max="14354" width="10.85546875" style="62" customWidth="1"/>
    <col min="14355" max="14356" width="10.7109375" style="62" customWidth="1"/>
    <col min="14357" max="14357" width="13.5703125" style="62" customWidth="1"/>
    <col min="14358" max="14358" width="7.42578125" style="62" customWidth="1"/>
    <col min="14359" max="14359" width="9.42578125" style="62" customWidth="1"/>
    <col min="14360" max="14360" width="10" style="62" customWidth="1"/>
    <col min="14361" max="14361" width="11.28515625" style="62" customWidth="1"/>
    <col min="14362" max="14362" width="10.140625" style="62" customWidth="1"/>
    <col min="14363" max="14363" width="9.5703125" style="62" customWidth="1"/>
    <col min="14364" max="14364" width="1.140625" style="62" customWidth="1"/>
    <col min="14365" max="14365" width="2.85546875" style="62" customWidth="1"/>
    <col min="14366" max="14592" width="11.42578125" style="62"/>
    <col min="14593" max="14593" width="11.140625" style="62" customWidth="1"/>
    <col min="14594" max="14594" width="26.140625" style="62" customWidth="1"/>
    <col min="14595" max="14595" width="11.42578125" style="62"/>
    <col min="14596" max="14596" width="10.28515625" style="62" customWidth="1"/>
    <col min="14597" max="14597" width="9.28515625" style="62" customWidth="1"/>
    <col min="14598" max="14598" width="9" style="62" customWidth="1"/>
    <col min="14599" max="14601" width="8.28515625" style="62" customWidth="1"/>
    <col min="14602" max="14602" width="9.42578125" style="62" customWidth="1"/>
    <col min="14603" max="14603" width="7.7109375" style="62" customWidth="1"/>
    <col min="14604" max="14604" width="10.42578125" style="62" customWidth="1"/>
    <col min="14605" max="14605" width="9.28515625" style="62" customWidth="1"/>
    <col min="14606" max="14606" width="11.140625" style="62" customWidth="1"/>
    <col min="14607" max="14607" width="7.85546875" style="62" customWidth="1"/>
    <col min="14608" max="14608" width="11" style="62" customWidth="1"/>
    <col min="14609" max="14609" width="7" style="62" customWidth="1"/>
    <col min="14610" max="14610" width="10.85546875" style="62" customWidth="1"/>
    <col min="14611" max="14612" width="10.7109375" style="62" customWidth="1"/>
    <col min="14613" max="14613" width="13.5703125" style="62" customWidth="1"/>
    <col min="14614" max="14614" width="7.42578125" style="62" customWidth="1"/>
    <col min="14615" max="14615" width="9.42578125" style="62" customWidth="1"/>
    <col min="14616" max="14616" width="10" style="62" customWidth="1"/>
    <col min="14617" max="14617" width="11.28515625" style="62" customWidth="1"/>
    <col min="14618" max="14618" width="10.140625" style="62" customWidth="1"/>
    <col min="14619" max="14619" width="9.5703125" style="62" customWidth="1"/>
    <col min="14620" max="14620" width="1.140625" style="62" customWidth="1"/>
    <col min="14621" max="14621" width="2.85546875" style="62" customWidth="1"/>
    <col min="14622" max="14848" width="11.42578125" style="62"/>
    <col min="14849" max="14849" width="11.140625" style="62" customWidth="1"/>
    <col min="14850" max="14850" width="26.140625" style="62" customWidth="1"/>
    <col min="14851" max="14851" width="11.42578125" style="62"/>
    <col min="14852" max="14852" width="10.28515625" style="62" customWidth="1"/>
    <col min="14853" max="14853" width="9.28515625" style="62" customWidth="1"/>
    <col min="14854" max="14854" width="9" style="62" customWidth="1"/>
    <col min="14855" max="14857" width="8.28515625" style="62" customWidth="1"/>
    <col min="14858" max="14858" width="9.42578125" style="62" customWidth="1"/>
    <col min="14859" max="14859" width="7.7109375" style="62" customWidth="1"/>
    <col min="14860" max="14860" width="10.42578125" style="62" customWidth="1"/>
    <col min="14861" max="14861" width="9.28515625" style="62" customWidth="1"/>
    <col min="14862" max="14862" width="11.140625" style="62" customWidth="1"/>
    <col min="14863" max="14863" width="7.85546875" style="62" customWidth="1"/>
    <col min="14864" max="14864" width="11" style="62" customWidth="1"/>
    <col min="14865" max="14865" width="7" style="62" customWidth="1"/>
    <col min="14866" max="14866" width="10.85546875" style="62" customWidth="1"/>
    <col min="14867" max="14868" width="10.7109375" style="62" customWidth="1"/>
    <col min="14869" max="14869" width="13.5703125" style="62" customWidth="1"/>
    <col min="14870" max="14870" width="7.42578125" style="62" customWidth="1"/>
    <col min="14871" max="14871" width="9.42578125" style="62" customWidth="1"/>
    <col min="14872" max="14872" width="10" style="62" customWidth="1"/>
    <col min="14873" max="14873" width="11.28515625" style="62" customWidth="1"/>
    <col min="14874" max="14874" width="10.140625" style="62" customWidth="1"/>
    <col min="14875" max="14875" width="9.5703125" style="62" customWidth="1"/>
    <col min="14876" max="14876" width="1.140625" style="62" customWidth="1"/>
    <col min="14877" max="14877" width="2.85546875" style="62" customWidth="1"/>
    <col min="14878" max="15104" width="11.42578125" style="62"/>
    <col min="15105" max="15105" width="11.140625" style="62" customWidth="1"/>
    <col min="15106" max="15106" width="26.140625" style="62" customWidth="1"/>
    <col min="15107" max="15107" width="11.42578125" style="62"/>
    <col min="15108" max="15108" width="10.28515625" style="62" customWidth="1"/>
    <col min="15109" max="15109" width="9.28515625" style="62" customWidth="1"/>
    <col min="15110" max="15110" width="9" style="62" customWidth="1"/>
    <col min="15111" max="15113" width="8.28515625" style="62" customWidth="1"/>
    <col min="15114" max="15114" width="9.42578125" style="62" customWidth="1"/>
    <col min="15115" max="15115" width="7.7109375" style="62" customWidth="1"/>
    <col min="15116" max="15116" width="10.42578125" style="62" customWidth="1"/>
    <col min="15117" max="15117" width="9.28515625" style="62" customWidth="1"/>
    <col min="15118" max="15118" width="11.140625" style="62" customWidth="1"/>
    <col min="15119" max="15119" width="7.85546875" style="62" customWidth="1"/>
    <col min="15120" max="15120" width="11" style="62" customWidth="1"/>
    <col min="15121" max="15121" width="7" style="62" customWidth="1"/>
    <col min="15122" max="15122" width="10.85546875" style="62" customWidth="1"/>
    <col min="15123" max="15124" width="10.7109375" style="62" customWidth="1"/>
    <col min="15125" max="15125" width="13.5703125" style="62" customWidth="1"/>
    <col min="15126" max="15126" width="7.42578125" style="62" customWidth="1"/>
    <col min="15127" max="15127" width="9.42578125" style="62" customWidth="1"/>
    <col min="15128" max="15128" width="10" style="62" customWidth="1"/>
    <col min="15129" max="15129" width="11.28515625" style="62" customWidth="1"/>
    <col min="15130" max="15130" width="10.140625" style="62" customWidth="1"/>
    <col min="15131" max="15131" width="9.5703125" style="62" customWidth="1"/>
    <col min="15132" max="15132" width="1.140625" style="62" customWidth="1"/>
    <col min="15133" max="15133" width="2.85546875" style="62" customWidth="1"/>
    <col min="15134" max="15360" width="11.42578125" style="62"/>
    <col min="15361" max="15361" width="11.140625" style="62" customWidth="1"/>
    <col min="15362" max="15362" width="26.140625" style="62" customWidth="1"/>
    <col min="15363" max="15363" width="11.42578125" style="62"/>
    <col min="15364" max="15364" width="10.28515625" style="62" customWidth="1"/>
    <col min="15365" max="15365" width="9.28515625" style="62" customWidth="1"/>
    <col min="15366" max="15366" width="9" style="62" customWidth="1"/>
    <col min="15367" max="15369" width="8.28515625" style="62" customWidth="1"/>
    <col min="15370" max="15370" width="9.42578125" style="62" customWidth="1"/>
    <col min="15371" max="15371" width="7.7109375" style="62" customWidth="1"/>
    <col min="15372" max="15372" width="10.42578125" style="62" customWidth="1"/>
    <col min="15373" max="15373" width="9.28515625" style="62" customWidth="1"/>
    <col min="15374" max="15374" width="11.140625" style="62" customWidth="1"/>
    <col min="15375" max="15375" width="7.85546875" style="62" customWidth="1"/>
    <col min="15376" max="15376" width="11" style="62" customWidth="1"/>
    <col min="15377" max="15377" width="7" style="62" customWidth="1"/>
    <col min="15378" max="15378" width="10.85546875" style="62" customWidth="1"/>
    <col min="15379" max="15380" width="10.7109375" style="62" customWidth="1"/>
    <col min="15381" max="15381" width="13.5703125" style="62" customWidth="1"/>
    <col min="15382" max="15382" width="7.42578125" style="62" customWidth="1"/>
    <col min="15383" max="15383" width="9.42578125" style="62" customWidth="1"/>
    <col min="15384" max="15384" width="10" style="62" customWidth="1"/>
    <col min="15385" max="15385" width="11.28515625" style="62" customWidth="1"/>
    <col min="15386" max="15386" width="10.140625" style="62" customWidth="1"/>
    <col min="15387" max="15387" width="9.5703125" style="62" customWidth="1"/>
    <col min="15388" max="15388" width="1.140625" style="62" customWidth="1"/>
    <col min="15389" max="15389" width="2.85546875" style="62" customWidth="1"/>
    <col min="15390" max="15616" width="11.42578125" style="62"/>
    <col min="15617" max="15617" width="11.140625" style="62" customWidth="1"/>
    <col min="15618" max="15618" width="26.140625" style="62" customWidth="1"/>
    <col min="15619" max="15619" width="11.42578125" style="62"/>
    <col min="15620" max="15620" width="10.28515625" style="62" customWidth="1"/>
    <col min="15621" max="15621" width="9.28515625" style="62" customWidth="1"/>
    <col min="15622" max="15622" width="9" style="62" customWidth="1"/>
    <col min="15623" max="15625" width="8.28515625" style="62" customWidth="1"/>
    <col min="15626" max="15626" width="9.42578125" style="62" customWidth="1"/>
    <col min="15627" max="15627" width="7.7109375" style="62" customWidth="1"/>
    <col min="15628" max="15628" width="10.42578125" style="62" customWidth="1"/>
    <col min="15629" max="15629" width="9.28515625" style="62" customWidth="1"/>
    <col min="15630" max="15630" width="11.140625" style="62" customWidth="1"/>
    <col min="15631" max="15631" width="7.85546875" style="62" customWidth="1"/>
    <col min="15632" max="15632" width="11" style="62" customWidth="1"/>
    <col min="15633" max="15633" width="7" style="62" customWidth="1"/>
    <col min="15634" max="15634" width="10.85546875" style="62" customWidth="1"/>
    <col min="15635" max="15636" width="10.7109375" style="62" customWidth="1"/>
    <col min="15637" max="15637" width="13.5703125" style="62" customWidth="1"/>
    <col min="15638" max="15638" width="7.42578125" style="62" customWidth="1"/>
    <col min="15639" max="15639" width="9.42578125" style="62" customWidth="1"/>
    <col min="15640" max="15640" width="10" style="62" customWidth="1"/>
    <col min="15641" max="15641" width="11.28515625" style="62" customWidth="1"/>
    <col min="15642" max="15642" width="10.140625" style="62" customWidth="1"/>
    <col min="15643" max="15643" width="9.5703125" style="62" customWidth="1"/>
    <col min="15644" max="15644" width="1.140625" style="62" customWidth="1"/>
    <col min="15645" max="15645" width="2.85546875" style="62" customWidth="1"/>
    <col min="15646" max="15872" width="11.42578125" style="62"/>
    <col min="15873" max="15873" width="11.140625" style="62" customWidth="1"/>
    <col min="15874" max="15874" width="26.140625" style="62" customWidth="1"/>
    <col min="15875" max="15875" width="11.42578125" style="62"/>
    <col min="15876" max="15876" width="10.28515625" style="62" customWidth="1"/>
    <col min="15877" max="15877" width="9.28515625" style="62" customWidth="1"/>
    <col min="15878" max="15878" width="9" style="62" customWidth="1"/>
    <col min="15879" max="15881" width="8.28515625" style="62" customWidth="1"/>
    <col min="15882" max="15882" width="9.42578125" style="62" customWidth="1"/>
    <col min="15883" max="15883" width="7.7109375" style="62" customWidth="1"/>
    <col min="15884" max="15884" width="10.42578125" style="62" customWidth="1"/>
    <col min="15885" max="15885" width="9.28515625" style="62" customWidth="1"/>
    <col min="15886" max="15886" width="11.140625" style="62" customWidth="1"/>
    <col min="15887" max="15887" width="7.85546875" style="62" customWidth="1"/>
    <col min="15888" max="15888" width="11" style="62" customWidth="1"/>
    <col min="15889" max="15889" width="7" style="62" customWidth="1"/>
    <col min="15890" max="15890" width="10.85546875" style="62" customWidth="1"/>
    <col min="15891" max="15892" width="10.7109375" style="62" customWidth="1"/>
    <col min="15893" max="15893" width="13.5703125" style="62" customWidth="1"/>
    <col min="15894" max="15894" width="7.42578125" style="62" customWidth="1"/>
    <col min="15895" max="15895" width="9.42578125" style="62" customWidth="1"/>
    <col min="15896" max="15896" width="10" style="62" customWidth="1"/>
    <col min="15897" max="15897" width="11.28515625" style="62" customWidth="1"/>
    <col min="15898" max="15898" width="10.140625" style="62" customWidth="1"/>
    <col min="15899" max="15899" width="9.5703125" style="62" customWidth="1"/>
    <col min="15900" max="15900" width="1.140625" style="62" customWidth="1"/>
    <col min="15901" max="15901" width="2.85546875" style="62" customWidth="1"/>
    <col min="15902" max="16128" width="11.42578125" style="62"/>
    <col min="16129" max="16129" width="11.140625" style="62" customWidth="1"/>
    <col min="16130" max="16130" width="26.140625" style="62" customWidth="1"/>
    <col min="16131" max="16131" width="11.42578125" style="62"/>
    <col min="16132" max="16132" width="10.28515625" style="62" customWidth="1"/>
    <col min="16133" max="16133" width="9.28515625" style="62" customWidth="1"/>
    <col min="16134" max="16134" width="9" style="62" customWidth="1"/>
    <col min="16135" max="16137" width="8.28515625" style="62" customWidth="1"/>
    <col min="16138" max="16138" width="9.42578125" style="62" customWidth="1"/>
    <col min="16139" max="16139" width="7.7109375" style="62" customWidth="1"/>
    <col min="16140" max="16140" width="10.42578125" style="62" customWidth="1"/>
    <col min="16141" max="16141" width="9.28515625" style="62" customWidth="1"/>
    <col min="16142" max="16142" width="11.140625" style="62" customWidth="1"/>
    <col min="16143" max="16143" width="7.85546875" style="62" customWidth="1"/>
    <col min="16144" max="16144" width="11" style="62" customWidth="1"/>
    <col min="16145" max="16145" width="7" style="62" customWidth="1"/>
    <col min="16146" max="16146" width="10.85546875" style="62" customWidth="1"/>
    <col min="16147" max="16148" width="10.7109375" style="62" customWidth="1"/>
    <col min="16149" max="16149" width="13.5703125" style="62" customWidth="1"/>
    <col min="16150" max="16150" width="7.42578125" style="62" customWidth="1"/>
    <col min="16151" max="16151" width="9.42578125" style="62" customWidth="1"/>
    <col min="16152" max="16152" width="10" style="62" customWidth="1"/>
    <col min="16153" max="16153" width="11.28515625" style="62" customWidth="1"/>
    <col min="16154" max="16154" width="10.140625" style="62" customWidth="1"/>
    <col min="16155" max="16155" width="9.5703125" style="62" customWidth="1"/>
    <col min="16156" max="16156" width="1.140625" style="62" customWidth="1"/>
    <col min="16157" max="16157" width="2.85546875" style="62" customWidth="1"/>
    <col min="16158" max="16384" width="11.42578125" style="62"/>
  </cols>
  <sheetData>
    <row r="1" spans="1:27" x14ac:dyDescent="0.2">
      <c r="A1" s="131" t="s">
        <v>0</v>
      </c>
    </row>
    <row r="2" spans="1:27" ht="15.75" x14ac:dyDescent="0.25">
      <c r="A2" s="131" t="s">
        <v>1</v>
      </c>
      <c r="B2" s="167" t="s">
        <v>2</v>
      </c>
      <c r="D2" s="196" t="s">
        <v>3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194"/>
      <c r="U2" s="194"/>
      <c r="V2" s="194"/>
    </row>
    <row r="3" spans="1:27" ht="15" x14ac:dyDescent="0.2">
      <c r="A3" s="131" t="s">
        <v>4</v>
      </c>
      <c r="B3" s="167" t="s">
        <v>148</v>
      </c>
      <c r="C3" s="190">
        <v>2013</v>
      </c>
    </row>
    <row r="4" spans="1:27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</row>
    <row r="5" spans="1:27" ht="18" customHeight="1" x14ac:dyDescent="0.2">
      <c r="A5" s="219" t="s">
        <v>5</v>
      </c>
      <c r="B5" s="223" t="s">
        <v>6</v>
      </c>
      <c r="C5" s="203" t="s">
        <v>7</v>
      </c>
      <c r="D5" s="203" t="s">
        <v>8</v>
      </c>
      <c r="E5" s="198" t="s">
        <v>9</v>
      </c>
      <c r="F5" s="199"/>
      <c r="G5" s="199"/>
      <c r="H5" s="199"/>
      <c r="I5" s="199"/>
      <c r="J5" s="199"/>
      <c r="K5" s="200"/>
      <c r="L5" s="198" t="s">
        <v>10</v>
      </c>
      <c r="M5" s="199"/>
      <c r="N5" s="199"/>
      <c r="O5" s="200"/>
      <c r="P5" s="203" t="s">
        <v>11</v>
      </c>
      <c r="Q5" s="203" t="s">
        <v>12</v>
      </c>
      <c r="R5" s="198" t="s">
        <v>13</v>
      </c>
      <c r="S5" s="200"/>
      <c r="T5" s="198" t="s">
        <v>14</v>
      </c>
      <c r="U5" s="200"/>
      <c r="V5" s="203" t="s">
        <v>15</v>
      </c>
      <c r="W5" s="198" t="s">
        <v>16</v>
      </c>
      <c r="X5" s="199"/>
      <c r="Y5" s="199"/>
      <c r="Z5" s="199"/>
      <c r="AA5" s="200"/>
    </row>
    <row r="6" spans="1:27" ht="52.5" customHeight="1" x14ac:dyDescent="0.2">
      <c r="A6" s="220"/>
      <c r="B6" s="224"/>
      <c r="C6" s="204"/>
      <c r="D6" s="204"/>
      <c r="E6" s="138" t="s">
        <v>17</v>
      </c>
      <c r="F6" s="133" t="s">
        <v>18</v>
      </c>
      <c r="G6" s="164" t="s">
        <v>19</v>
      </c>
      <c r="H6" s="133" t="s">
        <v>20</v>
      </c>
      <c r="I6" s="164" t="s">
        <v>21</v>
      </c>
      <c r="J6" s="133" t="s">
        <v>22</v>
      </c>
      <c r="K6" s="137" t="s">
        <v>23</v>
      </c>
      <c r="L6" s="138" t="s">
        <v>24</v>
      </c>
      <c r="M6" s="133" t="s">
        <v>25</v>
      </c>
      <c r="N6" s="157" t="s">
        <v>26</v>
      </c>
      <c r="O6" s="133" t="s">
        <v>23</v>
      </c>
      <c r="P6" s="204"/>
      <c r="Q6" s="204"/>
      <c r="R6" s="156" t="s">
        <v>27</v>
      </c>
      <c r="S6" s="133" t="s">
        <v>28</v>
      </c>
      <c r="T6" s="156" t="s">
        <v>23</v>
      </c>
      <c r="U6" s="133" t="s">
        <v>29</v>
      </c>
      <c r="V6" s="204"/>
      <c r="W6" s="138" t="s">
        <v>30</v>
      </c>
      <c r="X6" s="139" t="s">
        <v>31</v>
      </c>
      <c r="Y6" s="139" t="s">
        <v>32</v>
      </c>
      <c r="Z6" s="139" t="s">
        <v>33</v>
      </c>
      <c r="AA6" s="137" t="s">
        <v>34</v>
      </c>
    </row>
    <row r="7" spans="1:27" ht="18" customHeight="1" x14ac:dyDescent="0.25">
      <c r="A7" s="132"/>
      <c r="B7" s="140" t="s">
        <v>35</v>
      </c>
      <c r="C7" s="193">
        <f>SUM(C8:C36)</f>
        <v>292</v>
      </c>
      <c r="D7" s="193">
        <f t="shared" ref="D7:V7" si="0">SUM(D8:D36)</f>
        <v>185</v>
      </c>
      <c r="E7" s="193">
        <f t="shared" si="0"/>
        <v>921</v>
      </c>
      <c r="F7" s="193">
        <f>SUM(F8:F36)</f>
        <v>0</v>
      </c>
      <c r="G7" s="193">
        <f>SUM(G8:G36)</f>
        <v>95</v>
      </c>
      <c r="H7" s="193">
        <f>SUM(H8:H36)</f>
        <v>0</v>
      </c>
      <c r="I7" s="193">
        <f>SUM(I8:I36)</f>
        <v>191</v>
      </c>
      <c r="J7" s="193">
        <f t="shared" si="0"/>
        <v>273</v>
      </c>
      <c r="K7" s="193">
        <f t="shared" si="0"/>
        <v>1480</v>
      </c>
      <c r="L7" s="193">
        <f t="shared" si="0"/>
        <v>1144</v>
      </c>
      <c r="M7" s="193">
        <f t="shared" si="0"/>
        <v>273</v>
      </c>
      <c r="N7" s="193">
        <f t="shared" si="0"/>
        <v>43</v>
      </c>
      <c r="O7" s="193">
        <f t="shared" si="0"/>
        <v>1460</v>
      </c>
      <c r="P7" s="193">
        <f t="shared" si="0"/>
        <v>205</v>
      </c>
      <c r="Q7" s="193">
        <f t="shared" si="0"/>
        <v>0</v>
      </c>
      <c r="R7" s="193">
        <f t="shared" si="0"/>
        <v>8577</v>
      </c>
      <c r="S7" s="193">
        <f t="shared" si="0"/>
        <v>6459</v>
      </c>
      <c r="T7" s="193">
        <f t="shared" si="0"/>
        <v>6159</v>
      </c>
      <c r="U7" s="193">
        <f t="shared" si="0"/>
        <v>5683</v>
      </c>
      <c r="V7" s="193">
        <f t="shared" si="0"/>
        <v>0</v>
      </c>
      <c r="W7" s="159">
        <f t="shared" ref="W7:W36" si="1">IF(S7&gt;0,T7/O7,"")</f>
        <v>4.2184931506849317</v>
      </c>
      <c r="X7" s="160">
        <f t="shared" ref="X7:X36" si="2">IF(N7&gt;0,(N7/O7),"")</f>
        <v>2.9452054794520548E-2</v>
      </c>
      <c r="Y7" s="160">
        <f t="shared" ref="Y7:Y36" si="3">IF(S7&gt;0,(S7/R7),"")</f>
        <v>0.75306051066806579</v>
      </c>
      <c r="Z7" s="159">
        <f t="shared" ref="Z7:Z36" si="4">IF(S7&gt;0,(R7-S7)/O7,"")</f>
        <v>1.4506849315068493</v>
      </c>
      <c r="AA7" s="159">
        <f t="shared" ref="AA7:AA36" si="5">IF(S7&gt;0,O7/C7,"")</f>
        <v>5</v>
      </c>
    </row>
    <row r="8" spans="1:27" ht="15" customHeight="1" x14ac:dyDescent="0.2">
      <c r="A8" s="144" t="s">
        <v>36</v>
      </c>
      <c r="B8" s="158" t="s">
        <v>37</v>
      </c>
      <c r="C8" s="167">
        <v>71</v>
      </c>
      <c r="D8" s="167">
        <v>62</v>
      </c>
      <c r="E8" s="167">
        <v>249</v>
      </c>
      <c r="F8" s="167"/>
      <c r="G8" s="167">
        <v>7</v>
      </c>
      <c r="H8" s="167"/>
      <c r="I8" s="167"/>
      <c r="J8" s="167">
        <v>62</v>
      </c>
      <c r="K8" s="168">
        <f>SUM(E8:J8)</f>
        <v>318</v>
      </c>
      <c r="L8" s="167">
        <v>230</v>
      </c>
      <c r="M8" s="167">
        <v>51</v>
      </c>
      <c r="N8" s="167">
        <v>30</v>
      </c>
      <c r="O8" s="168">
        <f t="shared" ref="O8:O36" si="6">SUM(L8:N8)</f>
        <v>311</v>
      </c>
      <c r="P8" s="168">
        <f t="shared" ref="P8:P36" si="7">+D8+K8-O8</f>
        <v>69</v>
      </c>
      <c r="Q8" s="167"/>
      <c r="R8" s="167">
        <v>2199</v>
      </c>
      <c r="S8" s="167">
        <v>2076</v>
      </c>
      <c r="T8" s="167">
        <v>1932</v>
      </c>
      <c r="U8" s="167">
        <v>1899</v>
      </c>
      <c r="V8" s="167"/>
      <c r="W8" s="159">
        <f t="shared" si="1"/>
        <v>6.212218649517685</v>
      </c>
      <c r="X8" s="160">
        <f t="shared" si="2"/>
        <v>9.6463022508038579E-2</v>
      </c>
      <c r="Y8" s="160">
        <f t="shared" si="3"/>
        <v>0.94406548431105053</v>
      </c>
      <c r="Z8" s="159">
        <f t="shared" si="4"/>
        <v>0.39549839228295819</v>
      </c>
      <c r="AA8" s="159">
        <f t="shared" si="5"/>
        <v>4.380281690140845</v>
      </c>
    </row>
    <row r="9" spans="1:27" ht="15" customHeight="1" x14ac:dyDescent="0.2">
      <c r="A9" s="144" t="s">
        <v>38</v>
      </c>
      <c r="B9" s="158" t="s">
        <v>39</v>
      </c>
      <c r="C9" s="167"/>
      <c r="D9" s="167"/>
      <c r="E9" s="167"/>
      <c r="F9" s="167"/>
      <c r="G9" s="167"/>
      <c r="H9" s="167"/>
      <c r="I9" s="167"/>
      <c r="J9" s="167"/>
      <c r="K9" s="168">
        <f t="shared" ref="K9:K36" si="8">SUM(E9:J9)</f>
        <v>0</v>
      </c>
      <c r="L9" s="167"/>
      <c r="M9" s="167"/>
      <c r="N9" s="167"/>
      <c r="O9" s="168">
        <f t="shared" si="6"/>
        <v>0</v>
      </c>
      <c r="P9" s="168">
        <f t="shared" si="7"/>
        <v>0</v>
      </c>
      <c r="Q9" s="167"/>
      <c r="R9" s="167"/>
      <c r="S9" s="167"/>
      <c r="T9" s="167"/>
      <c r="U9" s="167"/>
      <c r="V9" s="167"/>
      <c r="W9" s="159" t="str">
        <f t="shared" si="1"/>
        <v/>
      </c>
      <c r="X9" s="160" t="str">
        <f t="shared" si="2"/>
        <v/>
      </c>
      <c r="Y9" s="160" t="str">
        <f t="shared" si="3"/>
        <v/>
      </c>
      <c r="Z9" s="159" t="str">
        <f t="shared" si="4"/>
        <v/>
      </c>
      <c r="AA9" s="159" t="str">
        <f t="shared" si="5"/>
        <v/>
      </c>
    </row>
    <row r="10" spans="1:27" ht="15" customHeight="1" x14ac:dyDescent="0.2">
      <c r="A10" s="144" t="s">
        <v>41</v>
      </c>
      <c r="B10" s="161" t="s">
        <v>42</v>
      </c>
      <c r="C10" s="167"/>
      <c r="D10" s="167"/>
      <c r="E10" s="167"/>
      <c r="F10" s="167"/>
      <c r="G10" s="167"/>
      <c r="H10" s="167"/>
      <c r="I10" s="167"/>
      <c r="J10" s="167"/>
      <c r="K10" s="168">
        <f t="shared" si="8"/>
        <v>0</v>
      </c>
      <c r="L10" s="167"/>
      <c r="M10" s="167"/>
      <c r="N10" s="167"/>
      <c r="O10" s="168">
        <f t="shared" si="6"/>
        <v>0</v>
      </c>
      <c r="P10" s="168">
        <f t="shared" si="7"/>
        <v>0</v>
      </c>
      <c r="Q10" s="167"/>
      <c r="R10" s="167"/>
      <c r="S10" s="167"/>
      <c r="T10" s="167"/>
      <c r="U10" s="167"/>
      <c r="V10" s="167"/>
      <c r="W10" s="159" t="str">
        <f t="shared" si="1"/>
        <v/>
      </c>
      <c r="X10" s="160" t="str">
        <f t="shared" si="2"/>
        <v/>
      </c>
      <c r="Y10" s="160" t="str">
        <f t="shared" si="3"/>
        <v/>
      </c>
      <c r="Z10" s="159" t="str">
        <f t="shared" si="4"/>
        <v/>
      </c>
      <c r="AA10" s="159" t="str">
        <f t="shared" si="5"/>
        <v/>
      </c>
    </row>
    <row r="11" spans="1:27" ht="15" customHeight="1" x14ac:dyDescent="0.2">
      <c r="A11" s="144" t="s">
        <v>43</v>
      </c>
      <c r="B11" s="158" t="s">
        <v>44</v>
      </c>
      <c r="C11" s="167"/>
      <c r="D11" s="167"/>
      <c r="E11" s="167"/>
      <c r="F11" s="167"/>
      <c r="G11" s="167"/>
      <c r="H11" s="167"/>
      <c r="I11" s="167"/>
      <c r="J11" s="167"/>
      <c r="K11" s="168">
        <f t="shared" si="8"/>
        <v>0</v>
      </c>
      <c r="L11" s="167"/>
      <c r="M11" s="167"/>
      <c r="N11" s="167"/>
      <c r="O11" s="168">
        <f t="shared" si="6"/>
        <v>0</v>
      </c>
      <c r="P11" s="168">
        <f t="shared" si="7"/>
        <v>0</v>
      </c>
      <c r="Q11" s="167"/>
      <c r="R11" s="167"/>
      <c r="S11" s="167"/>
      <c r="T11" s="167"/>
      <c r="U11" s="167"/>
      <c r="V11" s="167"/>
      <c r="W11" s="159" t="str">
        <f t="shared" si="1"/>
        <v/>
      </c>
      <c r="X11" s="160" t="str">
        <f t="shared" si="2"/>
        <v/>
      </c>
      <c r="Y11" s="160" t="str">
        <f t="shared" si="3"/>
        <v/>
      </c>
      <c r="Z11" s="159" t="str">
        <f t="shared" si="4"/>
        <v/>
      </c>
      <c r="AA11" s="159" t="str">
        <f t="shared" si="5"/>
        <v/>
      </c>
    </row>
    <row r="12" spans="1:27" ht="15" customHeight="1" x14ac:dyDescent="0.2">
      <c r="A12" s="144" t="s">
        <v>45</v>
      </c>
      <c r="B12" s="158" t="s">
        <v>46</v>
      </c>
      <c r="C12" s="167"/>
      <c r="D12" s="167"/>
      <c r="E12" s="167"/>
      <c r="F12" s="167"/>
      <c r="G12" s="167"/>
      <c r="H12" s="167"/>
      <c r="I12" s="167"/>
      <c r="J12" s="167"/>
      <c r="K12" s="168">
        <f>SUM(E12:J12)</f>
        <v>0</v>
      </c>
      <c r="L12" s="167"/>
      <c r="M12" s="167"/>
      <c r="N12" s="167"/>
      <c r="O12" s="168">
        <f>SUM(L12:N12)</f>
        <v>0</v>
      </c>
      <c r="P12" s="168">
        <f>+D12+K12-O12</f>
        <v>0</v>
      </c>
      <c r="Q12" s="167"/>
      <c r="R12" s="167"/>
      <c r="S12" s="167"/>
      <c r="T12" s="167"/>
      <c r="U12" s="167"/>
      <c r="V12" s="167"/>
      <c r="W12" s="159" t="str">
        <f>IF(S12&gt;0,T12/O12,"")</f>
        <v/>
      </c>
      <c r="X12" s="160" t="str">
        <f>IF(N12&gt;0,(N12/O12),"")</f>
        <v/>
      </c>
      <c r="Y12" s="160" t="str">
        <f>IF(S12&gt;0,(S12/R12),"")</f>
        <v/>
      </c>
      <c r="Z12" s="159" t="str">
        <f>IF(S12&gt;0,(R12-S12)/O12,"")</f>
        <v/>
      </c>
      <c r="AA12" s="159" t="str">
        <f>IF(S12&gt;0,O12/C12,"")</f>
        <v/>
      </c>
    </row>
    <row r="13" spans="1:27" ht="15" customHeight="1" x14ac:dyDescent="0.2">
      <c r="A13" s="144" t="s">
        <v>47</v>
      </c>
      <c r="B13" s="158" t="s">
        <v>48</v>
      </c>
      <c r="C13" s="167">
        <v>30</v>
      </c>
      <c r="D13" s="167">
        <v>2</v>
      </c>
      <c r="E13" s="167">
        <v>78</v>
      </c>
      <c r="F13" s="167"/>
      <c r="G13" s="167">
        <v>15</v>
      </c>
      <c r="H13" s="167"/>
      <c r="I13" s="167"/>
      <c r="J13" s="167">
        <v>13</v>
      </c>
      <c r="K13" s="168">
        <f t="shared" si="8"/>
        <v>106</v>
      </c>
      <c r="L13" s="167">
        <v>93</v>
      </c>
      <c r="M13" s="167">
        <v>2</v>
      </c>
      <c r="N13" s="167"/>
      <c r="O13" s="168">
        <f t="shared" si="6"/>
        <v>95</v>
      </c>
      <c r="P13" s="168">
        <f t="shared" si="7"/>
        <v>13</v>
      </c>
      <c r="Q13" s="167"/>
      <c r="R13" s="167">
        <v>611</v>
      </c>
      <c r="S13" s="167">
        <v>322</v>
      </c>
      <c r="T13" s="167">
        <v>268</v>
      </c>
      <c r="U13" s="167">
        <v>266</v>
      </c>
      <c r="V13" s="167"/>
      <c r="W13" s="159">
        <f t="shared" si="1"/>
        <v>2.8210526315789473</v>
      </c>
      <c r="X13" s="160" t="str">
        <f t="shared" si="2"/>
        <v/>
      </c>
      <c r="Y13" s="160">
        <f t="shared" si="3"/>
        <v>0.52700490998363336</v>
      </c>
      <c r="Z13" s="159">
        <f t="shared" si="4"/>
        <v>3.0421052631578949</v>
      </c>
      <c r="AA13" s="159">
        <f t="shared" si="5"/>
        <v>3.1666666666666665</v>
      </c>
    </row>
    <row r="14" spans="1:27" ht="15" customHeight="1" x14ac:dyDescent="0.2">
      <c r="A14" s="144" t="s">
        <v>49</v>
      </c>
      <c r="B14" s="158" t="s">
        <v>50</v>
      </c>
      <c r="C14" s="167">
        <v>10</v>
      </c>
      <c r="D14" s="167">
        <v>3</v>
      </c>
      <c r="E14" s="167">
        <v>37</v>
      </c>
      <c r="F14" s="167"/>
      <c r="G14" s="167"/>
      <c r="H14" s="167"/>
      <c r="I14" s="167"/>
      <c r="J14" s="167">
        <v>2</v>
      </c>
      <c r="K14" s="168">
        <f t="shared" si="8"/>
        <v>39</v>
      </c>
      <c r="L14" s="167">
        <v>6</v>
      </c>
      <c r="M14" s="167">
        <v>30</v>
      </c>
      <c r="N14" s="167"/>
      <c r="O14" s="168">
        <f t="shared" si="6"/>
        <v>36</v>
      </c>
      <c r="P14" s="168">
        <f t="shared" si="7"/>
        <v>6</v>
      </c>
      <c r="Q14" s="167"/>
      <c r="R14" s="167">
        <v>310</v>
      </c>
      <c r="S14" s="167">
        <v>182</v>
      </c>
      <c r="T14" s="167">
        <v>142</v>
      </c>
      <c r="U14" s="167">
        <v>142</v>
      </c>
      <c r="V14" s="167"/>
      <c r="W14" s="159">
        <f t="shared" si="1"/>
        <v>3.9444444444444446</v>
      </c>
      <c r="X14" s="160" t="str">
        <f t="shared" si="2"/>
        <v/>
      </c>
      <c r="Y14" s="160">
        <f t="shared" si="3"/>
        <v>0.58709677419354833</v>
      </c>
      <c r="Z14" s="159">
        <f t="shared" si="4"/>
        <v>3.5555555555555554</v>
      </c>
      <c r="AA14" s="159">
        <f t="shared" si="5"/>
        <v>3.6</v>
      </c>
    </row>
    <row r="15" spans="1:27" ht="15" customHeight="1" x14ac:dyDescent="0.2">
      <c r="A15" s="144" t="s">
        <v>51</v>
      </c>
      <c r="B15" s="158" t="s">
        <v>52</v>
      </c>
      <c r="C15" s="167">
        <v>10</v>
      </c>
      <c r="D15" s="167">
        <v>8</v>
      </c>
      <c r="E15" s="167">
        <v>10</v>
      </c>
      <c r="F15" s="167"/>
      <c r="G15" s="167"/>
      <c r="H15" s="167"/>
      <c r="I15" s="167"/>
      <c r="J15" s="167">
        <v>30</v>
      </c>
      <c r="K15" s="168">
        <f t="shared" si="8"/>
        <v>40</v>
      </c>
      <c r="L15" s="167">
        <v>33</v>
      </c>
      <c r="M15" s="167">
        <v>2</v>
      </c>
      <c r="N15" s="167"/>
      <c r="O15" s="168">
        <f t="shared" si="6"/>
        <v>35</v>
      </c>
      <c r="P15" s="168">
        <f t="shared" si="7"/>
        <v>13</v>
      </c>
      <c r="Q15" s="167"/>
      <c r="R15" s="167">
        <v>319</v>
      </c>
      <c r="S15" s="167">
        <v>203</v>
      </c>
      <c r="T15" s="167">
        <v>147</v>
      </c>
      <c r="U15" s="167">
        <v>147</v>
      </c>
      <c r="V15" s="167"/>
      <c r="W15" s="159">
        <f t="shared" si="1"/>
        <v>4.2</v>
      </c>
      <c r="X15" s="160" t="str">
        <f t="shared" si="2"/>
        <v/>
      </c>
      <c r="Y15" s="160">
        <f t="shared" si="3"/>
        <v>0.63636363636363635</v>
      </c>
      <c r="Z15" s="159">
        <f t="shared" si="4"/>
        <v>3.3142857142857145</v>
      </c>
      <c r="AA15" s="159">
        <f t="shared" si="5"/>
        <v>3.5</v>
      </c>
    </row>
    <row r="16" spans="1:27" ht="15" customHeight="1" x14ac:dyDescent="0.2">
      <c r="A16" s="144" t="s">
        <v>53</v>
      </c>
      <c r="B16" s="158" t="s">
        <v>54</v>
      </c>
      <c r="C16" s="167"/>
      <c r="D16" s="167"/>
      <c r="E16" s="167"/>
      <c r="F16" s="167"/>
      <c r="G16" s="167"/>
      <c r="H16" s="167"/>
      <c r="I16" s="167"/>
      <c r="J16" s="167"/>
      <c r="K16" s="168">
        <f t="shared" si="8"/>
        <v>0</v>
      </c>
      <c r="L16" s="167"/>
      <c r="M16" s="167"/>
      <c r="N16" s="167"/>
      <c r="O16" s="168">
        <f t="shared" si="6"/>
        <v>0</v>
      </c>
      <c r="P16" s="168">
        <f t="shared" si="7"/>
        <v>0</v>
      </c>
      <c r="Q16" s="167"/>
      <c r="R16" s="167"/>
      <c r="S16" s="167"/>
      <c r="T16" s="167"/>
      <c r="U16" s="167"/>
      <c r="V16" s="167"/>
      <c r="W16" s="159" t="str">
        <f t="shared" si="1"/>
        <v/>
      </c>
      <c r="X16" s="160" t="str">
        <f t="shared" si="2"/>
        <v/>
      </c>
      <c r="Y16" s="160" t="str">
        <f t="shared" si="3"/>
        <v/>
      </c>
      <c r="Z16" s="159" t="str">
        <f t="shared" si="4"/>
        <v/>
      </c>
      <c r="AA16" s="159" t="str">
        <f t="shared" si="5"/>
        <v/>
      </c>
    </row>
    <row r="17" spans="1:27" ht="15" customHeight="1" x14ac:dyDescent="0.2">
      <c r="A17" s="144" t="s">
        <v>55</v>
      </c>
      <c r="B17" s="158" t="s">
        <v>56</v>
      </c>
      <c r="C17" s="167">
        <v>50</v>
      </c>
      <c r="D17" s="167">
        <v>25</v>
      </c>
      <c r="E17" s="167">
        <v>204</v>
      </c>
      <c r="F17" s="167"/>
      <c r="G17" s="167"/>
      <c r="H17" s="167"/>
      <c r="I17" s="167"/>
      <c r="J17" s="167"/>
      <c r="K17" s="168">
        <f>SUM(E17:J17)</f>
        <v>204</v>
      </c>
      <c r="L17" s="167">
        <v>205</v>
      </c>
      <c r="M17" s="167">
        <v>2</v>
      </c>
      <c r="N17" s="167"/>
      <c r="O17" s="168">
        <f>SUM(L17:N17)</f>
        <v>207</v>
      </c>
      <c r="P17" s="168">
        <f>+D17+K17-O17</f>
        <v>22</v>
      </c>
      <c r="Q17" s="167"/>
      <c r="R17" s="167">
        <v>1404</v>
      </c>
      <c r="S17" s="167">
        <v>747</v>
      </c>
      <c r="T17" s="167">
        <v>757</v>
      </c>
      <c r="U17" s="167">
        <v>751</v>
      </c>
      <c r="V17" s="167"/>
      <c r="W17" s="159">
        <f>IF(S17&gt;0,T17/O17,"")</f>
        <v>3.6570048309178742</v>
      </c>
      <c r="X17" s="160" t="str">
        <f>IF(N17&gt;0,(N17/O17),"")</f>
        <v/>
      </c>
      <c r="Y17" s="160">
        <f>IF(S17&gt;0,(S17/R17),"")</f>
        <v>0.53205128205128205</v>
      </c>
      <c r="Z17" s="159">
        <f>IF(S17&gt;0,(R17-S17)/O17,"")</f>
        <v>3.1739130434782608</v>
      </c>
      <c r="AA17" s="159">
        <f>IF(S17&gt;0,O17/C17,"")</f>
        <v>4.1399999999999997</v>
      </c>
    </row>
    <row r="18" spans="1:27" ht="15" customHeight="1" x14ac:dyDescent="0.2">
      <c r="A18" s="144" t="s">
        <v>57</v>
      </c>
      <c r="B18" s="158" t="s">
        <v>58</v>
      </c>
      <c r="C18" s="167">
        <v>10</v>
      </c>
      <c r="D18" s="167">
        <v>7</v>
      </c>
      <c r="E18" s="167">
        <v>67</v>
      </c>
      <c r="F18" s="167"/>
      <c r="G18" s="167">
        <v>2</v>
      </c>
      <c r="H18" s="167"/>
      <c r="I18" s="167"/>
      <c r="J18" s="167">
        <v>1</v>
      </c>
      <c r="K18" s="168">
        <f>SUM(E18:J18)</f>
        <v>70</v>
      </c>
      <c r="L18" s="167">
        <v>72</v>
      </c>
      <c r="M18" s="167"/>
      <c r="N18" s="167"/>
      <c r="O18" s="168">
        <f>SUM(L18:N18)</f>
        <v>72</v>
      </c>
      <c r="P18" s="168">
        <f>+D18+K18-O18</f>
        <v>5</v>
      </c>
      <c r="Q18" s="167"/>
      <c r="R18" s="167">
        <v>310</v>
      </c>
      <c r="S18" s="167">
        <v>195</v>
      </c>
      <c r="T18" s="167">
        <v>195</v>
      </c>
      <c r="U18" s="167">
        <v>191</v>
      </c>
      <c r="V18" s="167"/>
      <c r="W18" s="159">
        <f>IF(S18&gt;0,T18/O18,"")</f>
        <v>2.7083333333333335</v>
      </c>
      <c r="X18" s="160" t="str">
        <f>IF(N18&gt;0,(N18/O18),"")</f>
        <v/>
      </c>
      <c r="Y18" s="160">
        <f>IF(S18&gt;0,(S18/R18),"")</f>
        <v>0.62903225806451613</v>
      </c>
      <c r="Z18" s="159">
        <f>IF(S18&gt;0,(R18-S18)/O18,"")</f>
        <v>1.5972222222222223</v>
      </c>
      <c r="AA18" s="159">
        <f>IF(S18&gt;0,O18/C18,"")</f>
        <v>7.2</v>
      </c>
    </row>
    <row r="19" spans="1:27" ht="15" customHeight="1" x14ac:dyDescent="0.2">
      <c r="A19" s="144" t="s">
        <v>59</v>
      </c>
      <c r="B19" s="158" t="s">
        <v>60</v>
      </c>
      <c r="C19" s="167"/>
      <c r="D19" s="167"/>
      <c r="E19" s="167"/>
      <c r="F19" s="167"/>
      <c r="G19" s="167"/>
      <c r="H19" s="167"/>
      <c r="I19" s="167"/>
      <c r="J19" s="167"/>
      <c r="K19" s="168">
        <f t="shared" si="8"/>
        <v>0</v>
      </c>
      <c r="L19" s="167"/>
      <c r="M19" s="167"/>
      <c r="N19" s="167"/>
      <c r="O19" s="168">
        <f t="shared" si="6"/>
        <v>0</v>
      </c>
      <c r="P19" s="168">
        <f t="shared" si="7"/>
        <v>0</v>
      </c>
      <c r="Q19" s="167"/>
      <c r="R19" s="167"/>
      <c r="S19" s="167"/>
      <c r="T19" s="167"/>
      <c r="U19" s="167"/>
      <c r="V19" s="167"/>
      <c r="W19" s="159" t="str">
        <f t="shared" si="1"/>
        <v/>
      </c>
      <c r="X19" s="160" t="str">
        <f t="shared" si="2"/>
        <v/>
      </c>
      <c r="Y19" s="160" t="str">
        <f t="shared" si="3"/>
        <v/>
      </c>
      <c r="Z19" s="159" t="str">
        <f t="shared" si="4"/>
        <v/>
      </c>
      <c r="AA19" s="159" t="str">
        <f t="shared" si="5"/>
        <v/>
      </c>
    </row>
    <row r="20" spans="1:27" ht="15" customHeight="1" x14ac:dyDescent="0.2">
      <c r="A20" s="144" t="s">
        <v>61</v>
      </c>
      <c r="B20" s="158" t="s">
        <v>62</v>
      </c>
      <c r="C20" s="167"/>
      <c r="D20" s="167"/>
      <c r="E20" s="167"/>
      <c r="F20" s="167"/>
      <c r="G20" s="167"/>
      <c r="H20" s="167"/>
      <c r="I20" s="167"/>
      <c r="J20" s="167"/>
      <c r="K20" s="168">
        <f t="shared" si="8"/>
        <v>0</v>
      </c>
      <c r="L20" s="167"/>
      <c r="M20" s="167"/>
      <c r="N20" s="167"/>
      <c r="O20" s="168">
        <f t="shared" si="6"/>
        <v>0</v>
      </c>
      <c r="P20" s="168">
        <f t="shared" si="7"/>
        <v>0</v>
      </c>
      <c r="Q20" s="167"/>
      <c r="R20" s="167"/>
      <c r="S20" s="167"/>
      <c r="T20" s="167"/>
      <c r="U20" s="167"/>
      <c r="V20" s="167"/>
      <c r="W20" s="159" t="str">
        <f t="shared" si="1"/>
        <v/>
      </c>
      <c r="X20" s="160" t="str">
        <f t="shared" si="2"/>
        <v/>
      </c>
      <c r="Y20" s="160" t="str">
        <f t="shared" si="3"/>
        <v/>
      </c>
      <c r="Z20" s="159" t="str">
        <f t="shared" si="4"/>
        <v/>
      </c>
      <c r="AA20" s="159" t="str">
        <f t="shared" si="5"/>
        <v/>
      </c>
    </row>
    <row r="21" spans="1:27" ht="15" customHeight="1" x14ac:dyDescent="0.2">
      <c r="A21" s="144" t="s">
        <v>63</v>
      </c>
      <c r="B21" s="158" t="s">
        <v>64</v>
      </c>
      <c r="C21" s="167"/>
      <c r="D21" s="167"/>
      <c r="E21" s="167"/>
      <c r="F21" s="167"/>
      <c r="G21" s="167"/>
      <c r="H21" s="167"/>
      <c r="I21" s="167"/>
      <c r="J21" s="167"/>
      <c r="K21" s="168">
        <f t="shared" si="8"/>
        <v>0</v>
      </c>
      <c r="L21" s="167"/>
      <c r="M21" s="167"/>
      <c r="N21" s="167"/>
      <c r="O21" s="168">
        <f t="shared" si="6"/>
        <v>0</v>
      </c>
      <c r="P21" s="168">
        <f t="shared" si="7"/>
        <v>0</v>
      </c>
      <c r="Q21" s="167"/>
      <c r="R21" s="167"/>
      <c r="S21" s="167"/>
      <c r="T21" s="167"/>
      <c r="U21" s="167"/>
      <c r="V21" s="167"/>
      <c r="W21" s="159" t="str">
        <f t="shared" si="1"/>
        <v/>
      </c>
      <c r="X21" s="160" t="str">
        <f t="shared" si="2"/>
        <v/>
      </c>
      <c r="Y21" s="160" t="str">
        <f t="shared" si="3"/>
        <v/>
      </c>
      <c r="Z21" s="159" t="str">
        <f t="shared" si="4"/>
        <v/>
      </c>
      <c r="AA21" s="159" t="str">
        <f t="shared" si="5"/>
        <v/>
      </c>
    </row>
    <row r="22" spans="1:27" ht="15" customHeight="1" x14ac:dyDescent="0.2">
      <c r="A22" s="144" t="s">
        <v>65</v>
      </c>
      <c r="B22" s="158" t="s">
        <v>66</v>
      </c>
      <c r="C22" s="167"/>
      <c r="D22" s="167"/>
      <c r="E22" s="167"/>
      <c r="F22" s="167"/>
      <c r="G22" s="167"/>
      <c r="H22" s="167"/>
      <c r="I22" s="167"/>
      <c r="J22" s="167"/>
      <c r="K22" s="168">
        <f t="shared" si="8"/>
        <v>0</v>
      </c>
      <c r="L22" s="167"/>
      <c r="M22" s="167"/>
      <c r="N22" s="167"/>
      <c r="O22" s="168">
        <f t="shared" si="6"/>
        <v>0</v>
      </c>
      <c r="P22" s="168">
        <f t="shared" si="7"/>
        <v>0</v>
      </c>
      <c r="Q22" s="167"/>
      <c r="R22" s="167"/>
      <c r="S22" s="167"/>
      <c r="T22" s="167"/>
      <c r="U22" s="167"/>
      <c r="V22" s="167"/>
      <c r="W22" s="159" t="str">
        <f t="shared" si="1"/>
        <v/>
      </c>
      <c r="X22" s="160" t="str">
        <f t="shared" si="2"/>
        <v/>
      </c>
      <c r="Y22" s="160" t="str">
        <f t="shared" si="3"/>
        <v/>
      </c>
      <c r="Z22" s="159" t="str">
        <f t="shared" si="4"/>
        <v/>
      </c>
      <c r="AA22" s="159" t="str">
        <f t="shared" si="5"/>
        <v/>
      </c>
    </row>
    <row r="23" spans="1:27" ht="15" customHeight="1" x14ac:dyDescent="0.2">
      <c r="A23" s="144" t="s">
        <v>67</v>
      </c>
      <c r="B23" s="158" t="s">
        <v>68</v>
      </c>
      <c r="C23" s="167"/>
      <c r="D23" s="167"/>
      <c r="E23" s="167"/>
      <c r="F23" s="167"/>
      <c r="G23" s="167"/>
      <c r="H23" s="167"/>
      <c r="I23" s="167"/>
      <c r="J23" s="167"/>
      <c r="K23" s="168">
        <f t="shared" si="8"/>
        <v>0</v>
      </c>
      <c r="L23" s="167"/>
      <c r="M23" s="167"/>
      <c r="N23" s="167"/>
      <c r="O23" s="168">
        <f t="shared" si="6"/>
        <v>0</v>
      </c>
      <c r="P23" s="168">
        <f t="shared" si="7"/>
        <v>0</v>
      </c>
      <c r="Q23" s="167"/>
      <c r="R23" s="167"/>
      <c r="S23" s="167"/>
      <c r="T23" s="167"/>
      <c r="U23" s="167"/>
      <c r="V23" s="167"/>
      <c r="W23" s="159" t="str">
        <f t="shared" si="1"/>
        <v/>
      </c>
      <c r="X23" s="160" t="str">
        <f t="shared" si="2"/>
        <v/>
      </c>
      <c r="Y23" s="160" t="str">
        <f t="shared" si="3"/>
        <v/>
      </c>
      <c r="Z23" s="159" t="str">
        <f t="shared" si="4"/>
        <v/>
      </c>
      <c r="AA23" s="159" t="str">
        <f t="shared" si="5"/>
        <v/>
      </c>
    </row>
    <row r="24" spans="1:27" ht="15" customHeight="1" x14ac:dyDescent="0.2">
      <c r="A24" s="144" t="s">
        <v>69</v>
      </c>
      <c r="B24" s="162" t="s">
        <v>70</v>
      </c>
      <c r="C24" s="167">
        <v>26</v>
      </c>
      <c r="D24" s="167">
        <v>11</v>
      </c>
      <c r="E24" s="167">
        <v>15</v>
      </c>
      <c r="F24" s="167"/>
      <c r="G24" s="167"/>
      <c r="H24" s="167"/>
      <c r="I24" s="167">
        <v>191</v>
      </c>
      <c r="J24" s="167">
        <v>4</v>
      </c>
      <c r="K24" s="168">
        <f t="shared" si="8"/>
        <v>210</v>
      </c>
      <c r="L24" s="167">
        <v>210</v>
      </c>
      <c r="M24" s="167">
        <v>1</v>
      </c>
      <c r="N24" s="167"/>
      <c r="O24" s="168">
        <f t="shared" si="6"/>
        <v>211</v>
      </c>
      <c r="P24" s="168">
        <f t="shared" si="7"/>
        <v>10</v>
      </c>
      <c r="Q24" s="167"/>
      <c r="R24" s="167">
        <v>796</v>
      </c>
      <c r="S24" s="167">
        <v>373</v>
      </c>
      <c r="T24" s="167">
        <v>379</v>
      </c>
      <c r="U24" s="167"/>
      <c r="V24" s="167"/>
      <c r="W24" s="159">
        <f t="shared" si="1"/>
        <v>1.7962085308056872</v>
      </c>
      <c r="X24" s="160" t="str">
        <f t="shared" si="2"/>
        <v/>
      </c>
      <c r="Y24" s="160">
        <f t="shared" si="3"/>
        <v>0.46859296482412061</v>
      </c>
      <c r="Z24" s="159">
        <f t="shared" si="4"/>
        <v>2.0047393364928912</v>
      </c>
      <c r="AA24" s="159">
        <f t="shared" si="5"/>
        <v>8.115384615384615</v>
      </c>
    </row>
    <row r="25" spans="1:27" ht="15" customHeight="1" x14ac:dyDescent="0.2">
      <c r="A25" s="144" t="s">
        <v>71</v>
      </c>
      <c r="B25" s="158" t="s">
        <v>72</v>
      </c>
      <c r="C25" s="167"/>
      <c r="D25" s="167"/>
      <c r="E25" s="167"/>
      <c r="F25" s="167"/>
      <c r="G25" s="167"/>
      <c r="H25" s="167"/>
      <c r="I25" s="167"/>
      <c r="J25" s="167"/>
      <c r="K25" s="168">
        <f t="shared" si="8"/>
        <v>0</v>
      </c>
      <c r="L25" s="167"/>
      <c r="M25" s="167"/>
      <c r="N25" s="167"/>
      <c r="O25" s="168">
        <f t="shared" si="6"/>
        <v>0</v>
      </c>
      <c r="P25" s="168">
        <f t="shared" si="7"/>
        <v>0</v>
      </c>
      <c r="Q25" s="167"/>
      <c r="R25" s="167"/>
      <c r="S25" s="167"/>
      <c r="T25" s="167"/>
      <c r="U25" s="167"/>
      <c r="V25" s="167"/>
      <c r="W25" s="159" t="str">
        <f t="shared" si="1"/>
        <v/>
      </c>
      <c r="X25" s="160" t="str">
        <f t="shared" si="2"/>
        <v/>
      </c>
      <c r="Y25" s="160" t="str">
        <f t="shared" si="3"/>
        <v/>
      </c>
      <c r="Z25" s="159" t="str">
        <f t="shared" si="4"/>
        <v/>
      </c>
      <c r="AA25" s="159" t="str">
        <f t="shared" si="5"/>
        <v/>
      </c>
    </row>
    <row r="26" spans="1:27" ht="15" customHeight="1" x14ac:dyDescent="0.2">
      <c r="A26" s="144" t="s">
        <v>73</v>
      </c>
      <c r="B26" s="158" t="s">
        <v>74</v>
      </c>
      <c r="C26" s="167">
        <v>8</v>
      </c>
      <c r="D26" s="167">
        <v>6</v>
      </c>
      <c r="E26" s="167">
        <v>11</v>
      </c>
      <c r="F26" s="167"/>
      <c r="G26" s="167"/>
      <c r="H26" s="167"/>
      <c r="I26" s="167"/>
      <c r="J26" s="167">
        <v>14</v>
      </c>
      <c r="K26" s="168">
        <f t="shared" si="8"/>
        <v>25</v>
      </c>
      <c r="L26" s="167">
        <v>4</v>
      </c>
      <c r="M26" s="167">
        <v>11</v>
      </c>
      <c r="N26" s="167">
        <v>9</v>
      </c>
      <c r="O26" s="168">
        <f t="shared" si="6"/>
        <v>24</v>
      </c>
      <c r="P26" s="168">
        <f t="shared" si="7"/>
        <v>7</v>
      </c>
      <c r="Q26" s="167"/>
      <c r="R26" s="167">
        <v>248</v>
      </c>
      <c r="S26" s="167">
        <v>223</v>
      </c>
      <c r="T26" s="167">
        <v>150</v>
      </c>
      <c r="U26" s="167">
        <v>133</v>
      </c>
      <c r="V26" s="167"/>
      <c r="W26" s="159">
        <f t="shared" si="1"/>
        <v>6.25</v>
      </c>
      <c r="X26" s="160">
        <f t="shared" si="2"/>
        <v>0.375</v>
      </c>
      <c r="Y26" s="160">
        <f t="shared" si="3"/>
        <v>0.89919354838709675</v>
      </c>
      <c r="Z26" s="159">
        <f t="shared" si="4"/>
        <v>1.0416666666666667</v>
      </c>
      <c r="AA26" s="159">
        <f t="shared" si="5"/>
        <v>3</v>
      </c>
    </row>
    <row r="27" spans="1:27" ht="15" customHeight="1" x14ac:dyDescent="0.2">
      <c r="A27" s="144" t="s">
        <v>75</v>
      </c>
      <c r="B27" s="158" t="s">
        <v>76</v>
      </c>
      <c r="C27" s="167"/>
      <c r="D27" s="167"/>
      <c r="E27" s="167"/>
      <c r="F27" s="167"/>
      <c r="G27" s="167"/>
      <c r="H27" s="167"/>
      <c r="I27" s="167"/>
      <c r="J27" s="167"/>
      <c r="K27" s="168">
        <f t="shared" si="8"/>
        <v>0</v>
      </c>
      <c r="L27" s="167"/>
      <c r="M27" s="167"/>
      <c r="N27" s="167"/>
      <c r="O27" s="168">
        <f t="shared" si="6"/>
        <v>0</v>
      </c>
      <c r="P27" s="168">
        <f t="shared" si="7"/>
        <v>0</v>
      </c>
      <c r="Q27" s="167"/>
      <c r="R27" s="167"/>
      <c r="S27" s="167"/>
      <c r="T27" s="167"/>
      <c r="U27" s="167"/>
      <c r="V27" s="167"/>
      <c r="W27" s="159" t="str">
        <f t="shared" si="1"/>
        <v/>
      </c>
      <c r="X27" s="160" t="str">
        <f t="shared" si="2"/>
        <v/>
      </c>
      <c r="Y27" s="160" t="str">
        <f t="shared" si="3"/>
        <v/>
      </c>
      <c r="Z27" s="159" t="str">
        <f t="shared" si="4"/>
        <v/>
      </c>
      <c r="AA27" s="159" t="str">
        <f t="shared" si="5"/>
        <v/>
      </c>
    </row>
    <row r="28" spans="1:27" ht="15" customHeight="1" x14ac:dyDescent="0.2">
      <c r="A28" s="144" t="s">
        <v>77</v>
      </c>
      <c r="B28" s="163" t="s">
        <v>78</v>
      </c>
      <c r="C28" s="167">
        <v>6</v>
      </c>
      <c r="D28" s="167">
        <v>4</v>
      </c>
      <c r="E28" s="167">
        <v>22</v>
      </c>
      <c r="F28" s="167"/>
      <c r="G28" s="167">
        <v>1</v>
      </c>
      <c r="H28" s="167"/>
      <c r="I28" s="167"/>
      <c r="J28" s="167">
        <v>18</v>
      </c>
      <c r="K28" s="168">
        <f t="shared" si="8"/>
        <v>41</v>
      </c>
      <c r="L28" s="167">
        <v>9</v>
      </c>
      <c r="M28" s="167">
        <v>30</v>
      </c>
      <c r="N28" s="167">
        <v>1</v>
      </c>
      <c r="O28" s="168">
        <f t="shared" si="6"/>
        <v>40</v>
      </c>
      <c r="P28" s="168">
        <f t="shared" si="7"/>
        <v>5</v>
      </c>
      <c r="Q28" s="167"/>
      <c r="R28" s="167">
        <v>186</v>
      </c>
      <c r="S28" s="167">
        <v>169</v>
      </c>
      <c r="T28" s="167">
        <v>171</v>
      </c>
      <c r="U28" s="167">
        <v>161</v>
      </c>
      <c r="V28" s="167"/>
      <c r="W28" s="159">
        <f t="shared" si="1"/>
        <v>4.2750000000000004</v>
      </c>
      <c r="X28" s="160">
        <f t="shared" si="2"/>
        <v>2.5000000000000001E-2</v>
      </c>
      <c r="Y28" s="160">
        <f t="shared" si="3"/>
        <v>0.90860215053763438</v>
      </c>
      <c r="Z28" s="159">
        <f t="shared" si="4"/>
        <v>0.42499999999999999</v>
      </c>
      <c r="AA28" s="159">
        <f t="shared" si="5"/>
        <v>6.666666666666667</v>
      </c>
    </row>
    <row r="29" spans="1:27" ht="15" customHeight="1" x14ac:dyDescent="0.2">
      <c r="A29" s="144" t="s">
        <v>79</v>
      </c>
      <c r="B29" s="163" t="s">
        <v>80</v>
      </c>
      <c r="C29" s="167"/>
      <c r="D29" s="167"/>
      <c r="E29" s="167"/>
      <c r="F29" s="167"/>
      <c r="G29" s="167"/>
      <c r="H29" s="167"/>
      <c r="I29" s="167"/>
      <c r="J29" s="167"/>
      <c r="K29" s="168">
        <f>SUM(E29:J29)</f>
        <v>0</v>
      </c>
      <c r="L29" s="167"/>
      <c r="M29" s="167"/>
      <c r="N29" s="167"/>
      <c r="O29" s="168">
        <f>SUM(L29:N29)</f>
        <v>0</v>
      </c>
      <c r="P29" s="168">
        <f>+D29+K29-O29</f>
        <v>0</v>
      </c>
      <c r="Q29" s="167"/>
      <c r="R29" s="167"/>
      <c r="S29" s="167"/>
      <c r="T29" s="167"/>
      <c r="U29" s="167"/>
      <c r="V29" s="167"/>
      <c r="W29" s="159" t="str">
        <f>IF(S29&gt;0,T29/O29,"")</f>
        <v/>
      </c>
      <c r="X29" s="160" t="str">
        <f>IF(N29&gt;0,(N29/O29),"")</f>
        <v/>
      </c>
      <c r="Y29" s="160" t="str">
        <f>IF(S29&gt;0,(S29/R29),"")</f>
        <v/>
      </c>
      <c r="Z29" s="159" t="str">
        <f>IF(S29&gt;0,(R29-S29)/O29,"")</f>
        <v/>
      </c>
      <c r="AA29" s="159" t="str">
        <f>IF(S29&gt;0,O29/C29,"")</f>
        <v/>
      </c>
    </row>
    <row r="30" spans="1:27" ht="15" customHeight="1" x14ac:dyDescent="0.2">
      <c r="A30" s="144" t="s">
        <v>81</v>
      </c>
      <c r="B30" s="158" t="s">
        <v>82</v>
      </c>
      <c r="C30" s="167">
        <v>6</v>
      </c>
      <c r="D30" s="167">
        <v>2</v>
      </c>
      <c r="E30" s="167">
        <v>32</v>
      </c>
      <c r="F30" s="167"/>
      <c r="G30" s="167">
        <v>1</v>
      </c>
      <c r="H30" s="167"/>
      <c r="I30" s="167"/>
      <c r="J30" s="167">
        <v>2</v>
      </c>
      <c r="K30" s="168">
        <f t="shared" si="8"/>
        <v>35</v>
      </c>
      <c r="L30" s="167">
        <v>20</v>
      </c>
      <c r="M30" s="167">
        <v>13</v>
      </c>
      <c r="N30" s="167"/>
      <c r="O30" s="168">
        <f t="shared" si="6"/>
        <v>33</v>
      </c>
      <c r="P30" s="168">
        <f t="shared" si="7"/>
        <v>4</v>
      </c>
      <c r="Q30" s="167"/>
      <c r="R30" s="167">
        <v>186</v>
      </c>
      <c r="S30" s="167">
        <v>134</v>
      </c>
      <c r="T30" s="167">
        <v>117</v>
      </c>
      <c r="U30" s="167">
        <v>103</v>
      </c>
      <c r="V30" s="167"/>
      <c r="W30" s="159">
        <f t="shared" si="1"/>
        <v>3.5454545454545454</v>
      </c>
      <c r="X30" s="160" t="str">
        <f t="shared" si="2"/>
        <v/>
      </c>
      <c r="Y30" s="160">
        <f t="shared" si="3"/>
        <v>0.72043010752688175</v>
      </c>
      <c r="Z30" s="159">
        <f t="shared" si="4"/>
        <v>1.5757575757575757</v>
      </c>
      <c r="AA30" s="159">
        <f t="shared" si="5"/>
        <v>5.5</v>
      </c>
    </row>
    <row r="31" spans="1:27" ht="15" customHeight="1" x14ac:dyDescent="0.2">
      <c r="A31" s="144" t="s">
        <v>83</v>
      </c>
      <c r="B31" s="158" t="s">
        <v>84</v>
      </c>
      <c r="C31" s="167"/>
      <c r="D31" s="167"/>
      <c r="E31" s="167"/>
      <c r="F31" s="167"/>
      <c r="G31" s="167"/>
      <c r="H31" s="167"/>
      <c r="I31" s="167"/>
      <c r="J31" s="167"/>
      <c r="K31" s="168">
        <f>SUM(E31:J31)</f>
        <v>0</v>
      </c>
      <c r="L31" s="167"/>
      <c r="M31" s="167"/>
      <c r="N31" s="167"/>
      <c r="O31" s="168">
        <f>SUM(L31:N31)</f>
        <v>0</v>
      </c>
      <c r="P31" s="168">
        <f>+D31+K31-O31</f>
        <v>0</v>
      </c>
      <c r="Q31" s="167"/>
      <c r="R31" s="167"/>
      <c r="S31" s="167"/>
      <c r="T31" s="167"/>
      <c r="U31" s="167"/>
      <c r="V31" s="167"/>
      <c r="W31" s="159" t="str">
        <f>IF(S31&gt;0,T31/O31,"")</f>
        <v/>
      </c>
      <c r="X31" s="160" t="str">
        <f>IF(N31&gt;0,(N31/O31),"")</f>
        <v/>
      </c>
      <c r="Y31" s="160" t="str">
        <f>IF(S31&gt;0,(S31/R31),"")</f>
        <v/>
      </c>
      <c r="Z31" s="159" t="str">
        <f>IF(S31&gt;0,(R31-S31)/O31,"")</f>
        <v/>
      </c>
      <c r="AA31" s="159" t="str">
        <f>IF(S31&gt;0,O31/C31,"")</f>
        <v/>
      </c>
    </row>
    <row r="32" spans="1:27" ht="15" customHeight="1" x14ac:dyDescent="0.2">
      <c r="A32" s="144" t="s">
        <v>85</v>
      </c>
      <c r="B32" s="158" t="s">
        <v>86</v>
      </c>
      <c r="C32" s="167"/>
      <c r="D32" s="167"/>
      <c r="E32" s="167"/>
      <c r="F32" s="167"/>
      <c r="G32" s="167"/>
      <c r="H32" s="167"/>
      <c r="I32" s="167"/>
      <c r="J32" s="167"/>
      <c r="K32" s="168">
        <f>SUM(E32:J32)</f>
        <v>0</v>
      </c>
      <c r="L32" s="167"/>
      <c r="M32" s="167"/>
      <c r="N32" s="167"/>
      <c r="O32" s="168">
        <f>SUM(L32:N32)</f>
        <v>0</v>
      </c>
      <c r="P32" s="168">
        <f>+D32+K32-O32</f>
        <v>0</v>
      </c>
      <c r="Q32" s="167"/>
      <c r="R32" s="167"/>
      <c r="S32" s="167"/>
      <c r="T32" s="167"/>
      <c r="U32" s="167"/>
      <c r="V32" s="167"/>
      <c r="W32" s="159" t="str">
        <f>IF(S32&gt;0,T32/O32,"")</f>
        <v/>
      </c>
      <c r="X32" s="160" t="str">
        <f>IF(N32&gt;0,(N32/O32),"")</f>
        <v/>
      </c>
      <c r="Y32" s="160" t="str">
        <f>IF(S32&gt;0,(S32/R32),"")</f>
        <v/>
      </c>
      <c r="Z32" s="159" t="str">
        <f>IF(S32&gt;0,(R32-S32)/O32,"")</f>
        <v/>
      </c>
      <c r="AA32" s="159" t="str">
        <f>IF(S32&gt;0,O32/C32,"")</f>
        <v/>
      </c>
    </row>
    <row r="33" spans="1:27" ht="15" customHeight="1" x14ac:dyDescent="0.2">
      <c r="A33" s="144" t="s">
        <v>87</v>
      </c>
      <c r="B33" s="158" t="s">
        <v>88</v>
      </c>
      <c r="C33" s="167"/>
      <c r="D33" s="167"/>
      <c r="E33" s="167"/>
      <c r="F33" s="167"/>
      <c r="G33" s="167"/>
      <c r="H33" s="167"/>
      <c r="I33" s="167"/>
      <c r="J33" s="167"/>
      <c r="K33" s="168">
        <f>SUM(E33:J33)</f>
        <v>0</v>
      </c>
      <c r="L33" s="167"/>
      <c r="M33" s="167"/>
      <c r="N33" s="167"/>
      <c r="O33" s="168">
        <f>SUM(L33:N33)</f>
        <v>0</v>
      </c>
      <c r="P33" s="168">
        <f>+D33+K33-O33</f>
        <v>0</v>
      </c>
      <c r="Q33" s="167"/>
      <c r="R33" s="167"/>
      <c r="S33" s="167"/>
      <c r="T33" s="167"/>
      <c r="U33" s="167"/>
      <c r="V33" s="167"/>
      <c r="W33" s="159" t="str">
        <f>IF(S33&gt;0,T33/O33,"")</f>
        <v/>
      </c>
      <c r="X33" s="160" t="str">
        <f>IF(N33&gt;0,(N33/O33),"")</f>
        <v/>
      </c>
      <c r="Y33" s="160" t="str">
        <f>IF(S33&gt;0,(S33/R33),"")</f>
        <v/>
      </c>
      <c r="Z33" s="159" t="str">
        <f>IF(S33&gt;0,(R33-S33)/O33,"")</f>
        <v/>
      </c>
      <c r="AA33" s="159" t="str">
        <f>IF(S33&gt;0,O33/C33,"")</f>
        <v/>
      </c>
    </row>
    <row r="34" spans="1:27" ht="15" customHeight="1" x14ac:dyDescent="0.2">
      <c r="A34" s="144" t="s">
        <v>89</v>
      </c>
      <c r="B34" s="158" t="s">
        <v>90</v>
      </c>
      <c r="C34" s="167">
        <v>16</v>
      </c>
      <c r="D34" s="167">
        <v>16</v>
      </c>
      <c r="E34" s="167">
        <v>106</v>
      </c>
      <c r="F34" s="167"/>
      <c r="G34" s="167">
        <v>5</v>
      </c>
      <c r="H34" s="167"/>
      <c r="I34" s="167"/>
      <c r="J34" s="167">
        <v>49</v>
      </c>
      <c r="K34" s="168">
        <f>SUM(E34:J34)</f>
        <v>160</v>
      </c>
      <c r="L34" s="167">
        <v>77</v>
      </c>
      <c r="M34" s="167">
        <v>83</v>
      </c>
      <c r="N34" s="167">
        <v>3</v>
      </c>
      <c r="O34" s="168">
        <f>SUM(L34:N34)</f>
        <v>163</v>
      </c>
      <c r="P34" s="168">
        <f>+D34+K34-O34</f>
        <v>13</v>
      </c>
      <c r="Q34" s="167"/>
      <c r="R34" s="167">
        <v>498</v>
      </c>
      <c r="S34" s="167">
        <v>472</v>
      </c>
      <c r="T34" s="167">
        <v>480</v>
      </c>
      <c r="U34" s="167">
        <v>472</v>
      </c>
      <c r="V34" s="167"/>
      <c r="W34" s="159">
        <f>IF(S34&gt;0,T34/O34,"")</f>
        <v>2.9447852760736195</v>
      </c>
      <c r="X34" s="160">
        <f>IF(N34&gt;0,(N34/O34),"")</f>
        <v>1.8404907975460124E-2</v>
      </c>
      <c r="Y34" s="160">
        <f>IF(S34&gt;0,(S34/R34),"")</f>
        <v>0.94779116465863456</v>
      </c>
      <c r="Z34" s="159">
        <f>IF(S34&gt;0,(R34-S34)/O34,"")</f>
        <v>0.15950920245398773</v>
      </c>
      <c r="AA34" s="159">
        <f>IF(S34&gt;0,O34/C34,"")</f>
        <v>10.1875</v>
      </c>
    </row>
    <row r="35" spans="1:27" ht="15" customHeight="1" x14ac:dyDescent="0.2">
      <c r="A35" s="144" t="s">
        <v>91</v>
      </c>
      <c r="B35" s="158" t="s">
        <v>92</v>
      </c>
      <c r="C35" s="167">
        <v>49</v>
      </c>
      <c r="D35" s="167">
        <v>39</v>
      </c>
      <c r="E35" s="167">
        <v>90</v>
      </c>
      <c r="F35" s="167"/>
      <c r="G35" s="167">
        <v>64</v>
      </c>
      <c r="H35" s="167"/>
      <c r="I35" s="167"/>
      <c r="J35" s="167">
        <v>78</v>
      </c>
      <c r="K35" s="168">
        <f>SUM(E35:J35)</f>
        <v>232</v>
      </c>
      <c r="L35" s="167">
        <v>185</v>
      </c>
      <c r="M35" s="167">
        <v>48</v>
      </c>
      <c r="N35" s="167"/>
      <c r="O35" s="168">
        <f>SUM(L35:N35)</f>
        <v>233</v>
      </c>
      <c r="P35" s="168">
        <f>+D35+K35-O35</f>
        <v>38</v>
      </c>
      <c r="Q35" s="167"/>
      <c r="R35" s="167">
        <v>1510</v>
      </c>
      <c r="S35" s="167">
        <v>1363</v>
      </c>
      <c r="T35" s="167">
        <v>1421</v>
      </c>
      <c r="U35" s="167">
        <v>1418</v>
      </c>
      <c r="V35" s="167"/>
      <c r="W35" s="159">
        <f>IF(S35&gt;0,T35/O35,"")</f>
        <v>6.0987124463519313</v>
      </c>
      <c r="X35" s="160" t="str">
        <f>IF(N35&gt;0,(N35/O35),"")</f>
        <v/>
      </c>
      <c r="Y35" s="160">
        <f>IF(S35&gt;0,(S35/R35),"")</f>
        <v>0.90264900662251657</v>
      </c>
      <c r="Z35" s="159">
        <f>IF(S35&gt;0,(R35-S35)/O35,"")</f>
        <v>0.63090128755364805</v>
      </c>
      <c r="AA35" s="159">
        <f>IF(S35&gt;0,O35/C35,"")</f>
        <v>4.7551020408163263</v>
      </c>
    </row>
    <row r="36" spans="1:27" ht="15" customHeight="1" x14ac:dyDescent="0.2">
      <c r="A36" s="144" t="s">
        <v>93</v>
      </c>
      <c r="B36" s="158" t="s">
        <v>94</v>
      </c>
      <c r="C36" s="167"/>
      <c r="D36" s="167"/>
      <c r="E36" s="167"/>
      <c r="F36" s="167"/>
      <c r="G36" s="167"/>
      <c r="H36" s="167"/>
      <c r="I36" s="167"/>
      <c r="J36" s="167"/>
      <c r="K36" s="168">
        <f t="shared" si="8"/>
        <v>0</v>
      </c>
      <c r="L36" s="167"/>
      <c r="M36" s="167"/>
      <c r="N36" s="167"/>
      <c r="O36" s="168">
        <f t="shared" si="6"/>
        <v>0</v>
      </c>
      <c r="P36" s="168">
        <f t="shared" si="7"/>
        <v>0</v>
      </c>
      <c r="Q36" s="167"/>
      <c r="R36" s="167"/>
      <c r="S36" s="167"/>
      <c r="T36" s="167"/>
      <c r="U36" s="167"/>
      <c r="V36" s="167"/>
      <c r="W36" s="159" t="str">
        <f t="shared" si="1"/>
        <v/>
      </c>
      <c r="X36" s="160" t="str">
        <f t="shared" si="2"/>
        <v/>
      </c>
      <c r="Y36" s="160" t="str">
        <f t="shared" si="3"/>
        <v/>
      </c>
      <c r="Z36" s="159" t="str">
        <f t="shared" si="4"/>
        <v/>
      </c>
      <c r="AA36" s="159" t="str">
        <f t="shared" si="5"/>
        <v/>
      </c>
    </row>
    <row r="37" spans="1:27" ht="9" customHeight="1" x14ac:dyDescent="0.2"/>
    <row r="38" spans="1:27" ht="16.5" customHeight="1" x14ac:dyDescent="0.2">
      <c r="A38" s="146" t="s">
        <v>95</v>
      </c>
      <c r="B38" s="147" t="s">
        <v>96</v>
      </c>
      <c r="C38" s="132" t="s">
        <v>97</v>
      </c>
      <c r="E38" s="129" t="s">
        <v>98</v>
      </c>
    </row>
    <row r="39" spans="1:27" ht="26.25" customHeight="1" x14ac:dyDescent="0.2">
      <c r="A39" s="148" t="s">
        <v>99</v>
      </c>
      <c r="B39" s="149" t="s">
        <v>100</v>
      </c>
      <c r="C39" s="169">
        <f>+C51-SUM(C40:C50)</f>
        <v>5144</v>
      </c>
      <c r="E39" s="221" t="s">
        <v>101</v>
      </c>
      <c r="F39" s="222"/>
      <c r="G39" s="176"/>
      <c r="H39" s="132" t="s">
        <v>102</v>
      </c>
      <c r="I39" s="132" t="s">
        <v>103</v>
      </c>
      <c r="J39" s="136" t="s">
        <v>104</v>
      </c>
      <c r="U39" s="135"/>
      <c r="V39" s="134"/>
    </row>
    <row r="40" spans="1:27" ht="15" customHeight="1" x14ac:dyDescent="0.2">
      <c r="A40" s="141" t="s">
        <v>105</v>
      </c>
      <c r="B40" s="150" t="s">
        <v>106</v>
      </c>
      <c r="C40" s="171">
        <f>SUM($U$25:$U$27)</f>
        <v>133</v>
      </c>
      <c r="E40" s="177" t="s">
        <v>107</v>
      </c>
      <c r="F40" s="185" t="s">
        <v>108</v>
      </c>
      <c r="G40" s="176"/>
      <c r="H40" s="179"/>
      <c r="I40" s="180"/>
      <c r="J40" s="180"/>
      <c r="U40" s="135"/>
      <c r="V40" s="134"/>
    </row>
    <row r="41" spans="1:27" ht="15" customHeight="1" x14ac:dyDescent="0.2">
      <c r="A41" s="141" t="s">
        <v>109</v>
      </c>
      <c r="B41" s="150" t="s">
        <v>110</v>
      </c>
      <c r="C41" s="171"/>
      <c r="E41" s="145" t="s">
        <v>111</v>
      </c>
      <c r="F41" s="184" t="s">
        <v>112</v>
      </c>
      <c r="G41" s="178"/>
      <c r="H41" s="180"/>
      <c r="I41" s="180"/>
      <c r="J41" s="180"/>
      <c r="U41" s="135"/>
      <c r="V41" s="134"/>
    </row>
    <row r="42" spans="1:27" ht="15" customHeight="1" x14ac:dyDescent="0.2">
      <c r="A42" s="141" t="s">
        <v>113</v>
      </c>
      <c r="B42" s="142" t="s">
        <v>60</v>
      </c>
      <c r="C42" s="171">
        <f>U19</f>
        <v>0</v>
      </c>
      <c r="U42" s="135"/>
      <c r="V42" s="134"/>
    </row>
    <row r="43" spans="1:27" ht="15" customHeight="1" x14ac:dyDescent="0.2">
      <c r="A43" s="154" t="s">
        <v>114</v>
      </c>
      <c r="B43" s="142" t="s">
        <v>115</v>
      </c>
      <c r="C43" s="171"/>
      <c r="E43" s="221" t="s">
        <v>116</v>
      </c>
      <c r="F43" s="222"/>
      <c r="G43" s="181"/>
      <c r="H43" s="181"/>
      <c r="I43" s="176"/>
      <c r="J43" s="146" t="s">
        <v>117</v>
      </c>
      <c r="U43" s="135"/>
      <c r="V43" s="134"/>
    </row>
    <row r="44" spans="1:27" ht="15" customHeight="1" x14ac:dyDescent="0.2">
      <c r="A44" s="141" t="s">
        <v>118</v>
      </c>
      <c r="B44" s="150" t="s">
        <v>119</v>
      </c>
      <c r="C44" s="171"/>
      <c r="E44" s="186" t="s">
        <v>107</v>
      </c>
      <c r="F44" s="182" t="s">
        <v>120</v>
      </c>
      <c r="G44" s="181"/>
      <c r="H44" s="181"/>
      <c r="I44" s="176"/>
      <c r="J44" s="174"/>
      <c r="U44" s="135"/>
      <c r="V44" s="134"/>
    </row>
    <row r="45" spans="1:27" ht="15" customHeight="1" x14ac:dyDescent="0.2">
      <c r="A45" s="141" t="s">
        <v>121</v>
      </c>
      <c r="B45" s="150" t="s">
        <v>122</v>
      </c>
      <c r="C45" s="171"/>
      <c r="E45" s="141" t="s">
        <v>123</v>
      </c>
      <c r="F45" s="183" t="s">
        <v>124</v>
      </c>
      <c r="J45" s="175"/>
      <c r="U45" s="135"/>
      <c r="V45" s="134"/>
    </row>
    <row r="46" spans="1:27" ht="15" customHeight="1" x14ac:dyDescent="0.2">
      <c r="A46" s="151" t="s">
        <v>125</v>
      </c>
      <c r="B46" s="150" t="s">
        <v>126</v>
      </c>
      <c r="C46" s="171"/>
      <c r="E46" s="141" t="s">
        <v>127</v>
      </c>
      <c r="F46" s="210" t="s">
        <v>128</v>
      </c>
      <c r="G46" s="227"/>
      <c r="H46" s="227"/>
      <c r="I46" s="228"/>
      <c r="J46" s="175"/>
      <c r="U46" s="135"/>
      <c r="V46" s="134"/>
    </row>
    <row r="47" spans="1:27" ht="24" customHeight="1" x14ac:dyDescent="0.2">
      <c r="A47" s="195" t="s">
        <v>129</v>
      </c>
      <c r="B47" s="150" t="s">
        <v>130</v>
      </c>
      <c r="C47" s="171"/>
      <c r="E47" s="141" t="s">
        <v>131</v>
      </c>
      <c r="F47" s="216" t="s">
        <v>132</v>
      </c>
      <c r="G47" s="225"/>
      <c r="H47" s="225"/>
      <c r="I47" s="226"/>
      <c r="J47" s="175">
        <v>58</v>
      </c>
      <c r="U47" s="135"/>
      <c r="V47" s="134"/>
    </row>
    <row r="48" spans="1:27" ht="15" customHeight="1" x14ac:dyDescent="0.2">
      <c r="A48" s="141" t="s">
        <v>133</v>
      </c>
      <c r="B48" s="150" t="s">
        <v>134</v>
      </c>
      <c r="C48" s="171">
        <f>SUM($U$28:$U$31)</f>
        <v>264</v>
      </c>
      <c r="E48" s="143" t="s">
        <v>135</v>
      </c>
      <c r="F48" s="170" t="s">
        <v>23</v>
      </c>
      <c r="G48" s="181"/>
      <c r="H48" s="181"/>
      <c r="I48" s="176"/>
      <c r="J48" s="173">
        <f>SUM(J44:J47)</f>
        <v>58</v>
      </c>
      <c r="M48" s="191"/>
      <c r="N48" s="191"/>
      <c r="O48" s="191"/>
      <c r="P48" s="191"/>
      <c r="Q48" s="191"/>
      <c r="U48" s="135"/>
      <c r="V48" s="134"/>
    </row>
    <row r="49" spans="1:22" ht="15" customHeight="1" x14ac:dyDescent="0.2">
      <c r="A49" s="141" t="s">
        <v>136</v>
      </c>
      <c r="B49" s="150" t="s">
        <v>137</v>
      </c>
      <c r="C49" s="171">
        <f>+$U$14</f>
        <v>142</v>
      </c>
      <c r="M49" s="192" t="s">
        <v>146</v>
      </c>
      <c r="N49" s="192"/>
      <c r="O49" s="192"/>
      <c r="P49" s="192"/>
      <c r="Q49" s="191"/>
      <c r="U49" s="135"/>
      <c r="V49" s="134"/>
    </row>
    <row r="50" spans="1:22" ht="15" customHeight="1" x14ac:dyDescent="0.2">
      <c r="A50" s="141" t="s">
        <v>138</v>
      </c>
      <c r="B50" s="150" t="s">
        <v>139</v>
      </c>
      <c r="C50" s="172">
        <v>48</v>
      </c>
      <c r="M50" s="130"/>
      <c r="N50" s="130" t="s">
        <v>140</v>
      </c>
      <c r="O50" s="130"/>
      <c r="P50" s="130"/>
      <c r="U50" s="135"/>
      <c r="V50" s="134"/>
    </row>
    <row r="51" spans="1:22" ht="15" customHeight="1" x14ac:dyDescent="0.2">
      <c r="A51" s="143" t="s">
        <v>135</v>
      </c>
      <c r="B51" s="153" t="s">
        <v>23</v>
      </c>
      <c r="C51" s="187">
        <f>+U7+C50</f>
        <v>5731</v>
      </c>
    </row>
    <row r="52" spans="1:22" ht="15" customHeight="1" x14ac:dyDescent="0.2">
      <c r="A52" s="189" t="s">
        <v>141</v>
      </c>
      <c r="B52" s="135"/>
      <c r="C52" s="188"/>
    </row>
    <row r="53" spans="1:22" ht="12" customHeight="1" x14ac:dyDescent="0.2">
      <c r="A53" s="130" t="s">
        <v>142</v>
      </c>
      <c r="B53" s="130"/>
      <c r="C53" s="130"/>
      <c r="D53" s="130"/>
      <c r="E53" s="130"/>
      <c r="F53" s="130"/>
      <c r="G53" s="130"/>
      <c r="H53" s="130" t="s">
        <v>143</v>
      </c>
      <c r="I53" s="130"/>
      <c r="J53" s="130"/>
      <c r="K53" s="130"/>
      <c r="N53" s="130"/>
      <c r="O53" s="130"/>
    </row>
    <row r="54" spans="1:22" ht="18" customHeight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22" ht="15" customHeight="1" x14ac:dyDescent="0.2">
      <c r="E55" s="130"/>
      <c r="F55" s="130"/>
      <c r="G55" s="130"/>
      <c r="H55" s="130"/>
      <c r="I55" s="130"/>
      <c r="J55" s="130"/>
    </row>
    <row r="56" spans="1:22" ht="15" customHeight="1" x14ac:dyDescent="0.2">
      <c r="E56" s="130"/>
      <c r="F56" s="130"/>
      <c r="G56" s="130"/>
      <c r="H56" s="130"/>
      <c r="I56" s="130"/>
      <c r="J56" s="130"/>
    </row>
    <row r="57" spans="1:22" ht="24" customHeight="1" x14ac:dyDescent="0.2">
      <c r="E57" s="130"/>
      <c r="F57" s="130"/>
      <c r="G57" s="130"/>
      <c r="H57" s="130"/>
      <c r="I57" s="130"/>
      <c r="J57" s="130"/>
    </row>
    <row r="58" spans="1:22" ht="21" customHeight="1" x14ac:dyDescent="0.2">
      <c r="E58" s="130"/>
      <c r="F58" s="130"/>
      <c r="G58" s="130"/>
      <c r="H58" s="130"/>
      <c r="I58" s="130"/>
      <c r="J58" s="130"/>
    </row>
    <row r="59" spans="1:22" ht="15" customHeight="1" x14ac:dyDescent="0.2">
      <c r="E59" s="130"/>
      <c r="F59" s="130"/>
      <c r="G59" s="130"/>
      <c r="H59" s="130"/>
      <c r="I59" s="130"/>
      <c r="J59" s="130"/>
    </row>
    <row r="60" spans="1:22" s="130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cols>
    <col min="1" max="16384" width="11.42578125" style="6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2014-04-28T14:35:08Z</dcterms:modified>
</cp:coreProperties>
</file>