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HLCCISTERNASR\c$\Users\ccisternasr\Desktop\COMPARTIDOS\NATALIA\CONSOLIDADOS AÑO 2022\REM A y BS Consolidados\REM A\"/>
    </mc:Choice>
  </mc:AlternateContent>
  <xr:revisionPtr revIDLastSave="0" documentId="13_ncr:1_{C76B07A2-3371-42F5-B0A5-938460B5AA9C}" xr6:coauthVersionLast="45" xr6:coauthVersionMax="45" xr10:uidLastSave="{00000000-0000-0000-0000-000000000000}"/>
  <bookViews>
    <workbookView xWindow="-120" yWindow="-120" windowWidth="24240" windowHeight="13140" tabRatio="829" activeTab="12" xr2:uid="{695F6C47-1900-4BFE-B828-6744391609C1}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41" i="13" l="1"/>
  <c r="D341" i="13"/>
  <c r="C341" i="13" s="1"/>
  <c r="E340" i="13"/>
  <c r="C340" i="13" s="1"/>
  <c r="D340" i="13"/>
  <c r="E339" i="13"/>
  <c r="D339" i="13"/>
  <c r="C339" i="13" s="1"/>
  <c r="E338" i="13"/>
  <c r="C338" i="13" s="1"/>
  <c r="D338" i="13"/>
  <c r="E337" i="13"/>
  <c r="D337" i="13"/>
  <c r="C337" i="13" s="1"/>
  <c r="E336" i="13"/>
  <c r="C336" i="13" s="1"/>
  <c r="D336" i="13"/>
  <c r="D331" i="13"/>
  <c r="C331" i="13"/>
  <c r="B331" i="13" s="1"/>
  <c r="D330" i="13"/>
  <c r="C330" i="13"/>
  <c r="B330" i="13"/>
  <c r="E325" i="13"/>
  <c r="D325" i="13"/>
  <c r="C325" i="13" s="1"/>
  <c r="E324" i="13"/>
  <c r="D324" i="13"/>
  <c r="C324" i="13"/>
  <c r="E323" i="13"/>
  <c r="D323" i="13"/>
  <c r="C323" i="13" s="1"/>
  <c r="CJ318" i="13"/>
  <c r="CD318" i="13" s="1"/>
  <c r="CH318" i="13"/>
  <c r="E318" i="13"/>
  <c r="D318" i="13"/>
  <c r="C318" i="13" s="1"/>
  <c r="CJ317" i="13"/>
  <c r="CD317" i="13" s="1"/>
  <c r="E317" i="13"/>
  <c r="D317" i="13"/>
  <c r="C317" i="13" s="1"/>
  <c r="CJ316" i="13"/>
  <c r="CD316" i="13"/>
  <c r="E316" i="13"/>
  <c r="D316" i="13"/>
  <c r="C316" i="13" s="1"/>
  <c r="CJ315" i="13"/>
  <c r="CD315" i="13" s="1"/>
  <c r="CH315" i="13"/>
  <c r="E315" i="13"/>
  <c r="D315" i="13"/>
  <c r="C315" i="13" s="1"/>
  <c r="CJ314" i="13"/>
  <c r="CH314" i="13"/>
  <c r="CD314" i="13"/>
  <c r="CB314" i="13"/>
  <c r="E314" i="13"/>
  <c r="D314" i="13"/>
  <c r="C314" i="13" s="1"/>
  <c r="CK313" i="13"/>
  <c r="CE313" i="13" s="1"/>
  <c r="CJ313" i="13"/>
  <c r="CD313" i="13"/>
  <c r="E313" i="13"/>
  <c r="D313" i="13"/>
  <c r="C313" i="13" s="1"/>
  <c r="CD312" i="13"/>
  <c r="E312" i="13"/>
  <c r="CJ312" i="13" s="1"/>
  <c r="D312" i="13"/>
  <c r="C312" i="13" s="1"/>
  <c r="CJ311" i="13"/>
  <c r="CH311" i="13"/>
  <c r="CB311" i="13" s="1"/>
  <c r="CD311" i="13"/>
  <c r="E311" i="13"/>
  <c r="D311" i="13"/>
  <c r="C311" i="13" s="1"/>
  <c r="CJ310" i="13"/>
  <c r="CD310" i="13" s="1"/>
  <c r="E310" i="13"/>
  <c r="D310" i="13"/>
  <c r="C310" i="13" s="1"/>
  <c r="CJ309" i="13"/>
  <c r="CD309" i="13" s="1"/>
  <c r="CH309" i="13"/>
  <c r="CB309" i="13" s="1"/>
  <c r="E309" i="13"/>
  <c r="D309" i="13"/>
  <c r="C309" i="13" s="1"/>
  <c r="CJ308" i="13"/>
  <c r="CD308" i="13" s="1"/>
  <c r="CH308" i="13"/>
  <c r="CB308" i="13" s="1"/>
  <c r="E308" i="13"/>
  <c r="CI308" i="13" s="1"/>
  <c r="CC308" i="13" s="1"/>
  <c r="C308" i="13"/>
  <c r="CH303" i="13"/>
  <c r="CB303" i="13"/>
  <c r="E303" i="13"/>
  <c r="D303" i="13"/>
  <c r="C303" i="13"/>
  <c r="CJ303" i="13" s="1"/>
  <c r="CD303" i="13" s="1"/>
  <c r="CH302" i="13"/>
  <c r="CB302" i="13"/>
  <c r="E302" i="13"/>
  <c r="D302" i="13"/>
  <c r="C302" i="13"/>
  <c r="CJ302" i="13" s="1"/>
  <c r="CD302" i="13" s="1"/>
  <c r="CG301" i="13"/>
  <c r="CA301" i="13"/>
  <c r="E301" i="13"/>
  <c r="C301" i="13" s="1"/>
  <c r="D301" i="13"/>
  <c r="CG300" i="13"/>
  <c r="CA300" i="13"/>
  <c r="E300" i="13"/>
  <c r="D300" i="13"/>
  <c r="C300" i="13"/>
  <c r="CG299" i="13"/>
  <c r="CA299" i="13"/>
  <c r="E299" i="13"/>
  <c r="D299" i="13"/>
  <c r="C299" i="13"/>
  <c r="CI299" i="13" s="1"/>
  <c r="CC299" i="13" s="1"/>
  <c r="CG298" i="13"/>
  <c r="CA298" i="13"/>
  <c r="E298" i="13"/>
  <c r="C298" i="13" s="1"/>
  <c r="D298" i="13"/>
  <c r="CG297" i="13"/>
  <c r="CA297" i="13"/>
  <c r="E297" i="13"/>
  <c r="C297" i="13" s="1"/>
  <c r="D297" i="13"/>
  <c r="CG296" i="13"/>
  <c r="CA296" i="13"/>
  <c r="E296" i="13"/>
  <c r="C296" i="13" s="1"/>
  <c r="D296" i="13"/>
  <c r="CG295" i="13"/>
  <c r="E295" i="13"/>
  <c r="C295" i="13" s="1"/>
  <c r="D295" i="13"/>
  <c r="CG294" i="13"/>
  <c r="CA294" i="13"/>
  <c r="E294" i="13"/>
  <c r="C294" i="13" s="1"/>
  <c r="CI294" i="13" s="1"/>
  <c r="CC294" i="13" s="1"/>
  <c r="CI293" i="13"/>
  <c r="CC293" i="13" s="1"/>
  <c r="CG293" i="13"/>
  <c r="CA293" i="13" s="1"/>
  <c r="CB293" i="13"/>
  <c r="AV293" i="13" s="1"/>
  <c r="E293" i="13"/>
  <c r="C293" i="13"/>
  <c r="CH293" i="13" s="1"/>
  <c r="CG292" i="13"/>
  <c r="CC292" i="13"/>
  <c r="CA292" i="13"/>
  <c r="E292" i="13"/>
  <c r="C292" i="13" s="1"/>
  <c r="CI292" i="13" s="1"/>
  <c r="CG291" i="13"/>
  <c r="CA291" i="13" s="1"/>
  <c r="E291" i="13"/>
  <c r="C291" i="13"/>
  <c r="CG290" i="13"/>
  <c r="CC290" i="13"/>
  <c r="CA290" i="13"/>
  <c r="E290" i="13"/>
  <c r="C290" i="13" s="1"/>
  <c r="CI290" i="13" s="1"/>
  <c r="CI289" i="13"/>
  <c r="CC289" i="13" s="1"/>
  <c r="CG289" i="13"/>
  <c r="CA289" i="13" s="1"/>
  <c r="AV289" i="13" s="1"/>
  <c r="CB289" i="13"/>
  <c r="E289" i="13"/>
  <c r="C289" i="13"/>
  <c r="CH289" i="13" s="1"/>
  <c r="CG288" i="13"/>
  <c r="CA288" i="13"/>
  <c r="E288" i="13"/>
  <c r="C288" i="13" s="1"/>
  <c r="CI288" i="13" s="1"/>
  <c r="CC288" i="13" s="1"/>
  <c r="CG287" i="13"/>
  <c r="CA287" i="13" s="1"/>
  <c r="AV287" i="13" s="1"/>
  <c r="E287" i="13"/>
  <c r="C287" i="13"/>
  <c r="CH287" i="13" s="1"/>
  <c r="CH286" i="13"/>
  <c r="CG286" i="13"/>
  <c r="CA286" i="13"/>
  <c r="AV286" i="13" s="1"/>
  <c r="E286" i="13"/>
  <c r="C286" i="13" s="1"/>
  <c r="CI286" i="13" s="1"/>
  <c r="AU285" i="13"/>
  <c r="AT285" i="13"/>
  <c r="AS285" i="13"/>
  <c r="AR285" i="13"/>
  <c r="AQ285" i="13"/>
  <c r="AP285" i="13"/>
  <c r="AO285" i="13"/>
  <c r="AN285" i="13"/>
  <c r="AM285" i="13"/>
  <c r="AL285" i="13"/>
  <c r="AK285" i="13"/>
  <c r="AJ285" i="13"/>
  <c r="AI285" i="13"/>
  <c r="AH285" i="13"/>
  <c r="AG285" i="13"/>
  <c r="AF285" i="13"/>
  <c r="AE285" i="13"/>
  <c r="AD285" i="13"/>
  <c r="AC285" i="13"/>
  <c r="AB285" i="13"/>
  <c r="AA285" i="13"/>
  <c r="Z285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L285" i="13"/>
  <c r="K285" i="13"/>
  <c r="J285" i="13"/>
  <c r="I285" i="13"/>
  <c r="H285" i="13"/>
  <c r="G285" i="13"/>
  <c r="E285" i="13" s="1"/>
  <c r="F285" i="13"/>
  <c r="D285" i="13" s="1"/>
  <c r="E280" i="13"/>
  <c r="D280" i="13"/>
  <c r="C280" i="13" s="1"/>
  <c r="E279" i="13"/>
  <c r="D279" i="13"/>
  <c r="C279" i="13"/>
  <c r="E278" i="13"/>
  <c r="D278" i="13"/>
  <c r="C278" i="13" s="1"/>
  <c r="E277" i="13"/>
  <c r="D277" i="13"/>
  <c r="C277" i="13"/>
  <c r="E272" i="13"/>
  <c r="D272" i="13"/>
  <c r="C272" i="13" s="1"/>
  <c r="E271" i="13"/>
  <c r="C271" i="13" s="1"/>
  <c r="D271" i="13"/>
  <c r="E270" i="13"/>
  <c r="D270" i="13"/>
  <c r="C270" i="13" s="1"/>
  <c r="E269" i="13"/>
  <c r="C269" i="13" s="1"/>
  <c r="D269" i="13"/>
  <c r="CK265" i="13"/>
  <c r="CE265" i="13" s="1"/>
  <c r="CG265" i="13"/>
  <c r="CA265" i="13" s="1"/>
  <c r="E265" i="13"/>
  <c r="CH265" i="13" s="1"/>
  <c r="CB265" i="13" s="1"/>
  <c r="D265" i="13"/>
  <c r="C265" i="13"/>
  <c r="CI264" i="13"/>
  <c r="CC264" i="13" s="1"/>
  <c r="E264" i="13"/>
  <c r="CH264" i="13" s="1"/>
  <c r="CB264" i="13" s="1"/>
  <c r="D264" i="13"/>
  <c r="C264" i="13"/>
  <c r="CK263" i="13"/>
  <c r="CG263" i="13"/>
  <c r="AW263" i="13"/>
  <c r="E263" i="13"/>
  <c r="CH263" i="13" s="1"/>
  <c r="D263" i="13"/>
  <c r="C263" i="13"/>
  <c r="AW262" i="13"/>
  <c r="E262" i="13"/>
  <c r="CH262" i="13" s="1"/>
  <c r="D262" i="13"/>
  <c r="CH261" i="13"/>
  <c r="AW261" i="13"/>
  <c r="E261" i="13"/>
  <c r="CG261" i="13" s="1"/>
  <c r="D261" i="13"/>
  <c r="C261" i="13" s="1"/>
  <c r="AW260" i="13"/>
  <c r="E260" i="13"/>
  <c r="CH260" i="13" s="1"/>
  <c r="D260" i="13"/>
  <c r="CG259" i="13"/>
  <c r="CA259" i="13" s="1"/>
  <c r="E259" i="13"/>
  <c r="CH259" i="13" s="1"/>
  <c r="CB259" i="13" s="1"/>
  <c r="D259" i="13"/>
  <c r="CK258" i="13"/>
  <c r="CE258" i="13" s="1"/>
  <c r="CH258" i="13"/>
  <c r="CB258" i="13" s="1"/>
  <c r="CG258" i="13"/>
  <c r="CA258" i="13"/>
  <c r="E258" i="13"/>
  <c r="D258" i="13"/>
  <c r="C258" i="13"/>
  <c r="CJ258" i="13" s="1"/>
  <c r="CD258" i="13" s="1"/>
  <c r="CL257" i="13"/>
  <c r="CF257" i="13" s="1"/>
  <c r="CG257" i="13"/>
  <c r="CA257" i="13" s="1"/>
  <c r="E257" i="13"/>
  <c r="CH257" i="13" s="1"/>
  <c r="CB257" i="13" s="1"/>
  <c r="D257" i="13"/>
  <c r="C257" i="13"/>
  <c r="CK256" i="13"/>
  <c r="CE256" i="13"/>
  <c r="CA256" i="13"/>
  <c r="E256" i="13"/>
  <c r="CG256" i="13" s="1"/>
  <c r="D256" i="13"/>
  <c r="C256" i="13"/>
  <c r="E255" i="13"/>
  <c r="CH255" i="13" s="1"/>
  <c r="CB255" i="13" s="1"/>
  <c r="D255" i="13"/>
  <c r="C255" i="13"/>
  <c r="CI254" i="13"/>
  <c r="CC254" i="13"/>
  <c r="E254" i="13"/>
  <c r="D254" i="13"/>
  <c r="C254" i="13"/>
  <c r="E253" i="13"/>
  <c r="C253" i="13" s="1"/>
  <c r="D253" i="13"/>
  <c r="CI252" i="13"/>
  <c r="CC252" i="13"/>
  <c r="E252" i="13"/>
  <c r="C252" i="13" s="1"/>
  <c r="D252" i="13"/>
  <c r="CG251" i="13"/>
  <c r="CA251" i="13" s="1"/>
  <c r="E251" i="13"/>
  <c r="CH251" i="13" s="1"/>
  <c r="CB251" i="13" s="1"/>
  <c r="D251" i="13"/>
  <c r="CI250" i="13"/>
  <c r="CC250" i="13" s="1"/>
  <c r="E250" i="13"/>
  <c r="CH250" i="13" s="1"/>
  <c r="CB250" i="13" s="1"/>
  <c r="D250" i="13"/>
  <c r="C250" i="13"/>
  <c r="E249" i="13"/>
  <c r="CH249" i="13" s="1"/>
  <c r="CB249" i="13" s="1"/>
  <c r="D249" i="13"/>
  <c r="E248" i="13"/>
  <c r="CH248" i="13" s="1"/>
  <c r="CB248" i="13" s="1"/>
  <c r="D248" i="13"/>
  <c r="CK247" i="13"/>
  <c r="CE247" i="13" s="1"/>
  <c r="CG247" i="13"/>
  <c r="CA247" i="13" s="1"/>
  <c r="E247" i="13"/>
  <c r="CH247" i="13" s="1"/>
  <c r="CB247" i="13" s="1"/>
  <c r="D247" i="13"/>
  <c r="C247" i="13"/>
  <c r="CI246" i="13"/>
  <c r="CC246" i="13" s="1"/>
  <c r="E246" i="13"/>
  <c r="CH246" i="13" s="1"/>
  <c r="CB246" i="13" s="1"/>
  <c r="D246" i="13"/>
  <c r="C246" i="13"/>
  <c r="CK245" i="13"/>
  <c r="CE245" i="13" s="1"/>
  <c r="CA245" i="13"/>
  <c r="E245" i="13"/>
  <c r="CG245" i="13" s="1"/>
  <c r="D245" i="13"/>
  <c r="C245" i="13"/>
  <c r="CK244" i="13"/>
  <c r="CE244" i="13" s="1"/>
  <c r="CA244" i="13"/>
  <c r="E244" i="13"/>
  <c r="CG244" i="13" s="1"/>
  <c r="D244" i="13"/>
  <c r="C244" i="13"/>
  <c r="CA243" i="13"/>
  <c r="E243" i="13"/>
  <c r="CG243" i="13" s="1"/>
  <c r="D243" i="13"/>
  <c r="E242" i="13"/>
  <c r="C242" i="13" s="1"/>
  <c r="D242" i="13"/>
  <c r="CL241" i="13"/>
  <c r="CF241" i="13" s="1"/>
  <c r="CG241" i="13"/>
  <c r="CA241" i="13"/>
  <c r="E241" i="13"/>
  <c r="CH241" i="13" s="1"/>
  <c r="CB241" i="13" s="1"/>
  <c r="D241" i="13"/>
  <c r="C241" i="13"/>
  <c r="CI241" i="13" s="1"/>
  <c r="CC241" i="13" s="1"/>
  <c r="CK240" i="13"/>
  <c r="CE240" i="13" s="1"/>
  <c r="CH240" i="13"/>
  <c r="CB240" i="13" s="1"/>
  <c r="CG240" i="13"/>
  <c r="CA240" i="13"/>
  <c r="E240" i="13"/>
  <c r="D240" i="13"/>
  <c r="C240" i="13" s="1"/>
  <c r="CJ239" i="13"/>
  <c r="CD239" i="13" s="1"/>
  <c r="CH239" i="13"/>
  <c r="CB239" i="13"/>
  <c r="E239" i="13"/>
  <c r="CG239" i="13" s="1"/>
  <c r="CA239" i="13" s="1"/>
  <c r="D239" i="13"/>
  <c r="C239" i="13" s="1"/>
  <c r="CL238" i="13"/>
  <c r="CF238" i="13" s="1"/>
  <c r="CH238" i="13"/>
  <c r="CB238" i="13" s="1"/>
  <c r="E238" i="13"/>
  <c r="CG238" i="13" s="1"/>
  <c r="CA238" i="13" s="1"/>
  <c r="D238" i="13"/>
  <c r="C238" i="13" s="1"/>
  <c r="CJ237" i="13"/>
  <c r="CD237" i="13" s="1"/>
  <c r="CH237" i="13"/>
  <c r="CB237" i="13"/>
  <c r="E237" i="13"/>
  <c r="CG237" i="13" s="1"/>
  <c r="CA237" i="13" s="1"/>
  <c r="D237" i="13"/>
  <c r="C237" i="13" s="1"/>
  <c r="CL236" i="13"/>
  <c r="CF236" i="13" s="1"/>
  <c r="CH236" i="13"/>
  <c r="CB236" i="13" s="1"/>
  <c r="E236" i="13"/>
  <c r="CG236" i="13" s="1"/>
  <c r="CA236" i="13" s="1"/>
  <c r="D236" i="13"/>
  <c r="C236" i="13" s="1"/>
  <c r="CJ235" i="13"/>
  <c r="CD235" i="13" s="1"/>
  <c r="CH235" i="13"/>
  <c r="CB235" i="13"/>
  <c r="E235" i="13"/>
  <c r="CG235" i="13" s="1"/>
  <c r="CA235" i="13" s="1"/>
  <c r="D235" i="13"/>
  <c r="C235" i="13" s="1"/>
  <c r="CL234" i="13"/>
  <c r="CF234" i="13" s="1"/>
  <c r="CH234" i="13"/>
  <c r="CB234" i="13" s="1"/>
  <c r="E234" i="13"/>
  <c r="CG234" i="13" s="1"/>
  <c r="CA234" i="13" s="1"/>
  <c r="C234" i="13"/>
  <c r="CI233" i="13"/>
  <c r="CC233" i="13" s="1"/>
  <c r="E233" i="13"/>
  <c r="CH233" i="13" s="1"/>
  <c r="CB233" i="13" s="1"/>
  <c r="D233" i="13"/>
  <c r="C233" i="13"/>
  <c r="CK232" i="13"/>
  <c r="CE232" i="13" s="1"/>
  <c r="CG232" i="13"/>
  <c r="CA232" i="13" s="1"/>
  <c r="E232" i="13"/>
  <c r="CH232" i="13" s="1"/>
  <c r="CB232" i="13" s="1"/>
  <c r="D232" i="13"/>
  <c r="C232" i="13"/>
  <c r="E231" i="13"/>
  <c r="CH231" i="13" s="1"/>
  <c r="CB231" i="13" s="1"/>
  <c r="D231" i="13"/>
  <c r="E230" i="13"/>
  <c r="CH230" i="13" s="1"/>
  <c r="CB230" i="13" s="1"/>
  <c r="D230" i="13"/>
  <c r="CI229" i="13"/>
  <c r="CC229" i="13" s="1"/>
  <c r="E229" i="13"/>
  <c r="CH229" i="13" s="1"/>
  <c r="CB229" i="13" s="1"/>
  <c r="D229" i="13"/>
  <c r="C229" i="13"/>
  <c r="E228" i="13"/>
  <c r="CH228" i="13" s="1"/>
  <c r="CB228" i="13" s="1"/>
  <c r="D228" i="13"/>
  <c r="CI227" i="13"/>
  <c r="CC227" i="13"/>
  <c r="E227" i="13"/>
  <c r="D227" i="13"/>
  <c r="C227" i="13"/>
  <c r="CK227" i="13" s="1"/>
  <c r="CE227" i="13" s="1"/>
  <c r="E226" i="13"/>
  <c r="CH226" i="13" s="1"/>
  <c r="CB226" i="13" s="1"/>
  <c r="D226" i="13"/>
  <c r="E225" i="13"/>
  <c r="CH225" i="13" s="1"/>
  <c r="CB225" i="13" s="1"/>
  <c r="D225" i="13"/>
  <c r="CI223" i="13"/>
  <c r="CC223" i="13" s="1"/>
  <c r="E223" i="13"/>
  <c r="CH223" i="13" s="1"/>
  <c r="CB223" i="13" s="1"/>
  <c r="D223" i="13"/>
  <c r="C223" i="13"/>
  <c r="CK219" i="13"/>
  <c r="CE219" i="13" s="1"/>
  <c r="CG219" i="13"/>
  <c r="CA219" i="13" s="1"/>
  <c r="E219" i="13"/>
  <c r="D219" i="13"/>
  <c r="C219" i="13"/>
  <c r="CA218" i="13"/>
  <c r="E218" i="13"/>
  <c r="CG218" i="13" s="1"/>
  <c r="D218" i="13"/>
  <c r="AT217" i="13"/>
  <c r="E217" i="13"/>
  <c r="CG217" i="13" s="1"/>
  <c r="D217" i="13"/>
  <c r="CI216" i="13"/>
  <c r="CG216" i="13"/>
  <c r="AT216" i="13"/>
  <c r="E216" i="13"/>
  <c r="D216" i="13"/>
  <c r="C216" i="13"/>
  <c r="CK216" i="13" s="1"/>
  <c r="AT215" i="13"/>
  <c r="E215" i="13"/>
  <c r="CG215" i="13" s="1"/>
  <c r="D215" i="13"/>
  <c r="AT214" i="13"/>
  <c r="E214" i="13"/>
  <c r="CG214" i="13" s="1"/>
  <c r="D214" i="13"/>
  <c r="CG213" i="13"/>
  <c r="CA213" i="13" s="1"/>
  <c r="E213" i="13"/>
  <c r="D213" i="13"/>
  <c r="C213" i="13"/>
  <c r="CI212" i="13"/>
  <c r="CC212" i="13" s="1"/>
  <c r="E212" i="13"/>
  <c r="CG212" i="13" s="1"/>
  <c r="CA212" i="13" s="1"/>
  <c r="D212" i="13"/>
  <c r="C212" i="13"/>
  <c r="CG211" i="13"/>
  <c r="CA211" i="13" s="1"/>
  <c r="E211" i="13"/>
  <c r="D211" i="13"/>
  <c r="C211" i="13"/>
  <c r="E210" i="13"/>
  <c r="CG210" i="13" s="1"/>
  <c r="CA210" i="13" s="1"/>
  <c r="D210" i="13"/>
  <c r="CK209" i="13"/>
  <c r="CE209" i="13" s="1"/>
  <c r="CG209" i="13"/>
  <c r="CA209" i="13" s="1"/>
  <c r="E209" i="13"/>
  <c r="D209" i="13"/>
  <c r="C209" i="13"/>
  <c r="CI208" i="13"/>
  <c r="CC208" i="13" s="1"/>
  <c r="E208" i="13"/>
  <c r="C208" i="13" s="1"/>
  <c r="D208" i="13"/>
  <c r="E207" i="13"/>
  <c r="D207" i="13"/>
  <c r="C207" i="13"/>
  <c r="CI206" i="13"/>
  <c r="CC206" i="13"/>
  <c r="E206" i="13"/>
  <c r="D206" i="13"/>
  <c r="C206" i="13"/>
  <c r="CK206" i="13" s="1"/>
  <c r="CE206" i="13" s="1"/>
  <c r="CK205" i="13"/>
  <c r="CE205" i="13" s="1"/>
  <c r="CG205" i="13"/>
  <c r="CA205" i="13" s="1"/>
  <c r="E205" i="13"/>
  <c r="D205" i="13"/>
  <c r="C205" i="13"/>
  <c r="CA204" i="13"/>
  <c r="E204" i="13"/>
  <c r="CG204" i="13" s="1"/>
  <c r="D204" i="13"/>
  <c r="E203" i="13"/>
  <c r="CG203" i="13" s="1"/>
  <c r="CA203" i="13" s="1"/>
  <c r="D203" i="13"/>
  <c r="CI202" i="13"/>
  <c r="CC202" i="13" s="1"/>
  <c r="E202" i="13"/>
  <c r="CG202" i="13" s="1"/>
  <c r="CA202" i="13" s="1"/>
  <c r="D202" i="13"/>
  <c r="C202" i="13"/>
  <c r="E201" i="13"/>
  <c r="CG201" i="13" s="1"/>
  <c r="CA201" i="13" s="1"/>
  <c r="D201" i="13"/>
  <c r="E200" i="13"/>
  <c r="CG200" i="13" s="1"/>
  <c r="CA200" i="13" s="1"/>
  <c r="D200" i="13"/>
  <c r="CA199" i="13"/>
  <c r="E199" i="13"/>
  <c r="CG199" i="13" s="1"/>
  <c r="D199" i="13"/>
  <c r="CA198" i="13"/>
  <c r="E198" i="13"/>
  <c r="CG198" i="13" s="1"/>
  <c r="D198" i="13"/>
  <c r="C198" i="13" s="1"/>
  <c r="E197" i="13"/>
  <c r="CG197" i="13" s="1"/>
  <c r="CA197" i="13" s="1"/>
  <c r="D197" i="13"/>
  <c r="C197" i="13"/>
  <c r="CK197" i="13" s="1"/>
  <c r="CE197" i="13" s="1"/>
  <c r="CG196" i="13"/>
  <c r="CA196" i="13"/>
  <c r="E196" i="13"/>
  <c r="D196" i="13"/>
  <c r="C196" i="13" s="1"/>
  <c r="CI195" i="13"/>
  <c r="CC195" i="13" s="1"/>
  <c r="CG195" i="13"/>
  <c r="CA195" i="13"/>
  <c r="E195" i="13"/>
  <c r="D195" i="13"/>
  <c r="C195" i="13" s="1"/>
  <c r="E194" i="13"/>
  <c r="CG194" i="13" s="1"/>
  <c r="CA194" i="13" s="1"/>
  <c r="D194" i="13"/>
  <c r="CI193" i="13"/>
  <c r="CC193" i="13" s="1"/>
  <c r="E193" i="13"/>
  <c r="CG193" i="13" s="1"/>
  <c r="CA193" i="13" s="1"/>
  <c r="D193" i="13"/>
  <c r="C193" i="13"/>
  <c r="E192" i="13"/>
  <c r="CG192" i="13" s="1"/>
  <c r="CA192" i="13" s="1"/>
  <c r="D192" i="13"/>
  <c r="C192" i="13"/>
  <c r="CI192" i="13" s="1"/>
  <c r="CC192" i="13" s="1"/>
  <c r="E191" i="13"/>
  <c r="CG191" i="13" s="1"/>
  <c r="CA191" i="13" s="1"/>
  <c r="D191" i="13"/>
  <c r="E190" i="13"/>
  <c r="CG190" i="13" s="1"/>
  <c r="CA190" i="13" s="1"/>
  <c r="D190" i="13"/>
  <c r="CI189" i="13"/>
  <c r="CC189" i="13" s="1"/>
  <c r="E189" i="13"/>
  <c r="CG189" i="13" s="1"/>
  <c r="CA189" i="13" s="1"/>
  <c r="D189" i="13"/>
  <c r="C189" i="13"/>
  <c r="CK188" i="13"/>
  <c r="CE188" i="13" s="1"/>
  <c r="E188" i="13"/>
  <c r="C188" i="13" s="1"/>
  <c r="CJ187" i="13"/>
  <c r="CD187" i="13" s="1"/>
  <c r="E187" i="13"/>
  <c r="CG187" i="13" s="1"/>
  <c r="CA187" i="13" s="1"/>
  <c r="D187" i="13"/>
  <c r="C187" i="13" s="1"/>
  <c r="CH187" i="13" s="1"/>
  <c r="CB187" i="13" s="1"/>
  <c r="E186" i="13"/>
  <c r="CG186" i="13" s="1"/>
  <c r="CA186" i="13" s="1"/>
  <c r="D186" i="13"/>
  <c r="C186" i="13" s="1"/>
  <c r="CJ186" i="13" s="1"/>
  <c r="CD186" i="13" s="1"/>
  <c r="CJ185" i="13"/>
  <c r="CD185" i="13" s="1"/>
  <c r="CH185" i="13"/>
  <c r="CB185" i="13"/>
  <c r="E185" i="13"/>
  <c r="CG185" i="13" s="1"/>
  <c r="CA185" i="13" s="1"/>
  <c r="D185" i="13"/>
  <c r="C185" i="13" s="1"/>
  <c r="CH184" i="13"/>
  <c r="CB184" i="13" s="1"/>
  <c r="E184" i="13"/>
  <c r="CG184" i="13" s="1"/>
  <c r="CA184" i="13" s="1"/>
  <c r="D184" i="13"/>
  <c r="C184" i="13" s="1"/>
  <c r="CJ183" i="13"/>
  <c r="CD183" i="13" s="1"/>
  <c r="E183" i="13"/>
  <c r="CG183" i="13" s="1"/>
  <c r="CA183" i="13" s="1"/>
  <c r="D183" i="13"/>
  <c r="C183" i="13" s="1"/>
  <c r="CH183" i="13" s="1"/>
  <c r="CB183" i="13" s="1"/>
  <c r="E182" i="13"/>
  <c r="CG182" i="13" s="1"/>
  <c r="CA182" i="13" s="1"/>
  <c r="D182" i="13"/>
  <c r="C182" i="13" s="1"/>
  <c r="CJ182" i="13" s="1"/>
  <c r="CD182" i="13" s="1"/>
  <c r="CJ181" i="13"/>
  <c r="CD181" i="13" s="1"/>
  <c r="CH181" i="13"/>
  <c r="CB181" i="13"/>
  <c r="E181" i="13"/>
  <c r="CG181" i="13" s="1"/>
  <c r="CA181" i="13" s="1"/>
  <c r="D181" i="13"/>
  <c r="C181" i="13" s="1"/>
  <c r="CH180" i="13"/>
  <c r="CB180" i="13" s="1"/>
  <c r="E180" i="13"/>
  <c r="CG180" i="13" s="1"/>
  <c r="CA180" i="13" s="1"/>
  <c r="D180" i="13"/>
  <c r="C180" i="13" s="1"/>
  <c r="CJ179" i="13"/>
  <c r="CD179" i="13" s="1"/>
  <c r="E179" i="13"/>
  <c r="CG179" i="13" s="1"/>
  <c r="CA179" i="13" s="1"/>
  <c r="D179" i="13"/>
  <c r="C179" i="13" s="1"/>
  <c r="CH179" i="13" s="1"/>
  <c r="CB179" i="13" s="1"/>
  <c r="CN177" i="13"/>
  <c r="CJ177" i="13"/>
  <c r="CD177" i="13" s="1"/>
  <c r="CH177" i="13"/>
  <c r="CB177" i="13"/>
  <c r="E177" i="13"/>
  <c r="CG177" i="13" s="1"/>
  <c r="CA177" i="13" s="1"/>
  <c r="D177" i="13"/>
  <c r="C177" i="13" s="1"/>
  <c r="E171" i="13"/>
  <c r="D171" i="13"/>
  <c r="C171" i="13"/>
  <c r="E170" i="13"/>
  <c r="D170" i="13"/>
  <c r="C170" i="13" s="1"/>
  <c r="E169" i="13"/>
  <c r="C169" i="13" s="1"/>
  <c r="D169" i="13"/>
  <c r="E168" i="13"/>
  <c r="D168" i="13"/>
  <c r="C168" i="13" s="1"/>
  <c r="O167" i="13"/>
  <c r="N167" i="13"/>
  <c r="M167" i="13"/>
  <c r="L167" i="13"/>
  <c r="K167" i="13"/>
  <c r="J167" i="13"/>
  <c r="I167" i="13"/>
  <c r="H167" i="13"/>
  <c r="G167" i="13"/>
  <c r="F167" i="13"/>
  <c r="E166" i="13"/>
  <c r="D166" i="13"/>
  <c r="C166" i="13" s="1"/>
  <c r="E165" i="13"/>
  <c r="E167" i="13" s="1"/>
  <c r="D165" i="13"/>
  <c r="C165" i="13"/>
  <c r="E164" i="13"/>
  <c r="D164" i="13"/>
  <c r="P159" i="13"/>
  <c r="O159" i="13"/>
  <c r="N159" i="13"/>
  <c r="N160" i="13" s="1"/>
  <c r="M159" i="13"/>
  <c r="L159" i="13"/>
  <c r="K159" i="13"/>
  <c r="J159" i="13"/>
  <c r="I159" i="13"/>
  <c r="H159" i="13"/>
  <c r="G159" i="13"/>
  <c r="F159" i="13"/>
  <c r="F160" i="13" s="1"/>
  <c r="E158" i="13"/>
  <c r="D158" i="13"/>
  <c r="C158" i="13"/>
  <c r="E157" i="13"/>
  <c r="D157" i="13"/>
  <c r="C157" i="13" s="1"/>
  <c r="E156" i="13"/>
  <c r="C156" i="13" s="1"/>
  <c r="D156" i="13"/>
  <c r="E155" i="13"/>
  <c r="E159" i="13" s="1"/>
  <c r="D155" i="13"/>
  <c r="C155" i="13" s="1"/>
  <c r="P154" i="13"/>
  <c r="P160" i="13" s="1"/>
  <c r="O154" i="13"/>
  <c r="O160" i="13" s="1"/>
  <c r="N154" i="13"/>
  <c r="M154" i="13"/>
  <c r="M160" i="13" s="1"/>
  <c r="L154" i="13"/>
  <c r="L160" i="13" s="1"/>
  <c r="K154" i="13"/>
  <c r="K160" i="13" s="1"/>
  <c r="J154" i="13"/>
  <c r="J160" i="13" s="1"/>
  <c r="I154" i="13"/>
  <c r="I160" i="13" s="1"/>
  <c r="H154" i="13"/>
  <c r="H160" i="13" s="1"/>
  <c r="G154" i="13"/>
  <c r="G160" i="13" s="1"/>
  <c r="F154" i="13"/>
  <c r="E153" i="13"/>
  <c r="C153" i="13" s="1"/>
  <c r="D153" i="13"/>
  <c r="E152" i="13"/>
  <c r="D152" i="13"/>
  <c r="C152" i="13" s="1"/>
  <c r="E151" i="13"/>
  <c r="D151" i="13"/>
  <c r="C151" i="13"/>
  <c r="L147" i="13"/>
  <c r="M146" i="13"/>
  <c r="M147" i="13" s="1"/>
  <c r="L146" i="13"/>
  <c r="K146" i="13"/>
  <c r="J146" i="13"/>
  <c r="I146" i="13"/>
  <c r="I147" i="13" s="1"/>
  <c r="H146" i="13"/>
  <c r="G146" i="13"/>
  <c r="F146" i="13"/>
  <c r="E145" i="13"/>
  <c r="D145" i="13"/>
  <c r="C145" i="13" s="1"/>
  <c r="E144" i="13"/>
  <c r="D144" i="13"/>
  <c r="C144" i="13"/>
  <c r="E143" i="13"/>
  <c r="D143" i="13"/>
  <c r="C143" i="13" s="1"/>
  <c r="E142" i="13"/>
  <c r="E146" i="13" s="1"/>
  <c r="D142" i="13"/>
  <c r="C142" i="13"/>
  <c r="C146" i="13" s="1"/>
  <c r="M141" i="13"/>
  <c r="L141" i="13"/>
  <c r="K141" i="13"/>
  <c r="K147" i="13" s="1"/>
  <c r="J141" i="13"/>
  <c r="J147" i="13" s="1"/>
  <c r="I141" i="13"/>
  <c r="H141" i="13"/>
  <c r="H147" i="13" s="1"/>
  <c r="G141" i="13"/>
  <c r="G147" i="13" s="1"/>
  <c r="F141" i="13"/>
  <c r="F147" i="13" s="1"/>
  <c r="E140" i="13"/>
  <c r="D140" i="13"/>
  <c r="C140" i="13"/>
  <c r="E139" i="13"/>
  <c r="D139" i="13"/>
  <c r="C139" i="13" s="1"/>
  <c r="E138" i="13"/>
  <c r="C138" i="13" s="1"/>
  <c r="C141" i="13" s="1"/>
  <c r="D138" i="13"/>
  <c r="E134" i="13"/>
  <c r="D134" i="13"/>
  <c r="C134" i="13" s="1"/>
  <c r="CA134" i="13" s="1"/>
  <c r="AK134" i="13" s="1"/>
  <c r="E133" i="13"/>
  <c r="D133" i="13"/>
  <c r="C133" i="13"/>
  <c r="E132" i="13"/>
  <c r="D132" i="13"/>
  <c r="C132" i="13" s="1"/>
  <c r="E131" i="13"/>
  <c r="D131" i="13"/>
  <c r="C131" i="13"/>
  <c r="E130" i="13"/>
  <c r="D130" i="13"/>
  <c r="C130" i="13" s="1"/>
  <c r="E125" i="13"/>
  <c r="D125" i="13"/>
  <c r="C125" i="13" s="1"/>
  <c r="E124" i="13"/>
  <c r="D124" i="13"/>
  <c r="C124" i="13"/>
  <c r="CA125" i="13" s="1"/>
  <c r="E123" i="13"/>
  <c r="D123" i="13"/>
  <c r="C123" i="13" s="1"/>
  <c r="E122" i="13"/>
  <c r="C122" i="13" s="1"/>
  <c r="D122" i="13"/>
  <c r="E121" i="13"/>
  <c r="D121" i="13"/>
  <c r="C121" i="13" s="1"/>
  <c r="E120" i="13"/>
  <c r="C120" i="13" s="1"/>
  <c r="D120" i="13"/>
  <c r="E115" i="13"/>
  <c r="D115" i="13"/>
  <c r="C115" i="13" s="1"/>
  <c r="E114" i="13"/>
  <c r="D114" i="13"/>
  <c r="C114" i="13"/>
  <c r="E113" i="13"/>
  <c r="D113" i="13"/>
  <c r="C113" i="13" s="1"/>
  <c r="E112" i="13"/>
  <c r="D112" i="13"/>
  <c r="C112" i="13"/>
  <c r="E111" i="13"/>
  <c r="D111" i="13"/>
  <c r="C111" i="13" s="1"/>
  <c r="E110" i="13"/>
  <c r="C110" i="13" s="1"/>
  <c r="D110" i="13"/>
  <c r="CA108" i="13"/>
  <c r="E105" i="13"/>
  <c r="C105" i="13" s="1"/>
  <c r="D105" i="13"/>
  <c r="E100" i="13"/>
  <c r="D100" i="13"/>
  <c r="C100" i="13" s="1"/>
  <c r="E99" i="13"/>
  <c r="C99" i="13" s="1"/>
  <c r="D99" i="13"/>
  <c r="E98" i="13"/>
  <c r="D98" i="13"/>
  <c r="C98" i="13" s="1"/>
  <c r="E97" i="13"/>
  <c r="D97" i="13"/>
  <c r="C97" i="13"/>
  <c r="E92" i="13"/>
  <c r="D92" i="13"/>
  <c r="C92" i="13" s="1"/>
  <c r="E91" i="13"/>
  <c r="D91" i="13"/>
  <c r="C91" i="13"/>
  <c r="E90" i="13"/>
  <c r="D90" i="13"/>
  <c r="C90" i="13" s="1"/>
  <c r="E89" i="13"/>
  <c r="C89" i="13" s="1"/>
  <c r="D89" i="13"/>
  <c r="CA85" i="13"/>
  <c r="CA84" i="13"/>
  <c r="C84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C59" i="13" s="1"/>
  <c r="D59" i="13"/>
  <c r="CH54" i="13"/>
  <c r="CB54" i="13" s="1"/>
  <c r="C54" i="13"/>
  <c r="CH53" i="13"/>
  <c r="CB53" i="13" s="1"/>
  <c r="C53" i="13"/>
  <c r="CH52" i="13"/>
  <c r="CB52" i="13" s="1"/>
  <c r="C52" i="13"/>
  <c r="CH51" i="13"/>
  <c r="CB51" i="13" s="1"/>
  <c r="C51" i="13"/>
  <c r="CH50" i="13"/>
  <c r="CB50" i="13" s="1"/>
  <c r="C50" i="13"/>
  <c r="CH49" i="13"/>
  <c r="CB49" i="13" s="1"/>
  <c r="C49" i="13"/>
  <c r="C48" i="13"/>
  <c r="C47" i="13"/>
  <c r="CG47" i="13" s="1"/>
  <c r="CA47" i="13" s="1"/>
  <c r="C46" i="13"/>
  <c r="CG46" i="13" s="1"/>
  <c r="CA46" i="13" s="1"/>
  <c r="C45" i="13"/>
  <c r="CG45" i="13" s="1"/>
  <c r="CA45" i="13" s="1"/>
  <c r="C44" i="13"/>
  <c r="CG44" i="13" s="1"/>
  <c r="CA44" i="13" s="1"/>
  <c r="C43" i="13"/>
  <c r="CG43" i="13" s="1"/>
  <c r="CA43" i="13" s="1"/>
  <c r="C42" i="13"/>
  <c r="CG42" i="13" s="1"/>
  <c r="CA42" i="13" s="1"/>
  <c r="C41" i="13"/>
  <c r="CG41" i="13" s="1"/>
  <c r="CA41" i="13" s="1"/>
  <c r="C40" i="13"/>
  <c r="CG40" i="13" s="1"/>
  <c r="CA40" i="13" s="1"/>
  <c r="C39" i="13"/>
  <c r="CG39" i="13" s="1"/>
  <c r="CA39" i="13" s="1"/>
  <c r="C38" i="13"/>
  <c r="CG38" i="13" s="1"/>
  <c r="CA38" i="13" s="1"/>
  <c r="C37" i="13"/>
  <c r="CG37" i="13" s="1"/>
  <c r="CA37" i="13" s="1"/>
  <c r="C36" i="13"/>
  <c r="CG36" i="13" s="1"/>
  <c r="CA36" i="13" s="1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 s="1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CD18" i="13"/>
  <c r="G18" i="13"/>
  <c r="CB14" i="13"/>
  <c r="C14" i="13"/>
  <c r="CJ14" i="13" s="1"/>
  <c r="CC14" i="13" s="1"/>
  <c r="CJ13" i="13"/>
  <c r="CC13" i="13" s="1"/>
  <c r="CB13" i="13"/>
  <c r="C13" i="13"/>
  <c r="CL13" i="13" s="1"/>
  <c r="CE13" i="13" s="1"/>
  <c r="CL12" i="13"/>
  <c r="CE12" i="13" s="1"/>
  <c r="CH12" i="13"/>
  <c r="CB12" i="13"/>
  <c r="CA12" i="13"/>
  <c r="C12" i="13"/>
  <c r="CJ12" i="13" s="1"/>
  <c r="CC12" i="13" s="1"/>
  <c r="C11" i="13"/>
  <c r="A5" i="13"/>
  <c r="A4" i="13"/>
  <c r="A3" i="13"/>
  <c r="A2" i="13"/>
  <c r="S37" i="13" l="1"/>
  <c r="S45" i="13"/>
  <c r="C147" i="13"/>
  <c r="CI298" i="13"/>
  <c r="CC298" i="13" s="1"/>
  <c r="CH298" i="13"/>
  <c r="CB298" i="13" s="1"/>
  <c r="AV298" i="13" s="1"/>
  <c r="S42" i="13"/>
  <c r="CJ253" i="13"/>
  <c r="CD253" i="13" s="1"/>
  <c r="CL253" i="13"/>
  <c r="CF253" i="13" s="1"/>
  <c r="CI253" i="13"/>
  <c r="CC253" i="13" s="1"/>
  <c r="CK253" i="13"/>
  <c r="CE253" i="13" s="1"/>
  <c r="CL11" i="13"/>
  <c r="CE11" i="13" s="1"/>
  <c r="CH37" i="13"/>
  <c r="CB37" i="13" s="1"/>
  <c r="CH39" i="13"/>
  <c r="CB39" i="13" s="1"/>
  <c r="CH41" i="13"/>
  <c r="CB41" i="13" s="1"/>
  <c r="S41" i="13" s="1"/>
  <c r="CH43" i="13"/>
  <c r="CB43" i="13" s="1"/>
  <c r="S43" i="13" s="1"/>
  <c r="CK11" i="13"/>
  <c r="CD11" i="13" s="1"/>
  <c r="CH36" i="13"/>
  <c r="CB36" i="13" s="1"/>
  <c r="S36" i="13" s="1"/>
  <c r="CH38" i="13"/>
  <c r="CB38" i="13" s="1"/>
  <c r="S38" i="13" s="1"/>
  <c r="CH40" i="13"/>
  <c r="CB40" i="13" s="1"/>
  <c r="S40" i="13" s="1"/>
  <c r="CH42" i="13"/>
  <c r="CB42" i="13" s="1"/>
  <c r="CH44" i="13"/>
  <c r="CB44" i="13" s="1"/>
  <c r="CH46" i="13"/>
  <c r="CB46" i="13" s="1"/>
  <c r="S46" i="13" s="1"/>
  <c r="CI48" i="13"/>
  <c r="CC48" i="13" s="1"/>
  <c r="CG48" i="13"/>
  <c r="CA48" i="13" s="1"/>
  <c r="CH48" i="13"/>
  <c r="CB48" i="13" s="1"/>
  <c r="C164" i="13"/>
  <c r="C167" i="13" s="1"/>
  <c r="D167" i="13"/>
  <c r="CI180" i="13"/>
  <c r="CC180" i="13" s="1"/>
  <c r="AT180" i="13" s="1"/>
  <c r="CK180" i="13"/>
  <c r="CE180" i="13" s="1"/>
  <c r="CL180" i="13"/>
  <c r="CF180" i="13" s="1"/>
  <c r="CH182" i="13"/>
  <c r="CB182" i="13" s="1"/>
  <c r="CI184" i="13"/>
  <c r="CC184" i="13" s="1"/>
  <c r="AT184" i="13" s="1"/>
  <c r="CK184" i="13"/>
  <c r="CE184" i="13" s="1"/>
  <c r="CL184" i="13"/>
  <c r="CF184" i="13" s="1"/>
  <c r="CH186" i="13"/>
  <c r="CB186" i="13" s="1"/>
  <c r="CJ188" i="13"/>
  <c r="CD188" i="13" s="1"/>
  <c r="CL188" i="13"/>
  <c r="CF188" i="13" s="1"/>
  <c r="CH188" i="13"/>
  <c r="CB188" i="13" s="1"/>
  <c r="CG188" i="13"/>
  <c r="CA188" i="13" s="1"/>
  <c r="AT188" i="13" s="1"/>
  <c r="C190" i="13"/>
  <c r="C194" i="13"/>
  <c r="CL195" i="13"/>
  <c r="CF195" i="13" s="1"/>
  <c r="CH195" i="13"/>
  <c r="CB195" i="13" s="1"/>
  <c r="AT195" i="13" s="1"/>
  <c r="CJ195" i="13"/>
  <c r="CD195" i="13" s="1"/>
  <c r="CJ196" i="13"/>
  <c r="CD196" i="13" s="1"/>
  <c r="CI196" i="13"/>
  <c r="CC196" i="13" s="1"/>
  <c r="CL196" i="13"/>
  <c r="CF196" i="13" s="1"/>
  <c r="C201" i="13"/>
  <c r="C203" i="13"/>
  <c r="CJ208" i="13"/>
  <c r="CD208" i="13" s="1"/>
  <c r="AT208" i="13" s="1"/>
  <c r="CL208" i="13"/>
  <c r="CF208" i="13" s="1"/>
  <c r="CK208" i="13"/>
  <c r="CE208" i="13" s="1"/>
  <c r="C215" i="13"/>
  <c r="C217" i="13"/>
  <c r="C228" i="13"/>
  <c r="CG228" i="13"/>
  <c r="CA228" i="13" s="1"/>
  <c r="C230" i="13"/>
  <c r="CG230" i="13"/>
  <c r="CA230" i="13" s="1"/>
  <c r="C249" i="13"/>
  <c r="CI301" i="13"/>
  <c r="CC301" i="13" s="1"/>
  <c r="CH301" i="13"/>
  <c r="CB301" i="13" s="1"/>
  <c r="CH13" i="13"/>
  <c r="CA13" i="13" s="1"/>
  <c r="CH14" i="13"/>
  <c r="CA14" i="13" s="1"/>
  <c r="CI36" i="13"/>
  <c r="CC36" i="13" s="1"/>
  <c r="CI38" i="13"/>
  <c r="CC38" i="13" s="1"/>
  <c r="CI40" i="13"/>
  <c r="CC40" i="13" s="1"/>
  <c r="CI42" i="13"/>
  <c r="CC42" i="13" s="1"/>
  <c r="CI44" i="13"/>
  <c r="CC44" i="13" s="1"/>
  <c r="S44" i="13" s="1"/>
  <c r="CI46" i="13"/>
  <c r="CC46" i="13" s="1"/>
  <c r="CI49" i="13"/>
  <c r="CC49" i="13" s="1"/>
  <c r="CG49" i="13"/>
  <c r="CA49" i="13" s="1"/>
  <c r="CI50" i="13"/>
  <c r="CC50" i="13" s="1"/>
  <c r="CG50" i="13"/>
  <c r="CA50" i="13" s="1"/>
  <c r="CI51" i="13"/>
  <c r="CC51" i="13" s="1"/>
  <c r="CG51" i="13"/>
  <c r="CA51" i="13" s="1"/>
  <c r="CI52" i="13"/>
  <c r="CC52" i="13" s="1"/>
  <c r="CG52" i="13"/>
  <c r="CA52" i="13" s="1"/>
  <c r="CI53" i="13"/>
  <c r="CC53" i="13" s="1"/>
  <c r="CG53" i="13"/>
  <c r="CA53" i="13" s="1"/>
  <c r="CI54" i="13"/>
  <c r="CC54" i="13" s="1"/>
  <c r="CG54" i="13"/>
  <c r="CA54" i="13" s="1"/>
  <c r="D141" i="13"/>
  <c r="E154" i="13"/>
  <c r="E160" i="13" s="1"/>
  <c r="D159" i="13"/>
  <c r="CK177" i="13"/>
  <c r="CE177" i="13" s="1"/>
  <c r="CM177" i="13"/>
  <c r="CI177" i="13"/>
  <c r="CC177" i="13" s="1"/>
  <c r="CL177" i="13"/>
  <c r="CF177" i="13" s="1"/>
  <c r="AT177" i="13" s="1"/>
  <c r="CI181" i="13"/>
  <c r="CC181" i="13" s="1"/>
  <c r="AT181" i="13" s="1"/>
  <c r="CK181" i="13"/>
  <c r="CE181" i="13" s="1"/>
  <c r="CL181" i="13"/>
  <c r="CF181" i="13" s="1"/>
  <c r="CI185" i="13"/>
  <c r="CC185" i="13" s="1"/>
  <c r="AT185" i="13" s="1"/>
  <c r="CK185" i="13"/>
  <c r="CE185" i="13" s="1"/>
  <c r="CL185" i="13"/>
  <c r="CF185" i="13" s="1"/>
  <c r="CI188" i="13"/>
  <c r="CC188" i="13" s="1"/>
  <c r="C191" i="13"/>
  <c r="CK196" i="13"/>
  <c r="CE196" i="13" s="1"/>
  <c r="CL198" i="13"/>
  <c r="CF198" i="13" s="1"/>
  <c r="CJ198" i="13"/>
  <c r="CD198" i="13" s="1"/>
  <c r="CI198" i="13"/>
  <c r="CC198" i="13" s="1"/>
  <c r="AT198" i="13" s="1"/>
  <c r="CK198" i="13"/>
  <c r="CE198" i="13" s="1"/>
  <c r="C226" i="13"/>
  <c r="CG226" i="13"/>
  <c r="CA226" i="13" s="1"/>
  <c r="C251" i="13"/>
  <c r="CG255" i="13"/>
  <c r="CA255" i="13" s="1"/>
  <c r="CH291" i="13"/>
  <c r="CB291" i="13" s="1"/>
  <c r="AV291" i="13" s="1"/>
  <c r="CI291" i="13"/>
  <c r="CC291" i="13" s="1"/>
  <c r="CH292" i="13"/>
  <c r="CB292" i="13" s="1"/>
  <c r="AV292" i="13" s="1"/>
  <c r="CI300" i="13"/>
  <c r="CC300" i="13" s="1"/>
  <c r="CH300" i="13"/>
  <c r="CB300" i="13" s="1"/>
  <c r="CH11" i="13"/>
  <c r="CK14" i="13"/>
  <c r="CD14" i="13" s="1"/>
  <c r="CH45" i="13"/>
  <c r="CB45" i="13" s="1"/>
  <c r="CH47" i="13"/>
  <c r="CB47" i="13" s="1"/>
  <c r="S47" i="13" s="1"/>
  <c r="CI182" i="13"/>
  <c r="CC182" i="13" s="1"/>
  <c r="CK182" i="13"/>
  <c r="CE182" i="13" s="1"/>
  <c r="CL182" i="13"/>
  <c r="CF182" i="13" s="1"/>
  <c r="CI186" i="13"/>
  <c r="CC186" i="13" s="1"/>
  <c r="CK186" i="13"/>
  <c r="CE186" i="13" s="1"/>
  <c r="CL186" i="13"/>
  <c r="CF186" i="13" s="1"/>
  <c r="CJ192" i="13"/>
  <c r="CD192" i="13" s="1"/>
  <c r="CL192" i="13"/>
  <c r="CF192" i="13" s="1"/>
  <c r="CH192" i="13"/>
  <c r="CB192" i="13" s="1"/>
  <c r="AT192" i="13" s="1"/>
  <c r="CK192" i="13"/>
  <c r="CE192" i="13" s="1"/>
  <c r="AT196" i="13"/>
  <c r="CL197" i="13"/>
  <c r="CF197" i="13" s="1"/>
  <c r="CJ197" i="13"/>
  <c r="CD197" i="13" s="1"/>
  <c r="CJ207" i="13"/>
  <c r="CD207" i="13" s="1"/>
  <c r="CL207" i="13"/>
  <c r="CF207" i="13" s="1"/>
  <c r="CI207" i="13"/>
  <c r="CC207" i="13" s="1"/>
  <c r="CK207" i="13"/>
  <c r="CE207" i="13" s="1"/>
  <c r="CJ211" i="13"/>
  <c r="CD211" i="13" s="1"/>
  <c r="CL211" i="13"/>
  <c r="CF211" i="13" s="1"/>
  <c r="CH211" i="13"/>
  <c r="CB211" i="13" s="1"/>
  <c r="AT211" i="13" s="1"/>
  <c r="CI211" i="13"/>
  <c r="CC211" i="13" s="1"/>
  <c r="CJ213" i="13"/>
  <c r="CD213" i="13" s="1"/>
  <c r="CL213" i="13"/>
  <c r="CF213" i="13" s="1"/>
  <c r="CH213" i="13"/>
  <c r="CB213" i="13" s="1"/>
  <c r="AT213" i="13" s="1"/>
  <c r="CI213" i="13"/>
  <c r="CC213" i="13" s="1"/>
  <c r="CL242" i="13"/>
  <c r="CF242" i="13" s="1"/>
  <c r="CJ242" i="13"/>
  <c r="CD242" i="13" s="1"/>
  <c r="CI242" i="13"/>
  <c r="CC242" i="13" s="1"/>
  <c r="CK242" i="13"/>
  <c r="CE242" i="13" s="1"/>
  <c r="CJ255" i="13"/>
  <c r="CD255" i="13" s="1"/>
  <c r="CL255" i="13"/>
  <c r="CF255" i="13" s="1"/>
  <c r="CI255" i="13"/>
  <c r="CC255" i="13" s="1"/>
  <c r="CK255" i="13"/>
  <c r="CE255" i="13" s="1"/>
  <c r="CL261" i="13"/>
  <c r="CJ261" i="13"/>
  <c r="CI261" i="13"/>
  <c r="CK261" i="13"/>
  <c r="CB11" i="13"/>
  <c r="CJ11" i="13"/>
  <c r="CC11" i="13" s="1"/>
  <c r="CK12" i="13"/>
  <c r="CD12" i="13" s="1"/>
  <c r="CK13" i="13"/>
  <c r="CD13" i="13" s="1"/>
  <c r="CL14" i="13"/>
  <c r="CE14" i="13" s="1"/>
  <c r="CI37" i="13"/>
  <c r="CC37" i="13" s="1"/>
  <c r="CI39" i="13"/>
  <c r="CC39" i="13" s="1"/>
  <c r="S39" i="13" s="1"/>
  <c r="CI41" i="13"/>
  <c r="CC41" i="13" s="1"/>
  <c r="CI43" i="13"/>
  <c r="CC43" i="13" s="1"/>
  <c r="CI45" i="13"/>
  <c r="CC45" i="13" s="1"/>
  <c r="CI47" i="13"/>
  <c r="CC47" i="13" s="1"/>
  <c r="E141" i="13"/>
  <c r="E147" i="13" s="1"/>
  <c r="D146" i="13"/>
  <c r="C154" i="13"/>
  <c r="C160" i="13" s="1"/>
  <c r="D154" i="13"/>
  <c r="D160" i="13" s="1"/>
  <c r="C159" i="13"/>
  <c r="CI179" i="13"/>
  <c r="CC179" i="13" s="1"/>
  <c r="AT179" i="13" s="1"/>
  <c r="CK179" i="13"/>
  <c r="CE179" i="13" s="1"/>
  <c r="CL179" i="13"/>
  <c r="CF179" i="13" s="1"/>
  <c r="CJ180" i="13"/>
  <c r="CD180" i="13" s="1"/>
  <c r="CI183" i="13"/>
  <c r="CC183" i="13" s="1"/>
  <c r="AT183" i="13" s="1"/>
  <c r="CK183" i="13"/>
  <c r="CE183" i="13" s="1"/>
  <c r="CL183" i="13"/>
  <c r="CF183" i="13" s="1"/>
  <c r="CJ184" i="13"/>
  <c r="CD184" i="13" s="1"/>
  <c r="CI187" i="13"/>
  <c r="CC187" i="13" s="1"/>
  <c r="AT187" i="13" s="1"/>
  <c r="CK187" i="13"/>
  <c r="CE187" i="13" s="1"/>
  <c r="CL187" i="13"/>
  <c r="CF187" i="13" s="1"/>
  <c r="CJ189" i="13"/>
  <c r="CD189" i="13" s="1"/>
  <c r="CL189" i="13"/>
  <c r="CF189" i="13" s="1"/>
  <c r="CH189" i="13"/>
  <c r="CB189" i="13" s="1"/>
  <c r="CK189" i="13"/>
  <c r="CE189" i="13" s="1"/>
  <c r="AT189" i="13" s="1"/>
  <c r="CJ193" i="13"/>
  <c r="CD193" i="13" s="1"/>
  <c r="CL193" i="13"/>
  <c r="CF193" i="13" s="1"/>
  <c r="CH193" i="13"/>
  <c r="CB193" i="13" s="1"/>
  <c r="AT193" i="13" s="1"/>
  <c r="CK193" i="13"/>
  <c r="CE193" i="13" s="1"/>
  <c r="CK195" i="13"/>
  <c r="CE195" i="13" s="1"/>
  <c r="CI197" i="13"/>
  <c r="CC197" i="13" s="1"/>
  <c r="AT197" i="13" s="1"/>
  <c r="CJ205" i="13"/>
  <c r="CD205" i="13" s="1"/>
  <c r="CL205" i="13"/>
  <c r="CF205" i="13" s="1"/>
  <c r="CH205" i="13"/>
  <c r="CB205" i="13" s="1"/>
  <c r="CI205" i="13"/>
  <c r="CC205" i="13" s="1"/>
  <c r="AT205" i="13"/>
  <c r="CJ209" i="13"/>
  <c r="CD209" i="13" s="1"/>
  <c r="CL209" i="13"/>
  <c r="CF209" i="13" s="1"/>
  <c r="CH209" i="13"/>
  <c r="CB209" i="13" s="1"/>
  <c r="AT209" i="13" s="1"/>
  <c r="CI209" i="13"/>
  <c r="CC209" i="13" s="1"/>
  <c r="CK211" i="13"/>
  <c r="CE211" i="13" s="1"/>
  <c r="CK213" i="13"/>
  <c r="CE213" i="13" s="1"/>
  <c r="CJ219" i="13"/>
  <c r="CD219" i="13" s="1"/>
  <c r="CL219" i="13"/>
  <c r="CF219" i="13" s="1"/>
  <c r="CH219" i="13"/>
  <c r="CB219" i="13" s="1"/>
  <c r="CI219" i="13"/>
  <c r="CC219" i="13" s="1"/>
  <c r="AT219" i="13"/>
  <c r="CL232" i="13"/>
  <c r="CF232" i="13" s="1"/>
  <c r="CJ232" i="13"/>
  <c r="CD232" i="13" s="1"/>
  <c r="CI232" i="13"/>
  <c r="CC232" i="13" s="1"/>
  <c r="AW232" i="13"/>
  <c r="CI234" i="13"/>
  <c r="CC234" i="13" s="1"/>
  <c r="AW234" i="13" s="1"/>
  <c r="CK234" i="13"/>
  <c r="CE234" i="13" s="1"/>
  <c r="CJ234" i="13"/>
  <c r="CD234" i="13" s="1"/>
  <c r="CI236" i="13"/>
  <c r="CC236" i="13" s="1"/>
  <c r="AW236" i="13" s="1"/>
  <c r="CK236" i="13"/>
  <c r="CE236" i="13" s="1"/>
  <c r="CJ236" i="13"/>
  <c r="CD236" i="13" s="1"/>
  <c r="CI238" i="13"/>
  <c r="CC238" i="13" s="1"/>
  <c r="CK238" i="13"/>
  <c r="CE238" i="13" s="1"/>
  <c r="AW238" i="13" s="1"/>
  <c r="CJ238" i="13"/>
  <c r="CD238" i="13" s="1"/>
  <c r="CJ240" i="13"/>
  <c r="CD240" i="13" s="1"/>
  <c r="CL240" i="13"/>
  <c r="CF240" i="13" s="1"/>
  <c r="CI240" i="13"/>
  <c r="CC240" i="13" s="1"/>
  <c r="AW240" i="13" s="1"/>
  <c r="CG249" i="13"/>
  <c r="CA249" i="13" s="1"/>
  <c r="CH288" i="13"/>
  <c r="CB288" i="13" s="1"/>
  <c r="CI295" i="13"/>
  <c r="CC295" i="13" s="1"/>
  <c r="AV295" i="13" s="1"/>
  <c r="CH295" i="13"/>
  <c r="CI310" i="13"/>
  <c r="CC310" i="13" s="1"/>
  <c r="CG310" i="13"/>
  <c r="CA310" i="13" s="1"/>
  <c r="CH310" i="13"/>
  <c r="CB310" i="13" s="1"/>
  <c r="CH313" i="13"/>
  <c r="CB313" i="13" s="1"/>
  <c r="CG313" i="13"/>
  <c r="CA313" i="13" s="1"/>
  <c r="AY313" i="13" s="1"/>
  <c r="CI313" i="13"/>
  <c r="CC313" i="13" s="1"/>
  <c r="C199" i="13"/>
  <c r="C200" i="13"/>
  <c r="C204" i="13"/>
  <c r="C210" i="13"/>
  <c r="C214" i="13"/>
  <c r="C218" i="13"/>
  <c r="CG223" i="13"/>
  <c r="CA223" i="13" s="1"/>
  <c r="C225" i="13"/>
  <c r="CG229" i="13"/>
  <c r="CA229" i="13" s="1"/>
  <c r="C231" i="13"/>
  <c r="CG233" i="13"/>
  <c r="CA233" i="13" s="1"/>
  <c r="CI235" i="13"/>
  <c r="CC235" i="13" s="1"/>
  <c r="CK235" i="13"/>
  <c r="CE235" i="13" s="1"/>
  <c r="AW235" i="13" s="1"/>
  <c r="CL235" i="13"/>
  <c r="CF235" i="13" s="1"/>
  <c r="CI239" i="13"/>
  <c r="CC239" i="13" s="1"/>
  <c r="AW239" i="13" s="1"/>
  <c r="CK239" i="13"/>
  <c r="CE239" i="13" s="1"/>
  <c r="CL239" i="13"/>
  <c r="CF239" i="13" s="1"/>
  <c r="CJ252" i="13"/>
  <c r="CD252" i="13" s="1"/>
  <c r="CL252" i="13"/>
  <c r="CF252" i="13" s="1"/>
  <c r="CK252" i="13"/>
  <c r="CE252" i="13" s="1"/>
  <c r="AW252" i="13" s="1"/>
  <c r="CI316" i="13"/>
  <c r="CG316" i="13"/>
  <c r="CA316" i="13" s="1"/>
  <c r="AY316" i="13" s="1"/>
  <c r="CH316" i="13"/>
  <c r="CJ202" i="13"/>
  <c r="CD202" i="13" s="1"/>
  <c r="CL202" i="13"/>
  <c r="CF202" i="13" s="1"/>
  <c r="CH202" i="13"/>
  <c r="CB202" i="13" s="1"/>
  <c r="CK202" i="13"/>
  <c r="CE202" i="13" s="1"/>
  <c r="AT202" i="13" s="1"/>
  <c r="CJ206" i="13"/>
  <c r="CD206" i="13" s="1"/>
  <c r="AT206" i="13" s="1"/>
  <c r="CL206" i="13"/>
  <c r="CF206" i="13" s="1"/>
  <c r="CJ212" i="13"/>
  <c r="CD212" i="13" s="1"/>
  <c r="CL212" i="13"/>
  <c r="CF212" i="13" s="1"/>
  <c r="CH212" i="13"/>
  <c r="CB212" i="13" s="1"/>
  <c r="AT212" i="13" s="1"/>
  <c r="CK212" i="13"/>
  <c r="CE212" i="13" s="1"/>
  <c r="CL216" i="13"/>
  <c r="CH216" i="13"/>
  <c r="CJ216" i="13"/>
  <c r="CJ223" i="13"/>
  <c r="CD223" i="13" s="1"/>
  <c r="CL223" i="13"/>
  <c r="CF223" i="13" s="1"/>
  <c r="CK223" i="13"/>
  <c r="CE223" i="13" s="1"/>
  <c r="CG225" i="13"/>
  <c r="CA225" i="13" s="1"/>
  <c r="CL227" i="13"/>
  <c r="CF227" i="13" s="1"/>
  <c r="CJ227" i="13"/>
  <c r="CD227" i="13" s="1"/>
  <c r="AW227" i="13" s="1"/>
  <c r="CL229" i="13"/>
  <c r="CF229" i="13" s="1"/>
  <c r="CJ229" i="13"/>
  <c r="CD229" i="13" s="1"/>
  <c r="CK229" i="13"/>
  <c r="CE229" i="13" s="1"/>
  <c r="CG231" i="13"/>
  <c r="CA231" i="13" s="1"/>
  <c r="CL233" i="13"/>
  <c r="CF233" i="13" s="1"/>
  <c r="CJ233" i="13"/>
  <c r="CD233" i="13" s="1"/>
  <c r="CK233" i="13"/>
  <c r="CE233" i="13" s="1"/>
  <c r="CI237" i="13"/>
  <c r="CC237" i="13" s="1"/>
  <c r="AW237" i="13" s="1"/>
  <c r="CK237" i="13"/>
  <c r="CE237" i="13" s="1"/>
  <c r="CL237" i="13"/>
  <c r="CF237" i="13" s="1"/>
  <c r="CJ241" i="13"/>
  <c r="CD241" i="13" s="1"/>
  <c r="AW241" i="13" s="1"/>
  <c r="CK241" i="13"/>
  <c r="CE241" i="13" s="1"/>
  <c r="CJ247" i="13"/>
  <c r="CD247" i="13" s="1"/>
  <c r="CL247" i="13"/>
  <c r="CF247" i="13" s="1"/>
  <c r="CI247" i="13"/>
  <c r="CC247" i="13" s="1"/>
  <c r="AW247" i="13" s="1"/>
  <c r="CI296" i="13"/>
  <c r="CC296" i="13" s="1"/>
  <c r="CH296" i="13"/>
  <c r="CB296" i="13" s="1"/>
  <c r="CG317" i="13"/>
  <c r="CA317" i="13" s="1"/>
  <c r="AY317" i="13" s="1"/>
  <c r="CI317" i="13"/>
  <c r="CH317" i="13"/>
  <c r="C243" i="13"/>
  <c r="CL244" i="13"/>
  <c r="CF244" i="13" s="1"/>
  <c r="CJ244" i="13"/>
  <c r="CD244" i="13" s="1"/>
  <c r="CJ245" i="13"/>
  <c r="CD245" i="13" s="1"/>
  <c r="CL245" i="13"/>
  <c r="CF245" i="13" s="1"/>
  <c r="CJ246" i="13"/>
  <c r="CD246" i="13" s="1"/>
  <c r="CL246" i="13"/>
  <c r="CF246" i="13" s="1"/>
  <c r="CK246" i="13"/>
  <c r="CE246" i="13" s="1"/>
  <c r="CG248" i="13"/>
  <c r="CA248" i="13" s="1"/>
  <c r="CJ250" i="13"/>
  <c r="CD250" i="13" s="1"/>
  <c r="CL250" i="13"/>
  <c r="CF250" i="13" s="1"/>
  <c r="CK250" i="13"/>
  <c r="CE250" i="13" s="1"/>
  <c r="CJ254" i="13"/>
  <c r="CD254" i="13" s="1"/>
  <c r="AW254" i="13" s="1"/>
  <c r="CL254" i="13"/>
  <c r="CF254" i="13" s="1"/>
  <c r="CJ256" i="13"/>
  <c r="CD256" i="13" s="1"/>
  <c r="CL256" i="13"/>
  <c r="CF256" i="13" s="1"/>
  <c r="CI256" i="13"/>
  <c r="CC256" i="13" s="1"/>
  <c r="AW256" i="13" s="1"/>
  <c r="CJ257" i="13"/>
  <c r="CD257" i="13" s="1"/>
  <c r="CK257" i="13"/>
  <c r="CE257" i="13" s="1"/>
  <c r="CL263" i="13"/>
  <c r="CJ263" i="13"/>
  <c r="CI263" i="13"/>
  <c r="CL265" i="13"/>
  <c r="CF265" i="13" s="1"/>
  <c r="CJ265" i="13"/>
  <c r="CD265" i="13" s="1"/>
  <c r="CI265" i="13"/>
  <c r="CC265" i="13" s="1"/>
  <c r="AW265" i="13" s="1"/>
  <c r="CG315" i="13"/>
  <c r="CA315" i="13" s="1"/>
  <c r="AY315" i="13" s="1"/>
  <c r="CI315" i="13"/>
  <c r="CI318" i="13"/>
  <c r="CG318" i="13"/>
  <c r="CA318" i="13" s="1"/>
  <c r="AY318" i="13" s="1"/>
  <c r="CI244" i="13"/>
  <c r="CC244" i="13" s="1"/>
  <c r="AW244" i="13" s="1"/>
  <c r="CI245" i="13"/>
  <c r="CC245" i="13" s="1"/>
  <c r="AW245" i="13" s="1"/>
  <c r="CG246" i="13"/>
  <c r="CA246" i="13" s="1"/>
  <c r="C248" i="13"/>
  <c r="CG250" i="13"/>
  <c r="CA250" i="13" s="1"/>
  <c r="CK254" i="13"/>
  <c r="CE254" i="13" s="1"/>
  <c r="CH256" i="13"/>
  <c r="CB256" i="13" s="1"/>
  <c r="CI257" i="13"/>
  <c r="CC257" i="13" s="1"/>
  <c r="AW257" i="13" s="1"/>
  <c r="C259" i="13"/>
  <c r="C285" i="13"/>
  <c r="CI297" i="13"/>
  <c r="CC297" i="13" s="1"/>
  <c r="AV297" i="13" s="1"/>
  <c r="CH297" i="13"/>
  <c r="CB297" i="13" s="1"/>
  <c r="AV301" i="13"/>
  <c r="CI302" i="13"/>
  <c r="CC302" i="13" s="1"/>
  <c r="AV303" i="13"/>
  <c r="CH312" i="13"/>
  <c r="CB312" i="13" s="1"/>
  <c r="CK312" i="13"/>
  <c r="CE312" i="13" s="1"/>
  <c r="CG312" i="13"/>
  <c r="CA312" i="13" s="1"/>
  <c r="CI312" i="13"/>
  <c r="CC312" i="13" s="1"/>
  <c r="CL258" i="13"/>
  <c r="CF258" i="13" s="1"/>
  <c r="CL264" i="13"/>
  <c r="CF264" i="13" s="1"/>
  <c r="CJ264" i="13"/>
  <c r="CD264" i="13" s="1"/>
  <c r="CK264" i="13"/>
  <c r="CE264" i="13" s="1"/>
  <c r="AV288" i="13"/>
  <c r="CH294" i="13"/>
  <c r="CB294" i="13" s="1"/>
  <c r="AV294" i="13" s="1"/>
  <c r="AV302" i="13"/>
  <c r="CI311" i="13"/>
  <c r="CC311" i="13" s="1"/>
  <c r="CG311" i="13"/>
  <c r="CA311" i="13" s="1"/>
  <c r="AY311" i="13" s="1"/>
  <c r="CI314" i="13"/>
  <c r="CC314" i="13" s="1"/>
  <c r="CG314" i="13"/>
  <c r="CA314" i="13" s="1"/>
  <c r="AY314" i="13" s="1"/>
  <c r="CI258" i="13"/>
  <c r="CC258" i="13" s="1"/>
  <c r="AW258" i="13" s="1"/>
  <c r="C260" i="13"/>
  <c r="CG260" i="13"/>
  <c r="C262" i="13"/>
  <c r="CG262" i="13"/>
  <c r="CG264" i="13"/>
  <c r="CA264" i="13" s="1"/>
  <c r="AW264" i="13" s="1"/>
  <c r="CI287" i="13"/>
  <c r="CH290" i="13"/>
  <c r="CB290" i="13" s="1"/>
  <c r="AV290" i="13" s="1"/>
  <c r="AV296" i="13"/>
  <c r="CH299" i="13"/>
  <c r="CB299" i="13" s="1"/>
  <c r="AV299" i="13" s="1"/>
  <c r="AV300" i="13"/>
  <c r="CI303" i="13"/>
  <c r="CC303" i="13" s="1"/>
  <c r="CI309" i="13"/>
  <c r="CC309" i="13" s="1"/>
  <c r="CG309" i="13"/>
  <c r="CA309" i="13" s="1"/>
  <c r="CG308" i="13"/>
  <c r="CA308" i="13" s="1"/>
  <c r="AY308" i="13" s="1"/>
  <c r="E341" i="12"/>
  <c r="D341" i="12"/>
  <c r="C341" i="12" s="1"/>
  <c r="E340" i="12"/>
  <c r="C340" i="12" s="1"/>
  <c r="D340" i="12"/>
  <c r="E339" i="12"/>
  <c r="D339" i="12"/>
  <c r="C339" i="12" s="1"/>
  <c r="E338" i="12"/>
  <c r="C338" i="12" s="1"/>
  <c r="D338" i="12"/>
  <c r="E337" i="12"/>
  <c r="D337" i="12"/>
  <c r="C337" i="12" s="1"/>
  <c r="E336" i="12"/>
  <c r="D336" i="12"/>
  <c r="C336" i="12"/>
  <c r="D331" i="12"/>
  <c r="C331" i="12"/>
  <c r="B331" i="12" s="1"/>
  <c r="D330" i="12"/>
  <c r="C330" i="12"/>
  <c r="B330" i="12"/>
  <c r="E325" i="12"/>
  <c r="D325" i="12"/>
  <c r="C325" i="12" s="1"/>
  <c r="E324" i="12"/>
  <c r="C324" i="12" s="1"/>
  <c r="D324" i="12"/>
  <c r="E323" i="12"/>
  <c r="D323" i="12"/>
  <c r="C323" i="12" s="1"/>
  <c r="CJ318" i="12"/>
  <c r="CD318" i="12" s="1"/>
  <c r="E318" i="12"/>
  <c r="D318" i="12"/>
  <c r="C318" i="12" s="1"/>
  <c r="CJ317" i="12"/>
  <c r="CD317" i="12"/>
  <c r="E317" i="12"/>
  <c r="D317" i="12"/>
  <c r="C317" i="12" s="1"/>
  <c r="CJ316" i="12"/>
  <c r="CD316" i="12" s="1"/>
  <c r="E316" i="12"/>
  <c r="D316" i="12"/>
  <c r="C316" i="12" s="1"/>
  <c r="CJ315" i="12"/>
  <c r="CH315" i="12"/>
  <c r="CD315" i="12"/>
  <c r="E315" i="12"/>
  <c r="D315" i="12"/>
  <c r="C315" i="12" s="1"/>
  <c r="CJ314" i="12"/>
  <c r="CD314" i="12" s="1"/>
  <c r="CH314" i="12"/>
  <c r="CB314" i="12"/>
  <c r="E314" i="12"/>
  <c r="D314" i="12"/>
  <c r="C314" i="12" s="1"/>
  <c r="CK313" i="12"/>
  <c r="CE313" i="12" s="1"/>
  <c r="CI313" i="12"/>
  <c r="CC313" i="12" s="1"/>
  <c r="CG313" i="12"/>
  <c r="CA313" i="12" s="1"/>
  <c r="CB313" i="12"/>
  <c r="AY313" i="12"/>
  <c r="E313" i="12"/>
  <c r="CJ313" i="12" s="1"/>
  <c r="CD313" i="12" s="1"/>
  <c r="D313" i="12"/>
  <c r="C313" i="12" s="1"/>
  <c r="CH313" i="12" s="1"/>
  <c r="CJ312" i="12"/>
  <c r="CD312" i="12"/>
  <c r="E312" i="12"/>
  <c r="D312" i="12"/>
  <c r="C312" i="12" s="1"/>
  <c r="CJ311" i="12"/>
  <c r="CD311" i="12" s="1"/>
  <c r="CH311" i="12"/>
  <c r="CB311" i="12"/>
  <c r="E311" i="12"/>
  <c r="D311" i="12"/>
  <c r="C311" i="12" s="1"/>
  <c r="CJ310" i="12"/>
  <c r="CD310" i="12" s="1"/>
  <c r="CH310" i="12"/>
  <c r="CB310" i="12" s="1"/>
  <c r="E310" i="12"/>
  <c r="D310" i="12"/>
  <c r="C310" i="12" s="1"/>
  <c r="CJ309" i="12"/>
  <c r="CD309" i="12"/>
  <c r="E309" i="12"/>
  <c r="D309" i="12"/>
  <c r="C309" i="12" s="1"/>
  <c r="CJ308" i="12"/>
  <c r="CH308" i="12"/>
  <c r="CG308" i="12"/>
  <c r="CD308" i="12"/>
  <c r="CB308" i="12"/>
  <c r="CA308" i="12"/>
  <c r="E308" i="12"/>
  <c r="CI308" i="12" s="1"/>
  <c r="CC308" i="12" s="1"/>
  <c r="AY308" i="12" s="1"/>
  <c r="C308" i="12"/>
  <c r="CH303" i="12"/>
  <c r="CB303" i="12"/>
  <c r="E303" i="12"/>
  <c r="D303" i="12"/>
  <c r="C303" i="12"/>
  <c r="CH302" i="12"/>
  <c r="CB302" i="12"/>
  <c r="E302" i="12"/>
  <c r="D302" i="12"/>
  <c r="C302" i="12"/>
  <c r="CH301" i="12"/>
  <c r="CB301" i="12" s="1"/>
  <c r="CG301" i="12"/>
  <c r="CA301" i="12"/>
  <c r="AV301" i="12" s="1"/>
  <c r="E301" i="12"/>
  <c r="C301" i="12" s="1"/>
  <c r="CI301" i="12" s="1"/>
  <c r="CC301" i="12" s="1"/>
  <c r="D301" i="12"/>
  <c r="CG300" i="12"/>
  <c r="CA300" i="12"/>
  <c r="E300" i="12"/>
  <c r="C300" i="12" s="1"/>
  <c r="D300" i="12"/>
  <c r="CG299" i="12"/>
  <c r="CA299" i="12"/>
  <c r="E299" i="12"/>
  <c r="D299" i="12"/>
  <c r="C299" i="12"/>
  <c r="CG298" i="12"/>
  <c r="CA298" i="12"/>
  <c r="E298" i="12"/>
  <c r="D298" i="12"/>
  <c r="C298" i="12"/>
  <c r="CH297" i="12"/>
  <c r="CB297" i="12" s="1"/>
  <c r="CG297" i="12"/>
  <c r="CA297" i="12"/>
  <c r="E297" i="12"/>
  <c r="C297" i="12" s="1"/>
  <c r="CI297" i="12" s="1"/>
  <c r="CC297" i="12" s="1"/>
  <c r="D297" i="12"/>
  <c r="CG296" i="12"/>
  <c r="CA296" i="12"/>
  <c r="E296" i="12"/>
  <c r="C296" i="12" s="1"/>
  <c r="D296" i="12"/>
  <c r="CG295" i="12"/>
  <c r="E295" i="12"/>
  <c r="D295" i="12"/>
  <c r="C295" i="12"/>
  <c r="CG294" i="12"/>
  <c r="CA294" i="12"/>
  <c r="E294" i="12"/>
  <c r="C294" i="12" s="1"/>
  <c r="CI293" i="12"/>
  <c r="CC293" i="12" s="1"/>
  <c r="CG293" i="12"/>
  <c r="CA293" i="12" s="1"/>
  <c r="CB293" i="12"/>
  <c r="AV293" i="12"/>
  <c r="E293" i="12"/>
  <c r="C293" i="12"/>
  <c r="CH293" i="12" s="1"/>
  <c r="CG292" i="12"/>
  <c r="CA292" i="12"/>
  <c r="E292" i="12"/>
  <c r="C292" i="12" s="1"/>
  <c r="CI291" i="12"/>
  <c r="CC291" i="12" s="1"/>
  <c r="CG291" i="12"/>
  <c r="CA291" i="12" s="1"/>
  <c r="E291" i="12"/>
  <c r="C291" i="12"/>
  <c r="CH291" i="12" s="1"/>
  <c r="CB291" i="12" s="1"/>
  <c r="AV291" i="12" s="1"/>
  <c r="CG290" i="12"/>
  <c r="CC290" i="12"/>
  <c r="CA290" i="12"/>
  <c r="E290" i="12"/>
  <c r="C290" i="12" s="1"/>
  <c r="CI290" i="12" s="1"/>
  <c r="CI289" i="12"/>
  <c r="CC289" i="12" s="1"/>
  <c r="CG289" i="12"/>
  <c r="CA289" i="12" s="1"/>
  <c r="E289" i="12"/>
  <c r="C289" i="12"/>
  <c r="CH289" i="12" s="1"/>
  <c r="CB289" i="12" s="1"/>
  <c r="CG288" i="12"/>
  <c r="CC288" i="12"/>
  <c r="CA288" i="12"/>
  <c r="E288" i="12"/>
  <c r="C288" i="12" s="1"/>
  <c r="CI288" i="12" s="1"/>
  <c r="CG287" i="12"/>
  <c r="CA287" i="12" s="1"/>
  <c r="AV287" i="12" s="1"/>
  <c r="E287" i="12"/>
  <c r="C287" i="12"/>
  <c r="CH287" i="12" s="1"/>
  <c r="CH286" i="12"/>
  <c r="CG286" i="12"/>
  <c r="CA286" i="12"/>
  <c r="AV286" i="12" s="1"/>
  <c r="E286" i="12"/>
  <c r="C286" i="12" s="1"/>
  <c r="CI286" i="12" s="1"/>
  <c r="AU285" i="12"/>
  <c r="AT285" i="12"/>
  <c r="AS285" i="12"/>
  <c r="AR285" i="12"/>
  <c r="AQ285" i="12"/>
  <c r="AP285" i="12"/>
  <c r="AO285" i="12"/>
  <c r="AN285" i="12"/>
  <c r="AM285" i="12"/>
  <c r="AL285" i="12"/>
  <c r="AK285" i="12"/>
  <c r="AJ285" i="12"/>
  <c r="AI285" i="12"/>
  <c r="AH285" i="12"/>
  <c r="AG285" i="12"/>
  <c r="AF285" i="12"/>
  <c r="AE285" i="12"/>
  <c r="AD285" i="12"/>
  <c r="AC285" i="12"/>
  <c r="AB285" i="12"/>
  <c r="AA285" i="12"/>
  <c r="Z285" i="12"/>
  <c r="Y285" i="12"/>
  <c r="X285" i="12"/>
  <c r="W285" i="12"/>
  <c r="V285" i="12"/>
  <c r="U285" i="12"/>
  <c r="T285" i="12"/>
  <c r="S285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E285" i="12" s="1"/>
  <c r="C285" i="12" s="1"/>
  <c r="F285" i="12"/>
  <c r="D285" i="12"/>
  <c r="E280" i="12"/>
  <c r="D280" i="12"/>
  <c r="C280" i="12" s="1"/>
  <c r="E279" i="12"/>
  <c r="D279" i="12"/>
  <c r="C279" i="12"/>
  <c r="E278" i="12"/>
  <c r="D278" i="12"/>
  <c r="C278" i="12" s="1"/>
  <c r="E277" i="12"/>
  <c r="D277" i="12"/>
  <c r="E272" i="12"/>
  <c r="D272" i="12"/>
  <c r="C272" i="12"/>
  <c r="E271" i="12"/>
  <c r="D271" i="12"/>
  <c r="C271" i="12"/>
  <c r="E270" i="12"/>
  <c r="D270" i="12"/>
  <c r="E269" i="12"/>
  <c r="D269" i="12"/>
  <c r="C269" i="12"/>
  <c r="CB265" i="12"/>
  <c r="E265" i="12"/>
  <c r="CH265" i="12" s="1"/>
  <c r="D265" i="12"/>
  <c r="C265" i="12" s="1"/>
  <c r="CG264" i="12"/>
  <c r="CA264" i="12" s="1"/>
  <c r="E264" i="12"/>
  <c r="CH264" i="12" s="1"/>
  <c r="CB264" i="12" s="1"/>
  <c r="D264" i="12"/>
  <c r="C264" i="12"/>
  <c r="CI263" i="12"/>
  <c r="CG263" i="12"/>
  <c r="AW263" i="12"/>
  <c r="E263" i="12"/>
  <c r="CH263" i="12" s="1"/>
  <c r="D263" i="12"/>
  <c r="C263" i="12"/>
  <c r="CJ263" i="12" s="1"/>
  <c r="CH262" i="12"/>
  <c r="AW262" i="12"/>
  <c r="E262" i="12"/>
  <c r="CG262" i="12" s="1"/>
  <c r="D262" i="12"/>
  <c r="AW261" i="12"/>
  <c r="E261" i="12"/>
  <c r="D261" i="12"/>
  <c r="AW260" i="12"/>
  <c r="E260" i="12"/>
  <c r="CH260" i="12" s="1"/>
  <c r="D260" i="12"/>
  <c r="CK259" i="12"/>
  <c r="CG259" i="12"/>
  <c r="CE259" i="12"/>
  <c r="CA259" i="12"/>
  <c r="E259" i="12"/>
  <c r="CH259" i="12" s="1"/>
  <c r="CB259" i="12" s="1"/>
  <c r="D259" i="12"/>
  <c r="C259" i="12"/>
  <c r="CG258" i="12"/>
  <c r="CA258" i="12"/>
  <c r="E258" i="12"/>
  <c r="CH258" i="12" s="1"/>
  <c r="CB258" i="12" s="1"/>
  <c r="D258" i="12"/>
  <c r="CK257" i="12"/>
  <c r="CG257" i="12"/>
  <c r="CA257" i="12" s="1"/>
  <c r="CE257" i="12"/>
  <c r="E257" i="12"/>
  <c r="CH257" i="12" s="1"/>
  <c r="CB257" i="12" s="1"/>
  <c r="D257" i="12"/>
  <c r="C257" i="12"/>
  <c r="CH256" i="12"/>
  <c r="CB256" i="12" s="1"/>
  <c r="E256" i="12"/>
  <c r="CG256" i="12" s="1"/>
  <c r="CA256" i="12" s="1"/>
  <c r="D256" i="12"/>
  <c r="C256" i="12" s="1"/>
  <c r="CK255" i="12"/>
  <c r="CE255" i="12" s="1"/>
  <c r="CH255" i="12"/>
  <c r="CB255" i="12" s="1"/>
  <c r="E255" i="12"/>
  <c r="CG255" i="12" s="1"/>
  <c r="CA255" i="12" s="1"/>
  <c r="D255" i="12"/>
  <c r="C255" i="12" s="1"/>
  <c r="E254" i="12"/>
  <c r="D254" i="12"/>
  <c r="CL253" i="12"/>
  <c r="CF253" i="12" s="1"/>
  <c r="E253" i="12"/>
  <c r="D253" i="12"/>
  <c r="C253" i="12" s="1"/>
  <c r="E252" i="12"/>
  <c r="D252" i="12"/>
  <c r="E251" i="12"/>
  <c r="D251" i="12"/>
  <c r="CG250" i="12"/>
  <c r="CA250" i="12" s="1"/>
  <c r="E250" i="12"/>
  <c r="CH250" i="12" s="1"/>
  <c r="CB250" i="12" s="1"/>
  <c r="D250" i="12"/>
  <c r="CG249" i="12"/>
  <c r="CA249" i="12" s="1"/>
  <c r="CB249" i="12"/>
  <c r="E249" i="12"/>
  <c r="CH249" i="12" s="1"/>
  <c r="D249" i="12"/>
  <c r="CB248" i="12"/>
  <c r="E248" i="12"/>
  <c r="CH248" i="12" s="1"/>
  <c r="D248" i="12"/>
  <c r="E247" i="12"/>
  <c r="D247" i="12"/>
  <c r="CG246" i="12"/>
  <c r="CA246" i="12" s="1"/>
  <c r="E246" i="12"/>
  <c r="D246" i="12"/>
  <c r="E245" i="12"/>
  <c r="D245" i="12"/>
  <c r="E244" i="12"/>
  <c r="D244" i="12"/>
  <c r="E243" i="12"/>
  <c r="D243" i="12"/>
  <c r="CK242" i="12"/>
  <c r="CE242" i="12" s="1"/>
  <c r="CI242" i="12"/>
  <c r="CC242" i="12" s="1"/>
  <c r="E242" i="12"/>
  <c r="C242" i="12" s="1"/>
  <c r="D242" i="12"/>
  <c r="CG241" i="12"/>
  <c r="CA241" i="12" s="1"/>
  <c r="E241" i="12"/>
  <c r="D241" i="12"/>
  <c r="CK240" i="12"/>
  <c r="CE240" i="12" s="1"/>
  <c r="CI240" i="12"/>
  <c r="CC240" i="12" s="1"/>
  <c r="E240" i="12"/>
  <c r="CH240" i="12" s="1"/>
  <c r="CB240" i="12" s="1"/>
  <c r="D240" i="12"/>
  <c r="C240" i="12"/>
  <c r="E239" i="12"/>
  <c r="CH239" i="12" s="1"/>
  <c r="CB239" i="12" s="1"/>
  <c r="D239" i="12"/>
  <c r="C239" i="12"/>
  <c r="E238" i="12"/>
  <c r="D238" i="12"/>
  <c r="E237" i="12"/>
  <c r="D237" i="12"/>
  <c r="E236" i="12"/>
  <c r="CH236" i="12" s="1"/>
  <c r="CB236" i="12" s="1"/>
  <c r="D236" i="12"/>
  <c r="C236" i="12"/>
  <c r="CK235" i="12"/>
  <c r="CE235" i="12" s="1"/>
  <c r="E235" i="12"/>
  <c r="CH235" i="12" s="1"/>
  <c r="CB235" i="12" s="1"/>
  <c r="D235" i="12"/>
  <c r="C235" i="12"/>
  <c r="CG234" i="12"/>
  <c r="CA234" i="12" s="1"/>
  <c r="E234" i="12"/>
  <c r="CH233" i="12"/>
  <c r="CB233" i="12"/>
  <c r="E233" i="12"/>
  <c r="CG233" i="12" s="1"/>
  <c r="CA233" i="12" s="1"/>
  <c r="D233" i="12"/>
  <c r="C233" i="12" s="1"/>
  <c r="CH232" i="12"/>
  <c r="CB232" i="12" s="1"/>
  <c r="E232" i="12"/>
  <c r="CG232" i="12" s="1"/>
  <c r="CA232" i="12" s="1"/>
  <c r="D232" i="12"/>
  <c r="C232" i="12" s="1"/>
  <c r="CJ232" i="12" s="1"/>
  <c r="CD232" i="12" s="1"/>
  <c r="CH231" i="12"/>
  <c r="CB231" i="12" s="1"/>
  <c r="E231" i="12"/>
  <c r="CG231" i="12" s="1"/>
  <c r="CA231" i="12" s="1"/>
  <c r="D231" i="12"/>
  <c r="C231" i="12" s="1"/>
  <c r="CH230" i="12"/>
  <c r="CB230" i="12"/>
  <c r="E230" i="12"/>
  <c r="CG230" i="12" s="1"/>
  <c r="CA230" i="12" s="1"/>
  <c r="D230" i="12"/>
  <c r="C230" i="12" s="1"/>
  <c r="CH229" i="12"/>
  <c r="CB229" i="12"/>
  <c r="CA229" i="12"/>
  <c r="E229" i="12"/>
  <c r="CG229" i="12" s="1"/>
  <c r="D229" i="12"/>
  <c r="C229" i="12"/>
  <c r="CL228" i="12"/>
  <c r="CF228" i="12" s="1"/>
  <c r="CH228" i="12"/>
  <c r="CB228" i="12"/>
  <c r="CA228" i="12"/>
  <c r="E228" i="12"/>
  <c r="CG228" i="12" s="1"/>
  <c r="D228" i="12"/>
  <c r="C228" i="12"/>
  <c r="CI227" i="12"/>
  <c r="CC227" i="12" s="1"/>
  <c r="E227" i="12"/>
  <c r="D227" i="12"/>
  <c r="C227" i="12" s="1"/>
  <c r="CH226" i="12"/>
  <c r="CB226" i="12"/>
  <c r="CA226" i="12"/>
  <c r="E226" i="12"/>
  <c r="CG226" i="12" s="1"/>
  <c r="D226" i="12"/>
  <c r="C226" i="12"/>
  <c r="CL225" i="12"/>
  <c r="CF225" i="12" s="1"/>
  <c r="CH225" i="12"/>
  <c r="CB225" i="12"/>
  <c r="CA225" i="12"/>
  <c r="E225" i="12"/>
  <c r="CG225" i="12" s="1"/>
  <c r="D225" i="12"/>
  <c r="C225" i="12"/>
  <c r="E223" i="12"/>
  <c r="D223" i="12"/>
  <c r="E219" i="12"/>
  <c r="CG219" i="12" s="1"/>
  <c r="CA219" i="12" s="1"/>
  <c r="D219" i="12"/>
  <c r="E218" i="12"/>
  <c r="CG218" i="12" s="1"/>
  <c r="CA218" i="12" s="1"/>
  <c r="D218" i="12"/>
  <c r="CK217" i="12"/>
  <c r="CG217" i="12"/>
  <c r="AT217" i="12"/>
  <c r="E217" i="12"/>
  <c r="D217" i="12"/>
  <c r="C217" i="12" s="1"/>
  <c r="AT216" i="12"/>
  <c r="E216" i="12"/>
  <c r="CG216" i="12" s="1"/>
  <c r="D216" i="12"/>
  <c r="CK215" i="12"/>
  <c r="CG215" i="12"/>
  <c r="AT215" i="12"/>
  <c r="E215" i="12"/>
  <c r="D215" i="12"/>
  <c r="C215" i="12" s="1"/>
  <c r="AT214" i="12"/>
  <c r="E214" i="12"/>
  <c r="CG214" i="12" s="1"/>
  <c r="D214" i="12"/>
  <c r="E213" i="12"/>
  <c r="CG213" i="12" s="1"/>
  <c r="CA213" i="12" s="1"/>
  <c r="D213" i="12"/>
  <c r="E212" i="12"/>
  <c r="CG212" i="12" s="1"/>
  <c r="CA212" i="12" s="1"/>
  <c r="D212" i="12"/>
  <c r="E211" i="12"/>
  <c r="CG211" i="12" s="1"/>
  <c r="CA211" i="12" s="1"/>
  <c r="D211" i="12"/>
  <c r="E210" i="12"/>
  <c r="CG210" i="12" s="1"/>
  <c r="CA210" i="12" s="1"/>
  <c r="D210" i="12"/>
  <c r="E209" i="12"/>
  <c r="CG209" i="12" s="1"/>
  <c r="CA209" i="12" s="1"/>
  <c r="D209" i="12"/>
  <c r="E208" i="12"/>
  <c r="D208" i="12"/>
  <c r="CL207" i="12"/>
  <c r="CF207" i="12" s="1"/>
  <c r="E207" i="12"/>
  <c r="D207" i="12"/>
  <c r="C207" i="12" s="1"/>
  <c r="E206" i="12"/>
  <c r="D206" i="12"/>
  <c r="E205" i="12"/>
  <c r="CG205" i="12" s="1"/>
  <c r="CA205" i="12" s="1"/>
  <c r="D205" i="12"/>
  <c r="E204" i="12"/>
  <c r="CG204" i="12" s="1"/>
  <c r="CA204" i="12" s="1"/>
  <c r="D204" i="12"/>
  <c r="E203" i="12"/>
  <c r="CG203" i="12" s="1"/>
  <c r="CA203" i="12" s="1"/>
  <c r="D203" i="12"/>
  <c r="E202" i="12"/>
  <c r="CG202" i="12" s="1"/>
  <c r="CA202" i="12" s="1"/>
  <c r="D202" i="12"/>
  <c r="E201" i="12"/>
  <c r="CG201" i="12" s="1"/>
  <c r="CA201" i="12" s="1"/>
  <c r="D201" i="12"/>
  <c r="E200" i="12"/>
  <c r="CG200" i="12" s="1"/>
  <c r="CA200" i="12" s="1"/>
  <c r="D200" i="12"/>
  <c r="CJ199" i="12"/>
  <c r="CD199" i="12" s="1"/>
  <c r="CG199" i="12"/>
  <c r="CA199" i="12"/>
  <c r="E199" i="12"/>
  <c r="D199" i="12"/>
  <c r="C199" i="12" s="1"/>
  <c r="CK199" i="12" s="1"/>
  <c r="CE199" i="12" s="1"/>
  <c r="CG198" i="12"/>
  <c r="CA198" i="12" s="1"/>
  <c r="E198" i="12"/>
  <c r="D198" i="12"/>
  <c r="C198" i="12" s="1"/>
  <c r="CG197" i="12"/>
  <c r="CA197" i="12"/>
  <c r="E197" i="12"/>
  <c r="D197" i="12"/>
  <c r="C197" i="12"/>
  <c r="E196" i="12"/>
  <c r="CG196" i="12" s="1"/>
  <c r="CA196" i="12" s="1"/>
  <c r="D196" i="12"/>
  <c r="E195" i="12"/>
  <c r="CG195" i="12" s="1"/>
  <c r="CA195" i="12" s="1"/>
  <c r="D195" i="12"/>
  <c r="E194" i="12"/>
  <c r="CG194" i="12" s="1"/>
  <c r="CA194" i="12" s="1"/>
  <c r="D194" i="12"/>
  <c r="E193" i="12"/>
  <c r="CG193" i="12" s="1"/>
  <c r="CA193" i="12" s="1"/>
  <c r="D193" i="12"/>
  <c r="E192" i="12"/>
  <c r="CG192" i="12" s="1"/>
  <c r="CA192" i="12" s="1"/>
  <c r="D192" i="12"/>
  <c r="E191" i="12"/>
  <c r="CG191" i="12" s="1"/>
  <c r="CA191" i="12" s="1"/>
  <c r="D191" i="12"/>
  <c r="E190" i="12"/>
  <c r="CG190" i="12" s="1"/>
  <c r="CA190" i="12" s="1"/>
  <c r="D190" i="12"/>
  <c r="E189" i="12"/>
  <c r="CG189" i="12" s="1"/>
  <c r="CA189" i="12" s="1"/>
  <c r="D189" i="12"/>
  <c r="E188" i="12"/>
  <c r="E187" i="12"/>
  <c r="CG187" i="12" s="1"/>
  <c r="CA187" i="12" s="1"/>
  <c r="D187" i="12"/>
  <c r="C187" i="12" s="1"/>
  <c r="E186" i="12"/>
  <c r="CG186" i="12" s="1"/>
  <c r="CA186" i="12" s="1"/>
  <c r="D186" i="12"/>
  <c r="E185" i="12"/>
  <c r="CG185" i="12" s="1"/>
  <c r="CA185" i="12" s="1"/>
  <c r="D185" i="12"/>
  <c r="C185" i="12" s="1"/>
  <c r="E184" i="12"/>
  <c r="CG184" i="12" s="1"/>
  <c r="CA184" i="12" s="1"/>
  <c r="D184" i="12"/>
  <c r="E183" i="12"/>
  <c r="CG183" i="12" s="1"/>
  <c r="CA183" i="12" s="1"/>
  <c r="D183" i="12"/>
  <c r="C183" i="12" s="1"/>
  <c r="E182" i="12"/>
  <c r="CG182" i="12" s="1"/>
  <c r="CA182" i="12" s="1"/>
  <c r="D182" i="12"/>
  <c r="E181" i="12"/>
  <c r="CG181" i="12" s="1"/>
  <c r="CA181" i="12" s="1"/>
  <c r="D181" i="12"/>
  <c r="C181" i="12" s="1"/>
  <c r="E180" i="12"/>
  <c r="CG180" i="12" s="1"/>
  <c r="CA180" i="12" s="1"/>
  <c r="D180" i="12"/>
  <c r="E179" i="12"/>
  <c r="CG179" i="12" s="1"/>
  <c r="CA179" i="12" s="1"/>
  <c r="D179" i="12"/>
  <c r="C179" i="12" s="1"/>
  <c r="CG177" i="12"/>
  <c r="CA177" i="12"/>
  <c r="E177" i="12"/>
  <c r="D177" i="12"/>
  <c r="C177" i="12"/>
  <c r="E171" i="12"/>
  <c r="D171" i="12"/>
  <c r="E170" i="12"/>
  <c r="D170" i="12"/>
  <c r="C170" i="12" s="1"/>
  <c r="E169" i="12"/>
  <c r="D169" i="12"/>
  <c r="C169" i="12"/>
  <c r="E168" i="12"/>
  <c r="C168" i="12" s="1"/>
  <c r="D168" i="12"/>
  <c r="O167" i="12"/>
  <c r="N167" i="12"/>
  <c r="M167" i="12"/>
  <c r="L167" i="12"/>
  <c r="K167" i="12"/>
  <c r="J167" i="12"/>
  <c r="I167" i="12"/>
  <c r="H167" i="12"/>
  <c r="G167" i="12"/>
  <c r="F167" i="12"/>
  <c r="E166" i="12"/>
  <c r="C166" i="12" s="1"/>
  <c r="D166" i="12"/>
  <c r="E165" i="12"/>
  <c r="D165" i="12"/>
  <c r="C165" i="12" s="1"/>
  <c r="E164" i="12"/>
  <c r="E167" i="12" s="1"/>
  <c r="D164" i="12"/>
  <c r="P159" i="12"/>
  <c r="O159" i="12"/>
  <c r="N159" i="12"/>
  <c r="M159" i="12"/>
  <c r="L159" i="12"/>
  <c r="K159" i="12"/>
  <c r="J159" i="12"/>
  <c r="I159" i="12"/>
  <c r="I160" i="12" s="1"/>
  <c r="H159" i="12"/>
  <c r="G159" i="12"/>
  <c r="F159" i="12"/>
  <c r="E158" i="12"/>
  <c r="D158" i="12"/>
  <c r="C158" i="12" s="1"/>
  <c r="E157" i="12"/>
  <c r="D157" i="12"/>
  <c r="C157" i="12"/>
  <c r="E156" i="12"/>
  <c r="D156" i="12"/>
  <c r="E155" i="12"/>
  <c r="E159" i="12" s="1"/>
  <c r="D155" i="12"/>
  <c r="P154" i="12"/>
  <c r="O154" i="12"/>
  <c r="O160" i="12" s="1"/>
  <c r="N154" i="12"/>
  <c r="N160" i="12" s="1"/>
  <c r="M154" i="12"/>
  <c r="L154" i="12"/>
  <c r="K154" i="12"/>
  <c r="K160" i="12" s="1"/>
  <c r="J154" i="12"/>
  <c r="J160" i="12" s="1"/>
  <c r="I154" i="12"/>
  <c r="H154" i="12"/>
  <c r="G154" i="12"/>
  <c r="G160" i="12" s="1"/>
  <c r="F154" i="12"/>
  <c r="F160" i="12" s="1"/>
  <c r="E153" i="12"/>
  <c r="D153" i="12"/>
  <c r="E152" i="12"/>
  <c r="E154" i="12" s="1"/>
  <c r="E160" i="12" s="1"/>
  <c r="D152" i="12"/>
  <c r="C152" i="12"/>
  <c r="E151" i="12"/>
  <c r="D151" i="12"/>
  <c r="C151" i="12" s="1"/>
  <c r="K147" i="12"/>
  <c r="J147" i="12"/>
  <c r="G147" i="12"/>
  <c r="F147" i="12"/>
  <c r="M146" i="12"/>
  <c r="L146" i="12"/>
  <c r="K146" i="12"/>
  <c r="J146" i="12"/>
  <c r="I146" i="12"/>
  <c r="H146" i="12"/>
  <c r="G146" i="12"/>
  <c r="F146" i="12"/>
  <c r="E145" i="12"/>
  <c r="D145" i="12"/>
  <c r="C145" i="12"/>
  <c r="E144" i="12"/>
  <c r="D144" i="12"/>
  <c r="C144" i="12" s="1"/>
  <c r="E143" i="12"/>
  <c r="C143" i="12" s="1"/>
  <c r="D143" i="12"/>
  <c r="E142" i="12"/>
  <c r="D142" i="12"/>
  <c r="C142" i="12" s="1"/>
  <c r="M141" i="12"/>
  <c r="M147" i="12" s="1"/>
  <c r="L141" i="12"/>
  <c r="K141" i="12"/>
  <c r="J141" i="12"/>
  <c r="I141" i="12"/>
  <c r="I147" i="12" s="1"/>
  <c r="H141" i="12"/>
  <c r="G141" i="12"/>
  <c r="F141" i="12"/>
  <c r="E141" i="12"/>
  <c r="E140" i="12"/>
  <c r="D140" i="12"/>
  <c r="E139" i="12"/>
  <c r="D139" i="12"/>
  <c r="C139" i="12"/>
  <c r="E138" i="12"/>
  <c r="D138" i="12"/>
  <c r="E134" i="12"/>
  <c r="D134" i="12"/>
  <c r="C134" i="12"/>
  <c r="E133" i="12"/>
  <c r="D133" i="12"/>
  <c r="E132" i="12"/>
  <c r="D132" i="12"/>
  <c r="C132" i="12" s="1"/>
  <c r="E131" i="12"/>
  <c r="D131" i="12"/>
  <c r="C131" i="12"/>
  <c r="E130" i="12"/>
  <c r="C130" i="12" s="1"/>
  <c r="D130" i="12"/>
  <c r="E125" i="12"/>
  <c r="C125" i="12" s="1"/>
  <c r="CA125" i="12" s="1"/>
  <c r="D125" i="12"/>
  <c r="E124" i="12"/>
  <c r="D124" i="12"/>
  <c r="C124" i="12" s="1"/>
  <c r="E123" i="12"/>
  <c r="D123" i="12"/>
  <c r="C123" i="12"/>
  <c r="E122" i="12"/>
  <c r="D122" i="12"/>
  <c r="C122" i="12" s="1"/>
  <c r="E121" i="12"/>
  <c r="C121" i="12" s="1"/>
  <c r="D121" i="12"/>
  <c r="E120" i="12"/>
  <c r="D120" i="12"/>
  <c r="C120" i="12" s="1"/>
  <c r="E115" i="12"/>
  <c r="D115" i="12"/>
  <c r="E114" i="12"/>
  <c r="D114" i="12"/>
  <c r="C114" i="12" s="1"/>
  <c r="E113" i="12"/>
  <c r="D113" i="12"/>
  <c r="C113" i="12"/>
  <c r="E112" i="12"/>
  <c r="D112" i="12"/>
  <c r="E111" i="12"/>
  <c r="D111" i="12"/>
  <c r="C111" i="12" s="1"/>
  <c r="E110" i="12"/>
  <c r="D110" i="12"/>
  <c r="C110" i="12" s="1"/>
  <c r="CA108" i="12"/>
  <c r="E105" i="12"/>
  <c r="D105" i="12"/>
  <c r="C105" i="12" s="1"/>
  <c r="E100" i="12"/>
  <c r="D100" i="12"/>
  <c r="C100" i="12"/>
  <c r="E99" i="12"/>
  <c r="D99" i="12"/>
  <c r="E98" i="12"/>
  <c r="D98" i="12"/>
  <c r="C98" i="12" s="1"/>
  <c r="E97" i="12"/>
  <c r="D97" i="12"/>
  <c r="C97" i="12"/>
  <c r="E92" i="12"/>
  <c r="C92" i="12" s="1"/>
  <c r="D92" i="12"/>
  <c r="E91" i="12"/>
  <c r="D91" i="12"/>
  <c r="E90" i="12"/>
  <c r="D90" i="12"/>
  <c r="C90" i="12"/>
  <c r="E89" i="12"/>
  <c r="D89" i="12"/>
  <c r="C89" i="12" s="1"/>
  <c r="CA85" i="12"/>
  <c r="CA84" i="12"/>
  <c r="C84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C62" i="12"/>
  <c r="C61" i="12"/>
  <c r="C60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G54" i="12"/>
  <c r="CA54" i="12" s="1"/>
  <c r="C54" i="12"/>
  <c r="CH54" i="12" s="1"/>
  <c r="CB54" i="12" s="1"/>
  <c r="CI53" i="12"/>
  <c r="CC53" i="12"/>
  <c r="CB53" i="12"/>
  <c r="C53" i="12"/>
  <c r="CH53" i="12" s="1"/>
  <c r="CG52" i="12"/>
  <c r="CA52" i="12" s="1"/>
  <c r="C52" i="12"/>
  <c r="CH52" i="12" s="1"/>
  <c r="CB52" i="12" s="1"/>
  <c r="CI51" i="12"/>
  <c r="CC51" i="12"/>
  <c r="CB51" i="12"/>
  <c r="C51" i="12"/>
  <c r="CH51" i="12" s="1"/>
  <c r="CG50" i="12"/>
  <c r="CA50" i="12" s="1"/>
  <c r="C50" i="12"/>
  <c r="CH50" i="12" s="1"/>
  <c r="CB50" i="12" s="1"/>
  <c r="CI49" i="12"/>
  <c r="CC49" i="12"/>
  <c r="CB49" i="12"/>
  <c r="C49" i="12"/>
  <c r="CH49" i="12" s="1"/>
  <c r="CG48" i="12"/>
  <c r="CA48" i="12" s="1"/>
  <c r="C48" i="12"/>
  <c r="CH48" i="12" s="1"/>
  <c r="CB48" i="12" s="1"/>
  <c r="CI47" i="12"/>
  <c r="CC47" i="12"/>
  <c r="CB47" i="12"/>
  <c r="C47" i="12"/>
  <c r="CH47" i="12" s="1"/>
  <c r="CG46" i="12"/>
  <c r="CA46" i="12" s="1"/>
  <c r="C46" i="12"/>
  <c r="CH46" i="12" s="1"/>
  <c r="CB46" i="12" s="1"/>
  <c r="CI45" i="12"/>
  <c r="CC45" i="12"/>
  <c r="CB45" i="12"/>
  <c r="C45" i="12"/>
  <c r="CH45" i="12" s="1"/>
  <c r="CG44" i="12"/>
  <c r="CA44" i="12" s="1"/>
  <c r="C44" i="12"/>
  <c r="CH44" i="12" s="1"/>
  <c r="CB44" i="12" s="1"/>
  <c r="CI43" i="12"/>
  <c r="CC43" i="12"/>
  <c r="CB43" i="12"/>
  <c r="C43" i="12"/>
  <c r="CH43" i="12" s="1"/>
  <c r="CG42" i="12"/>
  <c r="CA42" i="12" s="1"/>
  <c r="C42" i="12"/>
  <c r="CH42" i="12" s="1"/>
  <c r="CB42" i="12" s="1"/>
  <c r="CI41" i="12"/>
  <c r="CC41" i="12"/>
  <c r="CB41" i="12"/>
  <c r="C41" i="12"/>
  <c r="CH41" i="12" s="1"/>
  <c r="CG40" i="12"/>
  <c r="CA40" i="12" s="1"/>
  <c r="C40" i="12"/>
  <c r="CH40" i="12" s="1"/>
  <c r="CB40" i="12" s="1"/>
  <c r="CI39" i="12"/>
  <c r="CC39" i="12"/>
  <c r="CB39" i="12"/>
  <c r="C39" i="12"/>
  <c r="CH39" i="12" s="1"/>
  <c r="CG38" i="12"/>
  <c r="CA38" i="12" s="1"/>
  <c r="C38" i="12"/>
  <c r="CH38" i="12" s="1"/>
  <c r="CB38" i="12" s="1"/>
  <c r="CI37" i="12"/>
  <c r="CC37" i="12"/>
  <c r="CB37" i="12"/>
  <c r="C37" i="12"/>
  <c r="CH37" i="12" s="1"/>
  <c r="CG36" i="12"/>
  <c r="CA36" i="12" s="1"/>
  <c r="C36" i="12"/>
  <c r="CH36" i="12" s="1"/>
  <c r="CB36" i="12" s="1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CD18" i="12"/>
  <c r="G18" i="12"/>
  <c r="CL14" i="12"/>
  <c r="CJ14" i="12"/>
  <c r="CH14" i="12"/>
  <c r="CE14" i="12"/>
  <c r="CC14" i="12"/>
  <c r="CB14" i="12"/>
  <c r="CA14" i="12"/>
  <c r="C14" i="12"/>
  <c r="C13" i="12"/>
  <c r="CL12" i="12"/>
  <c r="CJ12" i="12"/>
  <c r="CH12" i="12"/>
  <c r="CA12" i="12" s="1"/>
  <c r="CE12" i="12"/>
  <c r="CC12" i="12"/>
  <c r="CB12" i="12"/>
  <c r="C12" i="12"/>
  <c r="C11" i="12"/>
  <c r="A5" i="12"/>
  <c r="A4" i="12"/>
  <c r="A3" i="12"/>
  <c r="A2" i="12"/>
  <c r="CJ262" i="13" l="1"/>
  <c r="CL262" i="13"/>
  <c r="CK262" i="13"/>
  <c r="CI262" i="13"/>
  <c r="CJ248" i="13"/>
  <c r="CD248" i="13" s="1"/>
  <c r="CL248" i="13"/>
  <c r="CF248" i="13" s="1"/>
  <c r="CK248" i="13"/>
  <c r="CE248" i="13" s="1"/>
  <c r="CI248" i="13"/>
  <c r="CC248" i="13" s="1"/>
  <c r="AW248" i="13" s="1"/>
  <c r="AW233" i="13"/>
  <c r="AW223" i="13"/>
  <c r="CJ204" i="13"/>
  <c r="CD204" i="13" s="1"/>
  <c r="CL204" i="13"/>
  <c r="CF204" i="13" s="1"/>
  <c r="CH204" i="13"/>
  <c r="CB204" i="13" s="1"/>
  <c r="CK204" i="13"/>
  <c r="CE204" i="13" s="1"/>
  <c r="CI204" i="13"/>
  <c r="CC204" i="13" s="1"/>
  <c r="AW242" i="13"/>
  <c r="CL226" i="13"/>
  <c r="CF226" i="13" s="1"/>
  <c r="CJ226" i="13"/>
  <c r="CD226" i="13" s="1"/>
  <c r="CI226" i="13"/>
  <c r="CC226" i="13" s="1"/>
  <c r="AW226" i="13" s="1"/>
  <c r="CK226" i="13"/>
  <c r="CE226" i="13" s="1"/>
  <c r="D147" i="13"/>
  <c r="CL230" i="13"/>
  <c r="CF230" i="13" s="1"/>
  <c r="CJ230" i="13"/>
  <c r="CD230" i="13" s="1"/>
  <c r="AW230" i="13" s="1"/>
  <c r="CI230" i="13"/>
  <c r="CC230" i="13" s="1"/>
  <c r="CK230" i="13"/>
  <c r="CE230" i="13" s="1"/>
  <c r="CJ217" i="13"/>
  <c r="CL217" i="13"/>
  <c r="CH217" i="13"/>
  <c r="CI217" i="13"/>
  <c r="CK217" i="13"/>
  <c r="CJ201" i="13"/>
  <c r="CD201" i="13" s="1"/>
  <c r="CL201" i="13"/>
  <c r="CF201" i="13" s="1"/>
  <c r="CH201" i="13"/>
  <c r="CB201" i="13" s="1"/>
  <c r="AT201" i="13" s="1"/>
  <c r="CI201" i="13"/>
  <c r="CC201" i="13" s="1"/>
  <c r="CK201" i="13"/>
  <c r="CE201" i="13" s="1"/>
  <c r="CL194" i="13"/>
  <c r="CF194" i="13" s="1"/>
  <c r="CH194" i="13"/>
  <c r="CB194" i="13" s="1"/>
  <c r="AT194" i="13" s="1"/>
  <c r="CJ194" i="13"/>
  <c r="CD194" i="13" s="1"/>
  <c r="CK194" i="13"/>
  <c r="CE194" i="13" s="1"/>
  <c r="CI194" i="13"/>
  <c r="CC194" i="13" s="1"/>
  <c r="AY309" i="13"/>
  <c r="AY312" i="13"/>
  <c r="AW246" i="13"/>
  <c r="CL231" i="13"/>
  <c r="CF231" i="13" s="1"/>
  <c r="CJ231" i="13"/>
  <c r="CD231" i="13" s="1"/>
  <c r="CK231" i="13"/>
  <c r="CE231" i="13" s="1"/>
  <c r="CI231" i="13"/>
  <c r="CC231" i="13" s="1"/>
  <c r="AW231" i="13" s="1"/>
  <c r="CJ218" i="13"/>
  <c r="CD218" i="13" s="1"/>
  <c r="CL218" i="13"/>
  <c r="CF218" i="13" s="1"/>
  <c r="CH218" i="13"/>
  <c r="CB218" i="13" s="1"/>
  <c r="CK218" i="13"/>
  <c r="CE218" i="13" s="1"/>
  <c r="CI218" i="13"/>
  <c r="CC218" i="13" s="1"/>
  <c r="CJ200" i="13"/>
  <c r="CD200" i="13" s="1"/>
  <c r="CL200" i="13"/>
  <c r="CF200" i="13" s="1"/>
  <c r="CH200" i="13"/>
  <c r="CB200" i="13" s="1"/>
  <c r="CK200" i="13"/>
  <c r="CE200" i="13" s="1"/>
  <c r="CI200" i="13"/>
  <c r="CC200" i="13" s="1"/>
  <c r="AW255" i="13"/>
  <c r="S54" i="13"/>
  <c r="S52" i="13"/>
  <c r="S50" i="13"/>
  <c r="CJ249" i="13"/>
  <c r="CD249" i="13" s="1"/>
  <c r="CL249" i="13"/>
  <c r="CF249" i="13" s="1"/>
  <c r="CI249" i="13"/>
  <c r="CC249" i="13" s="1"/>
  <c r="AW249" i="13" s="1"/>
  <c r="CK249" i="13"/>
  <c r="CE249" i="13" s="1"/>
  <c r="CJ215" i="13"/>
  <c r="CL215" i="13"/>
  <c r="CH215" i="13"/>
  <c r="CI215" i="13"/>
  <c r="CK215" i="13"/>
  <c r="CJ190" i="13"/>
  <c r="CD190" i="13" s="1"/>
  <c r="CL190" i="13"/>
  <c r="CF190" i="13" s="1"/>
  <c r="CH190" i="13"/>
  <c r="CB190" i="13" s="1"/>
  <c r="CI190" i="13"/>
  <c r="CC190" i="13" s="1"/>
  <c r="CK190" i="13"/>
  <c r="CE190" i="13" s="1"/>
  <c r="S48" i="13"/>
  <c r="AW253" i="13"/>
  <c r="CL260" i="13"/>
  <c r="CJ260" i="13"/>
  <c r="CK260" i="13"/>
  <c r="CI260" i="13"/>
  <c r="CJ243" i="13"/>
  <c r="CD243" i="13" s="1"/>
  <c r="CL243" i="13"/>
  <c r="CF243" i="13" s="1"/>
  <c r="CI243" i="13"/>
  <c r="CC243" i="13" s="1"/>
  <c r="CK243" i="13"/>
  <c r="CE243" i="13" s="1"/>
  <c r="AW229" i="13"/>
  <c r="CL214" i="13"/>
  <c r="CH214" i="13"/>
  <c r="CJ214" i="13"/>
  <c r="CK214" i="13"/>
  <c r="CI214" i="13"/>
  <c r="CJ199" i="13"/>
  <c r="CD199" i="13" s="1"/>
  <c r="CL199" i="13"/>
  <c r="CF199" i="13" s="1"/>
  <c r="CI199" i="13"/>
  <c r="CC199" i="13" s="1"/>
  <c r="AT199" i="13" s="1"/>
  <c r="CK199" i="13"/>
  <c r="CE199" i="13" s="1"/>
  <c r="CJ251" i="13"/>
  <c r="CD251" i="13" s="1"/>
  <c r="CL251" i="13"/>
  <c r="CF251" i="13" s="1"/>
  <c r="CI251" i="13"/>
  <c r="CC251" i="13" s="1"/>
  <c r="AW251" i="13" s="1"/>
  <c r="CK251" i="13"/>
  <c r="CE251" i="13" s="1"/>
  <c r="CJ191" i="13"/>
  <c r="CD191" i="13" s="1"/>
  <c r="CL191" i="13"/>
  <c r="CF191" i="13" s="1"/>
  <c r="CH191" i="13"/>
  <c r="CB191" i="13" s="1"/>
  <c r="AT191" i="13" s="1"/>
  <c r="CK191" i="13"/>
  <c r="CE191" i="13" s="1"/>
  <c r="CI191" i="13"/>
  <c r="CC191" i="13" s="1"/>
  <c r="CL228" i="13"/>
  <c r="CF228" i="13" s="1"/>
  <c r="CJ228" i="13"/>
  <c r="CD228" i="13" s="1"/>
  <c r="AW228" i="13" s="1"/>
  <c r="CI228" i="13"/>
  <c r="CC228" i="13" s="1"/>
  <c r="CK228" i="13"/>
  <c r="CE228" i="13" s="1"/>
  <c r="AT186" i="13"/>
  <c r="AT182" i="13"/>
  <c r="CJ259" i="13"/>
  <c r="CD259" i="13" s="1"/>
  <c r="CK259" i="13"/>
  <c r="CE259" i="13" s="1"/>
  <c r="CI259" i="13"/>
  <c r="CC259" i="13" s="1"/>
  <c r="CL259" i="13"/>
  <c r="CF259" i="13" s="1"/>
  <c r="AW250" i="13"/>
  <c r="CL225" i="13"/>
  <c r="CF225" i="13" s="1"/>
  <c r="CJ225" i="13"/>
  <c r="CD225" i="13" s="1"/>
  <c r="AW225" i="13" s="1"/>
  <c r="CK225" i="13"/>
  <c r="CE225" i="13" s="1"/>
  <c r="CM223" i="13"/>
  <c r="CN223" i="13" s="1"/>
  <c r="CI225" i="13"/>
  <c r="CC225" i="13" s="1"/>
  <c r="CJ210" i="13"/>
  <c r="CD210" i="13" s="1"/>
  <c r="CL210" i="13"/>
  <c r="CF210" i="13" s="1"/>
  <c r="CH210" i="13"/>
  <c r="CB210" i="13" s="1"/>
  <c r="CK210" i="13"/>
  <c r="CE210" i="13" s="1"/>
  <c r="CI210" i="13"/>
  <c r="CC210" i="13" s="1"/>
  <c r="AY310" i="13"/>
  <c r="AT207" i="13"/>
  <c r="CA11" i="13"/>
  <c r="S53" i="13"/>
  <c r="S51" i="13"/>
  <c r="S49" i="13"/>
  <c r="CJ203" i="13"/>
  <c r="CD203" i="13" s="1"/>
  <c r="CL203" i="13"/>
  <c r="CF203" i="13" s="1"/>
  <c r="CH203" i="13"/>
  <c r="CB203" i="13" s="1"/>
  <c r="AT203" i="13" s="1"/>
  <c r="CI203" i="13"/>
  <c r="CC203" i="13" s="1"/>
  <c r="CK203" i="13"/>
  <c r="CE203" i="13" s="1"/>
  <c r="A352" i="13"/>
  <c r="CJ177" i="12"/>
  <c r="CD177" i="12" s="1"/>
  <c r="CI177" i="12"/>
  <c r="CC177" i="12" s="1"/>
  <c r="CH177" i="12"/>
  <c r="CB177" i="12" s="1"/>
  <c r="CL177" i="12"/>
  <c r="CF177" i="12" s="1"/>
  <c r="CI197" i="12"/>
  <c r="CC197" i="12" s="1"/>
  <c r="AT197" i="12" s="1"/>
  <c r="CK197" i="12"/>
  <c r="CE197" i="12" s="1"/>
  <c r="CJ197" i="12"/>
  <c r="CD197" i="12" s="1"/>
  <c r="CK198" i="12"/>
  <c r="CE198" i="12" s="1"/>
  <c r="CL198" i="12"/>
  <c r="CF198" i="12" s="1"/>
  <c r="CK230" i="12"/>
  <c r="CE230" i="12" s="1"/>
  <c r="AW230" i="12" s="1"/>
  <c r="CL230" i="12"/>
  <c r="CF230" i="12" s="1"/>
  <c r="CI230" i="12"/>
  <c r="CC230" i="12" s="1"/>
  <c r="CL256" i="12"/>
  <c r="CF256" i="12" s="1"/>
  <c r="CI256" i="12"/>
  <c r="CC256" i="12" s="1"/>
  <c r="AW256" i="12" s="1"/>
  <c r="CJ256" i="12"/>
  <c r="CD256" i="12" s="1"/>
  <c r="CK256" i="12"/>
  <c r="CE256" i="12" s="1"/>
  <c r="CK14" i="12"/>
  <c r="CD14" i="12" s="1"/>
  <c r="CK12" i="12"/>
  <c r="CD12" i="12" s="1"/>
  <c r="CH11" i="12"/>
  <c r="CB11" i="12"/>
  <c r="CL11" i="12"/>
  <c r="CE11" i="12" s="1"/>
  <c r="CK13" i="12"/>
  <c r="CD13" i="12" s="1"/>
  <c r="CK11" i="12"/>
  <c r="CD11" i="12" s="1"/>
  <c r="C146" i="12"/>
  <c r="CL179" i="12"/>
  <c r="CF179" i="12" s="1"/>
  <c r="CH179" i="12"/>
  <c r="CB179" i="12" s="1"/>
  <c r="CK179" i="12"/>
  <c r="CE179" i="12" s="1"/>
  <c r="CI179" i="12"/>
  <c r="CC179" i="12" s="1"/>
  <c r="AT179" i="12" s="1"/>
  <c r="CL181" i="12"/>
  <c r="CF181" i="12" s="1"/>
  <c r="CH181" i="12"/>
  <c r="CB181" i="12" s="1"/>
  <c r="CK181" i="12"/>
  <c r="CE181" i="12" s="1"/>
  <c r="CI181" i="12"/>
  <c r="CC181" i="12" s="1"/>
  <c r="CL183" i="12"/>
  <c r="CF183" i="12" s="1"/>
  <c r="CH183" i="12"/>
  <c r="CB183" i="12" s="1"/>
  <c r="CK183" i="12"/>
  <c r="CE183" i="12" s="1"/>
  <c r="CI183" i="12"/>
  <c r="CC183" i="12" s="1"/>
  <c r="AT183" i="12" s="1"/>
  <c r="CL185" i="12"/>
  <c r="CF185" i="12" s="1"/>
  <c r="CH185" i="12"/>
  <c r="CB185" i="12" s="1"/>
  <c r="CK185" i="12"/>
  <c r="CE185" i="12" s="1"/>
  <c r="CI185" i="12"/>
  <c r="CC185" i="12" s="1"/>
  <c r="CL187" i="12"/>
  <c r="CF187" i="12" s="1"/>
  <c r="CH187" i="12"/>
  <c r="CB187" i="12" s="1"/>
  <c r="CK187" i="12"/>
  <c r="CE187" i="12" s="1"/>
  <c r="CI187" i="12"/>
  <c r="CC187" i="12" s="1"/>
  <c r="AT187" i="12" s="1"/>
  <c r="CI198" i="12"/>
  <c r="CC198" i="12" s="1"/>
  <c r="CJ230" i="12"/>
  <c r="CD230" i="12" s="1"/>
  <c r="CI233" i="12"/>
  <c r="CC233" i="12" s="1"/>
  <c r="AW233" i="12" s="1"/>
  <c r="CK233" i="12"/>
  <c r="CE233" i="12" s="1"/>
  <c r="CJ233" i="12"/>
  <c r="CD233" i="12" s="1"/>
  <c r="CL233" i="12"/>
  <c r="CF233" i="12" s="1"/>
  <c r="CJ236" i="12"/>
  <c r="CD236" i="12" s="1"/>
  <c r="CL236" i="12"/>
  <c r="CF236" i="12" s="1"/>
  <c r="CK236" i="12"/>
  <c r="CE236" i="12" s="1"/>
  <c r="CI236" i="12"/>
  <c r="CC236" i="12" s="1"/>
  <c r="CJ239" i="12"/>
  <c r="CD239" i="12" s="1"/>
  <c r="CL239" i="12"/>
  <c r="CF239" i="12" s="1"/>
  <c r="CI239" i="12"/>
  <c r="CC239" i="12" s="1"/>
  <c r="CK239" i="12"/>
  <c r="CE239" i="12" s="1"/>
  <c r="CG244" i="12"/>
  <c r="CA244" i="12" s="1"/>
  <c r="C244" i="12"/>
  <c r="CI36" i="12"/>
  <c r="CC36" i="12" s="1"/>
  <c r="S36" i="12" s="1"/>
  <c r="CI38" i="12"/>
  <c r="CC38" i="12" s="1"/>
  <c r="S38" i="12" s="1"/>
  <c r="CI40" i="12"/>
  <c r="CC40" i="12" s="1"/>
  <c r="S40" i="12" s="1"/>
  <c r="CI42" i="12"/>
  <c r="CC42" i="12" s="1"/>
  <c r="S42" i="12" s="1"/>
  <c r="CI44" i="12"/>
  <c r="CC44" i="12" s="1"/>
  <c r="S44" i="12" s="1"/>
  <c r="CI46" i="12"/>
  <c r="CC46" i="12" s="1"/>
  <c r="S46" i="12" s="1"/>
  <c r="CI48" i="12"/>
  <c r="CC48" i="12" s="1"/>
  <c r="S48" i="12" s="1"/>
  <c r="CI50" i="12"/>
  <c r="CC50" i="12" s="1"/>
  <c r="S50" i="12" s="1"/>
  <c r="CI52" i="12"/>
  <c r="CC52" i="12" s="1"/>
  <c r="S52" i="12" s="1"/>
  <c r="CI54" i="12"/>
  <c r="CC54" i="12" s="1"/>
  <c r="S54" i="12" s="1"/>
  <c r="C115" i="12"/>
  <c r="D141" i="12"/>
  <c r="C140" i="12"/>
  <c r="D146" i="12"/>
  <c r="C153" i="12"/>
  <c r="C154" i="12" s="1"/>
  <c r="D167" i="12"/>
  <c r="CJ179" i="12"/>
  <c r="CD179" i="12" s="1"/>
  <c r="AT181" i="12"/>
  <c r="CJ181" i="12"/>
  <c r="CD181" i="12" s="1"/>
  <c r="CJ183" i="12"/>
  <c r="CD183" i="12" s="1"/>
  <c r="AT185" i="12"/>
  <c r="CJ185" i="12"/>
  <c r="CD185" i="12" s="1"/>
  <c r="CJ187" i="12"/>
  <c r="CD187" i="12" s="1"/>
  <c r="CJ198" i="12"/>
  <c r="CD198" i="12" s="1"/>
  <c r="CK227" i="12"/>
  <c r="CE227" i="12" s="1"/>
  <c r="CL227" i="12"/>
  <c r="CF227" i="12" s="1"/>
  <c r="CJ227" i="12"/>
  <c r="CD227" i="12" s="1"/>
  <c r="AW227" i="12" s="1"/>
  <c r="CH237" i="12"/>
  <c r="CB237" i="12" s="1"/>
  <c r="C237" i="12"/>
  <c r="CG237" i="12"/>
  <c r="CA237" i="12" s="1"/>
  <c r="CH13" i="12"/>
  <c r="CA13" i="12" s="1"/>
  <c r="CB13" i="12"/>
  <c r="CL13" i="12"/>
  <c r="CE13" i="12" s="1"/>
  <c r="CJ11" i="12"/>
  <c r="CC11" i="12" s="1"/>
  <c r="CJ13" i="12"/>
  <c r="CC13" i="12" s="1"/>
  <c r="C35" i="12"/>
  <c r="C59" i="12"/>
  <c r="C91" i="12"/>
  <c r="E146" i="12"/>
  <c r="E147" i="12" s="1"/>
  <c r="M160" i="12"/>
  <c r="D159" i="12"/>
  <c r="C155" i="12"/>
  <c r="CK177" i="12"/>
  <c r="CE177" i="12" s="1"/>
  <c r="C180" i="12"/>
  <c r="CM177" i="12" s="1"/>
  <c r="C182" i="12"/>
  <c r="C184" i="12"/>
  <c r="C186" i="12"/>
  <c r="C188" i="12"/>
  <c r="CG188" i="12"/>
  <c r="CA188" i="12" s="1"/>
  <c r="CL197" i="12"/>
  <c r="CF197" i="12" s="1"/>
  <c r="CI199" i="12"/>
  <c r="CC199" i="12" s="1"/>
  <c r="AT199" i="12" s="1"/>
  <c r="CL199" i="12"/>
  <c r="CF199" i="12" s="1"/>
  <c r="CK225" i="12"/>
  <c r="CE225" i="12" s="1"/>
  <c r="AW225" i="12" s="1"/>
  <c r="CJ225" i="12"/>
  <c r="CD225" i="12" s="1"/>
  <c r="CI225" i="12"/>
  <c r="CC225" i="12" s="1"/>
  <c r="CK226" i="12"/>
  <c r="CE226" i="12" s="1"/>
  <c r="CI226" i="12"/>
  <c r="CC226" i="12" s="1"/>
  <c r="CK228" i="12"/>
  <c r="CE228" i="12" s="1"/>
  <c r="CJ228" i="12"/>
  <c r="CD228" i="12" s="1"/>
  <c r="CI228" i="12"/>
  <c r="CC228" i="12" s="1"/>
  <c r="AW228" i="12" s="1"/>
  <c r="CK229" i="12"/>
  <c r="CE229" i="12" s="1"/>
  <c r="CI229" i="12"/>
  <c r="CC229" i="12" s="1"/>
  <c r="CI231" i="12"/>
  <c r="CC231" i="12" s="1"/>
  <c r="CK231" i="12"/>
  <c r="CE231" i="12" s="1"/>
  <c r="CL231" i="12"/>
  <c r="CF231" i="12" s="1"/>
  <c r="CH238" i="12"/>
  <c r="CB238" i="12" s="1"/>
  <c r="C238" i="12"/>
  <c r="CG245" i="12"/>
  <c r="CA245" i="12" s="1"/>
  <c r="C245" i="12"/>
  <c r="CI292" i="12"/>
  <c r="CC292" i="12" s="1"/>
  <c r="CH292" i="12"/>
  <c r="CB292" i="12" s="1"/>
  <c r="CI295" i="12"/>
  <c r="CC295" i="12" s="1"/>
  <c r="AV295" i="12" s="1"/>
  <c r="CH295" i="12"/>
  <c r="CI300" i="12"/>
  <c r="CC300" i="12" s="1"/>
  <c r="CH300" i="12"/>
  <c r="CB300" i="12" s="1"/>
  <c r="AV300" i="12" s="1"/>
  <c r="CH312" i="12"/>
  <c r="CB312" i="12" s="1"/>
  <c r="CI312" i="12"/>
  <c r="CC312" i="12" s="1"/>
  <c r="CG312" i="12"/>
  <c r="CA312" i="12" s="1"/>
  <c r="CK312" i="12"/>
  <c r="CE312" i="12" s="1"/>
  <c r="CG37" i="12"/>
  <c r="CA37" i="12" s="1"/>
  <c r="S37" i="12" s="1"/>
  <c r="CG39" i="12"/>
  <c r="CA39" i="12" s="1"/>
  <c r="S39" i="12" s="1"/>
  <c r="CG41" i="12"/>
  <c r="CA41" i="12" s="1"/>
  <c r="S41" i="12" s="1"/>
  <c r="CG43" i="12"/>
  <c r="CA43" i="12" s="1"/>
  <c r="S43" i="12" s="1"/>
  <c r="CG45" i="12"/>
  <c r="CA45" i="12" s="1"/>
  <c r="S45" i="12" s="1"/>
  <c r="CG47" i="12"/>
  <c r="CA47" i="12" s="1"/>
  <c r="S47" i="12" s="1"/>
  <c r="CG49" i="12"/>
  <c r="CA49" i="12" s="1"/>
  <c r="S49" i="12" s="1"/>
  <c r="CG51" i="12"/>
  <c r="CA51" i="12" s="1"/>
  <c r="S51" i="12" s="1"/>
  <c r="CG53" i="12"/>
  <c r="CA53" i="12" s="1"/>
  <c r="S53" i="12" s="1"/>
  <c r="C112" i="12"/>
  <c r="C138" i="12"/>
  <c r="C141" i="12" s="1"/>
  <c r="H160" i="12"/>
  <c r="L160" i="12"/>
  <c r="P160" i="12"/>
  <c r="C156" i="12"/>
  <c r="C164" i="12"/>
  <c r="C167" i="12" s="1"/>
  <c r="CI217" i="12"/>
  <c r="CH217" i="12"/>
  <c r="CL217" i="12"/>
  <c r="CJ217" i="12"/>
  <c r="CJ226" i="12"/>
  <c r="CD226" i="12" s="1"/>
  <c r="CJ229" i="12"/>
  <c r="CD229" i="12" s="1"/>
  <c r="CJ231" i="12"/>
  <c r="CD231" i="12" s="1"/>
  <c r="AW231" i="12" s="1"/>
  <c r="CJ235" i="12"/>
  <c r="CD235" i="12" s="1"/>
  <c r="CL235" i="12"/>
  <c r="CF235" i="12" s="1"/>
  <c r="CI235" i="12"/>
  <c r="CC235" i="12" s="1"/>
  <c r="CJ240" i="12"/>
  <c r="CD240" i="12" s="1"/>
  <c r="CL240" i="12"/>
  <c r="CF240" i="12" s="1"/>
  <c r="CH241" i="12"/>
  <c r="CB241" i="12" s="1"/>
  <c r="C241" i="12"/>
  <c r="CH246" i="12"/>
  <c r="CB246" i="12" s="1"/>
  <c r="C246" i="12"/>
  <c r="CH251" i="12"/>
  <c r="CB251" i="12" s="1"/>
  <c r="CG251" i="12"/>
  <c r="CA251" i="12" s="1"/>
  <c r="CL264" i="12"/>
  <c r="CF264" i="12" s="1"/>
  <c r="CK264" i="12"/>
  <c r="CE264" i="12" s="1"/>
  <c r="AW264" i="12" s="1"/>
  <c r="CI264" i="12"/>
  <c r="CC264" i="12" s="1"/>
  <c r="CJ264" i="12"/>
  <c r="CD264" i="12" s="1"/>
  <c r="AV288" i="12"/>
  <c r="CI294" i="12"/>
  <c r="CC294" i="12" s="1"/>
  <c r="CH294" i="12"/>
  <c r="CB294" i="12" s="1"/>
  <c r="CI296" i="12"/>
  <c r="CC296" i="12" s="1"/>
  <c r="CH296" i="12"/>
  <c r="CB296" i="12" s="1"/>
  <c r="AV296" i="12" s="1"/>
  <c r="C99" i="12"/>
  <c r="C133" i="12"/>
  <c r="CA134" i="12" s="1"/>
  <c r="AK134" i="12" s="1"/>
  <c r="H147" i="12"/>
  <c r="L147" i="12"/>
  <c r="D154" i="12"/>
  <c r="C171" i="12"/>
  <c r="C189" i="12"/>
  <c r="C190" i="12"/>
  <c r="C191" i="12"/>
  <c r="C192" i="12"/>
  <c r="C193" i="12"/>
  <c r="C194" i="12"/>
  <c r="C195" i="12"/>
  <c r="C196" i="12"/>
  <c r="C200" i="12"/>
  <c r="C201" i="12"/>
  <c r="C202" i="12"/>
  <c r="C203" i="12"/>
  <c r="C204" i="12"/>
  <c r="C205" i="12"/>
  <c r="C206" i="12"/>
  <c r="CI207" i="12"/>
  <c r="CC207" i="12" s="1"/>
  <c r="CJ207" i="12"/>
  <c r="CD207" i="12" s="1"/>
  <c r="CK207" i="12"/>
  <c r="CE207" i="12" s="1"/>
  <c r="CI215" i="12"/>
  <c r="CH215" i="12"/>
  <c r="CL215" i="12"/>
  <c r="CJ215" i="12"/>
  <c r="CH223" i="12"/>
  <c r="CB223" i="12" s="1"/>
  <c r="CG223" i="12"/>
  <c r="CA223" i="12" s="1"/>
  <c r="CL226" i="12"/>
  <c r="CF226" i="12" s="1"/>
  <c r="CL229" i="12"/>
  <c r="CF229" i="12" s="1"/>
  <c r="C234" i="12"/>
  <c r="CH234" i="12"/>
  <c r="CB234" i="12" s="1"/>
  <c r="CG238" i="12"/>
  <c r="CA238" i="12" s="1"/>
  <c r="CJ242" i="12"/>
  <c r="CD242" i="12" s="1"/>
  <c r="AW242" i="12" s="1"/>
  <c r="CL242" i="12"/>
  <c r="CF242" i="12" s="1"/>
  <c r="CG243" i="12"/>
  <c r="CA243" i="12" s="1"/>
  <c r="C243" i="12"/>
  <c r="CH247" i="12"/>
  <c r="CB247" i="12" s="1"/>
  <c r="CG247" i="12"/>
  <c r="CA247" i="12" s="1"/>
  <c r="C208" i="12"/>
  <c r="CG235" i="12"/>
  <c r="CA235" i="12" s="1"/>
  <c r="CG239" i="12"/>
  <c r="CA239" i="12" s="1"/>
  <c r="CG248" i="12"/>
  <c r="CA248" i="12" s="1"/>
  <c r="CI255" i="12"/>
  <c r="CC255" i="12" s="1"/>
  <c r="AW255" i="12" s="1"/>
  <c r="CJ255" i="12"/>
  <c r="CD255" i="12" s="1"/>
  <c r="CL255" i="12"/>
  <c r="CF255" i="12" s="1"/>
  <c r="CH261" i="12"/>
  <c r="CG261" i="12"/>
  <c r="C261" i="12"/>
  <c r="AV297" i="12"/>
  <c r="CI309" i="12"/>
  <c r="CC309" i="12" s="1"/>
  <c r="CG309" i="12"/>
  <c r="CA309" i="12" s="1"/>
  <c r="AY309" i="12" s="1"/>
  <c r="CH309" i="12"/>
  <c r="CB309" i="12" s="1"/>
  <c r="CG317" i="12"/>
  <c r="CA317" i="12" s="1"/>
  <c r="AY317" i="12" s="1"/>
  <c r="CI317" i="12"/>
  <c r="CH317" i="12"/>
  <c r="C209" i="12"/>
  <c r="C210" i="12"/>
  <c r="C211" i="12"/>
  <c r="C212" i="12"/>
  <c r="C213" i="12"/>
  <c r="C214" i="12"/>
  <c r="C216" i="12"/>
  <c r="C218" i="12"/>
  <c r="C219" i="12"/>
  <c r="C223" i="12"/>
  <c r="CI232" i="12"/>
  <c r="CC232" i="12" s="1"/>
  <c r="AW232" i="12" s="1"/>
  <c r="CK232" i="12"/>
  <c r="CE232" i="12" s="1"/>
  <c r="CL232" i="12"/>
  <c r="CF232" i="12" s="1"/>
  <c r="CG236" i="12"/>
  <c r="CA236" i="12" s="1"/>
  <c r="CG240" i="12"/>
  <c r="CA240" i="12" s="1"/>
  <c r="CI253" i="12"/>
  <c r="CC253" i="12" s="1"/>
  <c r="AW253" i="12" s="1"/>
  <c r="CK253" i="12"/>
  <c r="CE253" i="12" s="1"/>
  <c r="CJ253" i="12"/>
  <c r="CD253" i="12" s="1"/>
  <c r="CL265" i="12"/>
  <c r="CF265" i="12" s="1"/>
  <c r="CK265" i="12"/>
  <c r="CE265" i="12" s="1"/>
  <c r="CJ265" i="12"/>
  <c r="CD265" i="12" s="1"/>
  <c r="CI265" i="12"/>
  <c r="CC265" i="12" s="1"/>
  <c r="C254" i="12"/>
  <c r="CL257" i="12"/>
  <c r="CF257" i="12" s="1"/>
  <c r="CI257" i="12"/>
  <c r="CC257" i="12" s="1"/>
  <c r="CJ257" i="12"/>
  <c r="CD257" i="12" s="1"/>
  <c r="AW257" i="12" s="1"/>
  <c r="CL259" i="12"/>
  <c r="CF259" i="12" s="1"/>
  <c r="AW259" i="12" s="1"/>
  <c r="CI259" i="12"/>
  <c r="CC259" i="12" s="1"/>
  <c r="CJ259" i="12"/>
  <c r="CD259" i="12" s="1"/>
  <c r="C262" i="12"/>
  <c r="CG265" i="12"/>
  <c r="CA265" i="12" s="1"/>
  <c r="AW265" i="12" s="1"/>
  <c r="AV294" i="12"/>
  <c r="CI299" i="12"/>
  <c r="CC299" i="12" s="1"/>
  <c r="CH299" i="12"/>
  <c r="CB299" i="12" s="1"/>
  <c r="AV299" i="12" s="1"/>
  <c r="CJ302" i="12"/>
  <c r="CD302" i="12" s="1"/>
  <c r="AV302" i="12" s="1"/>
  <c r="CI302" i="12"/>
  <c r="CC302" i="12" s="1"/>
  <c r="CG315" i="12"/>
  <c r="CA315" i="12" s="1"/>
  <c r="AY315" i="12" s="1"/>
  <c r="CI315" i="12"/>
  <c r="C247" i="12"/>
  <c r="C248" i="12"/>
  <c r="C249" i="12"/>
  <c r="C250" i="12"/>
  <c r="C251" i="12"/>
  <c r="C252" i="12"/>
  <c r="C258" i="12"/>
  <c r="C260" i="12"/>
  <c r="CG260" i="12"/>
  <c r="CL263" i="12"/>
  <c r="CK263" i="12"/>
  <c r="C277" i="12"/>
  <c r="AV289" i="12"/>
  <c r="CI298" i="12"/>
  <c r="CC298" i="12" s="1"/>
  <c r="CH298" i="12"/>
  <c r="CB298" i="12" s="1"/>
  <c r="AV298" i="12" s="1"/>
  <c r="CJ303" i="12"/>
  <c r="CD303" i="12" s="1"/>
  <c r="CI303" i="12"/>
  <c r="CC303" i="12" s="1"/>
  <c r="AV303" i="12" s="1"/>
  <c r="C270" i="12"/>
  <c r="CI287" i="12"/>
  <c r="CH290" i="12"/>
  <c r="CB290" i="12" s="1"/>
  <c r="AV292" i="12"/>
  <c r="CI311" i="12"/>
  <c r="CC311" i="12" s="1"/>
  <c r="CG311" i="12"/>
  <c r="CA311" i="12" s="1"/>
  <c r="AY311" i="12" s="1"/>
  <c r="CI314" i="12"/>
  <c r="CC314" i="12" s="1"/>
  <c r="CG314" i="12"/>
  <c r="CA314" i="12" s="1"/>
  <c r="CH288" i="12"/>
  <c r="CB288" i="12" s="1"/>
  <c r="AV290" i="12"/>
  <c r="CI310" i="12"/>
  <c r="CC310" i="12" s="1"/>
  <c r="CG310" i="12"/>
  <c r="CA310" i="12" s="1"/>
  <c r="AY310" i="12" s="1"/>
  <c r="CI316" i="12"/>
  <c r="CG316" i="12"/>
  <c r="CA316" i="12" s="1"/>
  <c r="AY316" i="12" s="1"/>
  <c r="CH316" i="12"/>
  <c r="CI318" i="12"/>
  <c r="CG318" i="12"/>
  <c r="CA318" i="12" s="1"/>
  <c r="AY318" i="12" s="1"/>
  <c r="CH318" i="12"/>
  <c r="E341" i="4"/>
  <c r="D341" i="4"/>
  <c r="C341" i="4" s="1"/>
  <c r="E340" i="4"/>
  <c r="D340" i="4"/>
  <c r="C340" i="4" s="1"/>
  <c r="E339" i="4"/>
  <c r="D339" i="4"/>
  <c r="C339" i="4"/>
  <c r="E338" i="4"/>
  <c r="C338" i="4" s="1"/>
  <c r="D338" i="4"/>
  <c r="E337" i="4"/>
  <c r="D337" i="4"/>
  <c r="E336" i="4"/>
  <c r="D336" i="4"/>
  <c r="C336" i="4"/>
  <c r="D331" i="4"/>
  <c r="C331" i="4"/>
  <c r="B331" i="4"/>
  <c r="D330" i="4"/>
  <c r="B330" i="4" s="1"/>
  <c r="C330" i="4"/>
  <c r="E325" i="4"/>
  <c r="D325" i="4"/>
  <c r="C325" i="4" s="1"/>
  <c r="E324" i="4"/>
  <c r="D324" i="4"/>
  <c r="C324" i="4" s="1"/>
  <c r="E323" i="4"/>
  <c r="D323" i="4"/>
  <c r="C323" i="4"/>
  <c r="CD318" i="4"/>
  <c r="E318" i="4"/>
  <c r="CJ318" i="4" s="1"/>
  <c r="D318" i="4"/>
  <c r="CI317" i="4"/>
  <c r="CH317" i="4"/>
  <c r="E317" i="4"/>
  <c r="CJ317" i="4" s="1"/>
  <c r="CD317" i="4" s="1"/>
  <c r="D317" i="4"/>
  <c r="C317" i="4"/>
  <c r="CG317" i="4" s="1"/>
  <c r="CA317" i="4" s="1"/>
  <c r="AY317" i="4" s="1"/>
  <c r="CD316" i="4"/>
  <c r="E316" i="4"/>
  <c r="CJ316" i="4" s="1"/>
  <c r="D316" i="4"/>
  <c r="CI315" i="4"/>
  <c r="CH315" i="4"/>
  <c r="E315" i="4"/>
  <c r="CJ315" i="4" s="1"/>
  <c r="CD315" i="4" s="1"/>
  <c r="D315" i="4"/>
  <c r="C315" i="4"/>
  <c r="CG315" i="4" s="1"/>
  <c r="CA315" i="4" s="1"/>
  <c r="AY315" i="4" s="1"/>
  <c r="CJ314" i="4"/>
  <c r="CG314" i="4"/>
  <c r="CA314" i="4" s="1"/>
  <c r="CD314" i="4"/>
  <c r="E314" i="4"/>
  <c r="D314" i="4"/>
  <c r="C314" i="4"/>
  <c r="CH313" i="4"/>
  <c r="CB313" i="4" s="1"/>
  <c r="CG313" i="4"/>
  <c r="CA313" i="4" s="1"/>
  <c r="E313" i="4"/>
  <c r="CJ313" i="4" s="1"/>
  <c r="CD313" i="4" s="1"/>
  <c r="D313" i="4"/>
  <c r="C313" i="4" s="1"/>
  <c r="CJ312" i="4"/>
  <c r="CD312" i="4"/>
  <c r="E312" i="4"/>
  <c r="D312" i="4"/>
  <c r="C312" i="4"/>
  <c r="CJ311" i="4"/>
  <c r="CG311" i="4"/>
  <c r="CA311" i="4" s="1"/>
  <c r="CD311" i="4"/>
  <c r="E311" i="4"/>
  <c r="D311" i="4"/>
  <c r="C311" i="4"/>
  <c r="CJ310" i="4"/>
  <c r="CG310" i="4"/>
  <c r="CA310" i="4" s="1"/>
  <c r="CD310" i="4"/>
  <c r="E310" i="4"/>
  <c r="D310" i="4"/>
  <c r="C310" i="4"/>
  <c r="CJ309" i="4"/>
  <c r="CG309" i="4"/>
  <c r="CA309" i="4" s="1"/>
  <c r="CD309" i="4"/>
  <c r="E309" i="4"/>
  <c r="D309" i="4"/>
  <c r="C309" i="4"/>
  <c r="CJ308" i="4"/>
  <c r="CG308" i="4"/>
  <c r="CA308" i="4" s="1"/>
  <c r="CD308" i="4"/>
  <c r="E308" i="4"/>
  <c r="CI308" i="4" s="1"/>
  <c r="CC308" i="4" s="1"/>
  <c r="CJ303" i="4"/>
  <c r="CD303" i="4" s="1"/>
  <c r="CH303" i="4"/>
  <c r="CB303" i="4"/>
  <c r="E303" i="4"/>
  <c r="D303" i="4"/>
  <c r="C303" i="4"/>
  <c r="CI303" i="4" s="1"/>
  <c r="CC303" i="4" s="1"/>
  <c r="CH302" i="4"/>
  <c r="CB302" i="4" s="1"/>
  <c r="E302" i="4"/>
  <c r="D302" i="4"/>
  <c r="C302" i="4" s="1"/>
  <c r="CG301" i="4"/>
  <c r="CA301" i="4"/>
  <c r="E301" i="4"/>
  <c r="D301" i="4"/>
  <c r="C301" i="4"/>
  <c r="CG300" i="4"/>
  <c r="CA300" i="4" s="1"/>
  <c r="E300" i="4"/>
  <c r="D300" i="4"/>
  <c r="CG299" i="4"/>
  <c r="CA299" i="4"/>
  <c r="E299" i="4"/>
  <c r="D299" i="4"/>
  <c r="C299" i="4" s="1"/>
  <c r="CI299" i="4" s="1"/>
  <c r="CC299" i="4" s="1"/>
  <c r="CG298" i="4"/>
  <c r="CA298" i="4" s="1"/>
  <c r="E298" i="4"/>
  <c r="D298" i="4"/>
  <c r="C298" i="4" s="1"/>
  <c r="CG297" i="4"/>
  <c r="CA297" i="4"/>
  <c r="E297" i="4"/>
  <c r="D297" i="4"/>
  <c r="C297" i="4" s="1"/>
  <c r="CI297" i="4" s="1"/>
  <c r="CC297" i="4" s="1"/>
  <c r="CG296" i="4"/>
  <c r="CA296" i="4" s="1"/>
  <c r="E296" i="4"/>
  <c r="D296" i="4"/>
  <c r="C296" i="4" s="1"/>
  <c r="CG295" i="4"/>
  <c r="E295" i="4"/>
  <c r="D295" i="4"/>
  <c r="CG294" i="4"/>
  <c r="CA294" i="4"/>
  <c r="E294" i="4"/>
  <c r="C294" i="4"/>
  <c r="CI294" i="4" s="1"/>
  <c r="CC294" i="4" s="1"/>
  <c r="CG293" i="4"/>
  <c r="CA293" i="4"/>
  <c r="E293" i="4"/>
  <c r="C293" i="4"/>
  <c r="CG292" i="4"/>
  <c r="CA292" i="4" s="1"/>
  <c r="E292" i="4"/>
  <c r="C292" i="4" s="1"/>
  <c r="CG291" i="4"/>
  <c r="CA291" i="4"/>
  <c r="E291" i="4"/>
  <c r="C291" i="4" s="1"/>
  <c r="CI291" i="4" s="1"/>
  <c r="CC291" i="4" s="1"/>
  <c r="CG290" i="4"/>
  <c r="CA290" i="4"/>
  <c r="E290" i="4"/>
  <c r="C290" i="4"/>
  <c r="CG289" i="4"/>
  <c r="CA289" i="4"/>
  <c r="E289" i="4"/>
  <c r="C289" i="4" s="1"/>
  <c r="CH289" i="4" s="1"/>
  <c r="CB289" i="4" s="1"/>
  <c r="CG288" i="4"/>
  <c r="CA288" i="4" s="1"/>
  <c r="E288" i="4"/>
  <c r="C288" i="4" s="1"/>
  <c r="CH287" i="4"/>
  <c r="CG287" i="4"/>
  <c r="CA287" i="4" s="1"/>
  <c r="AV287" i="4" s="1"/>
  <c r="E287" i="4"/>
  <c r="C287" i="4"/>
  <c r="CI287" i="4" s="1"/>
  <c r="CG286" i="4"/>
  <c r="CA286" i="4" s="1"/>
  <c r="AV286" i="4" s="1"/>
  <c r="E286" i="4"/>
  <c r="C286" i="4"/>
  <c r="AU285" i="4"/>
  <c r="AT285" i="4"/>
  <c r="AS285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T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D285" i="4" s="1"/>
  <c r="G285" i="4"/>
  <c r="E285" i="4" s="1"/>
  <c r="F285" i="4"/>
  <c r="E280" i="4"/>
  <c r="D280" i="4"/>
  <c r="C280" i="4"/>
  <c r="E279" i="4"/>
  <c r="D279" i="4"/>
  <c r="C279" i="4" s="1"/>
  <c r="E278" i="4"/>
  <c r="D278" i="4"/>
  <c r="E277" i="4"/>
  <c r="D277" i="4"/>
  <c r="C277" i="4"/>
  <c r="E272" i="4"/>
  <c r="D272" i="4"/>
  <c r="C272" i="4"/>
  <c r="E271" i="4"/>
  <c r="D271" i="4"/>
  <c r="E270" i="4"/>
  <c r="D270" i="4"/>
  <c r="C270" i="4" s="1"/>
  <c r="E269" i="4"/>
  <c r="D269" i="4"/>
  <c r="C269" i="4"/>
  <c r="CB265" i="4"/>
  <c r="E265" i="4"/>
  <c r="CH265" i="4" s="1"/>
  <c r="D265" i="4"/>
  <c r="C265" i="4"/>
  <c r="CJ264" i="4"/>
  <c r="CD264" i="4" s="1"/>
  <c r="CB264" i="4"/>
  <c r="E264" i="4"/>
  <c r="CH264" i="4" s="1"/>
  <c r="D264" i="4"/>
  <c r="C264" i="4" s="1"/>
  <c r="AW263" i="4"/>
  <c r="E263" i="4"/>
  <c r="D263" i="4"/>
  <c r="CH262" i="4"/>
  <c r="CG262" i="4"/>
  <c r="AW262" i="4"/>
  <c r="E262" i="4"/>
  <c r="D262" i="4"/>
  <c r="C262" i="4" s="1"/>
  <c r="CI261" i="4"/>
  <c r="AW261" i="4"/>
  <c r="E261" i="4"/>
  <c r="D261" i="4"/>
  <c r="C261" i="4" s="1"/>
  <c r="CL260" i="4"/>
  <c r="CK260" i="4"/>
  <c r="CH260" i="4"/>
  <c r="CG260" i="4"/>
  <c r="AW260" i="4"/>
  <c r="E260" i="4"/>
  <c r="D260" i="4"/>
  <c r="C260" i="4"/>
  <c r="CJ259" i="4"/>
  <c r="CD259" i="4" s="1"/>
  <c r="CI259" i="4"/>
  <c r="CC259" i="4" s="1"/>
  <c r="CH259" i="4"/>
  <c r="CB259" i="4"/>
  <c r="E259" i="4"/>
  <c r="CG259" i="4" s="1"/>
  <c r="CA259" i="4" s="1"/>
  <c r="D259" i="4"/>
  <c r="C259" i="4"/>
  <c r="CH258" i="4"/>
  <c r="CB258" i="4"/>
  <c r="CA258" i="4"/>
  <c r="E258" i="4"/>
  <c r="CG258" i="4" s="1"/>
  <c r="D258" i="4"/>
  <c r="C258" i="4" s="1"/>
  <c r="CH257" i="4"/>
  <c r="CB257" i="4" s="1"/>
  <c r="E257" i="4"/>
  <c r="D257" i="4"/>
  <c r="CH256" i="4"/>
  <c r="CB256" i="4" s="1"/>
  <c r="E256" i="4"/>
  <c r="D256" i="4"/>
  <c r="CK255" i="4"/>
  <c r="CE255" i="4" s="1"/>
  <c r="CH255" i="4"/>
  <c r="CB255" i="4" s="1"/>
  <c r="E255" i="4"/>
  <c r="CG255" i="4" s="1"/>
  <c r="CA255" i="4" s="1"/>
  <c r="D255" i="4"/>
  <c r="C255" i="4" s="1"/>
  <c r="E254" i="4"/>
  <c r="D254" i="4"/>
  <c r="E253" i="4"/>
  <c r="D253" i="4"/>
  <c r="C253" i="4" s="1"/>
  <c r="E252" i="4"/>
  <c r="D252" i="4"/>
  <c r="C252" i="4" s="1"/>
  <c r="E251" i="4"/>
  <c r="D251" i="4"/>
  <c r="CH250" i="4"/>
  <c r="CG250" i="4"/>
  <c r="CA250" i="4" s="1"/>
  <c r="CB250" i="4"/>
  <c r="E250" i="4"/>
  <c r="D250" i="4"/>
  <c r="C250" i="4" s="1"/>
  <c r="CL249" i="4"/>
  <c r="CF249" i="4" s="1"/>
  <c r="CK249" i="4"/>
  <c r="CE249" i="4" s="1"/>
  <c r="CH249" i="4"/>
  <c r="CG249" i="4"/>
  <c r="CA249" i="4" s="1"/>
  <c r="CB249" i="4"/>
  <c r="E249" i="4"/>
  <c r="D249" i="4"/>
  <c r="C249" i="4" s="1"/>
  <c r="CI249" i="4" s="1"/>
  <c r="CC249" i="4" s="1"/>
  <c r="CL248" i="4"/>
  <c r="CK248" i="4"/>
  <c r="CE248" i="4" s="1"/>
  <c r="CH248" i="4"/>
  <c r="CG248" i="4"/>
  <c r="CA248" i="4" s="1"/>
  <c r="CF248" i="4"/>
  <c r="CB248" i="4"/>
  <c r="E248" i="4"/>
  <c r="D248" i="4"/>
  <c r="C248" i="4" s="1"/>
  <c r="CI248" i="4" s="1"/>
  <c r="CC248" i="4" s="1"/>
  <c r="CL247" i="4"/>
  <c r="CK247" i="4"/>
  <c r="CE247" i="4" s="1"/>
  <c r="CH247" i="4"/>
  <c r="CG247" i="4"/>
  <c r="CA247" i="4" s="1"/>
  <c r="CF247" i="4"/>
  <c r="CB247" i="4"/>
  <c r="E247" i="4"/>
  <c r="D247" i="4"/>
  <c r="C247" i="4" s="1"/>
  <c r="CI247" i="4" s="1"/>
  <c r="CC247" i="4" s="1"/>
  <c r="CH246" i="4"/>
  <c r="CG246" i="4"/>
  <c r="CA246" i="4" s="1"/>
  <c r="CB246" i="4"/>
  <c r="E246" i="4"/>
  <c r="D246" i="4"/>
  <c r="C246" i="4"/>
  <c r="E245" i="4"/>
  <c r="CG245" i="4" s="1"/>
  <c r="CA245" i="4" s="1"/>
  <c r="D245" i="4"/>
  <c r="CJ244" i="4"/>
  <c r="CD244" i="4" s="1"/>
  <c r="CG244" i="4"/>
  <c r="CA244" i="4"/>
  <c r="E244" i="4"/>
  <c r="D244" i="4"/>
  <c r="C244" i="4"/>
  <c r="CG243" i="4"/>
  <c r="CA243" i="4" s="1"/>
  <c r="E243" i="4"/>
  <c r="D243" i="4"/>
  <c r="C243" i="4" s="1"/>
  <c r="E242" i="4"/>
  <c r="D242" i="4"/>
  <c r="CG241" i="4"/>
  <c r="CA241" i="4" s="1"/>
  <c r="CB241" i="4"/>
  <c r="E241" i="4"/>
  <c r="CH241" i="4" s="1"/>
  <c r="D241" i="4"/>
  <c r="CG240" i="4"/>
  <c r="CA240" i="4" s="1"/>
  <c r="CB240" i="4"/>
  <c r="E240" i="4"/>
  <c r="CH240" i="4" s="1"/>
  <c r="D240" i="4"/>
  <c r="E239" i="4"/>
  <c r="D239" i="4"/>
  <c r="E238" i="4"/>
  <c r="D238" i="4"/>
  <c r="CG237" i="4"/>
  <c r="CA237" i="4" s="1"/>
  <c r="CB237" i="4"/>
  <c r="E237" i="4"/>
  <c r="CH237" i="4" s="1"/>
  <c r="D237" i="4"/>
  <c r="CG236" i="4"/>
  <c r="CA236" i="4" s="1"/>
  <c r="CB236" i="4"/>
  <c r="E236" i="4"/>
  <c r="CH236" i="4" s="1"/>
  <c r="D236" i="4"/>
  <c r="E235" i="4"/>
  <c r="D235" i="4"/>
  <c r="E234" i="4"/>
  <c r="E233" i="4"/>
  <c r="CH233" i="4" s="1"/>
  <c r="CB233" i="4" s="1"/>
  <c r="D233" i="4"/>
  <c r="C233" i="4" s="1"/>
  <c r="CB232" i="4"/>
  <c r="E232" i="4"/>
  <c r="CH232" i="4" s="1"/>
  <c r="D232" i="4"/>
  <c r="C232" i="4"/>
  <c r="CB231" i="4"/>
  <c r="E231" i="4"/>
  <c r="CH231" i="4" s="1"/>
  <c r="D231" i="4"/>
  <c r="C231" i="4" s="1"/>
  <c r="E230" i="4"/>
  <c r="CH230" i="4" s="1"/>
  <c r="CB230" i="4" s="1"/>
  <c r="D230" i="4"/>
  <c r="C230" i="4" s="1"/>
  <c r="CI229" i="4"/>
  <c r="CC229" i="4" s="1"/>
  <c r="E229" i="4"/>
  <c r="CH229" i="4" s="1"/>
  <c r="CB229" i="4" s="1"/>
  <c r="D229" i="4"/>
  <c r="C229" i="4" s="1"/>
  <c r="CJ228" i="4"/>
  <c r="CD228" i="4" s="1"/>
  <c r="CI228" i="4"/>
  <c r="CC228" i="4" s="1"/>
  <c r="CB228" i="4"/>
  <c r="E228" i="4"/>
  <c r="CH228" i="4" s="1"/>
  <c r="D228" i="4"/>
  <c r="C228" i="4"/>
  <c r="CJ227" i="4"/>
  <c r="CD227" i="4" s="1"/>
  <c r="E227" i="4"/>
  <c r="D227" i="4"/>
  <c r="C227" i="4" s="1"/>
  <c r="CJ226" i="4"/>
  <c r="CD226" i="4" s="1"/>
  <c r="CI226" i="4"/>
  <c r="CC226" i="4" s="1"/>
  <c r="CB226" i="4"/>
  <c r="E226" i="4"/>
  <c r="CH226" i="4" s="1"/>
  <c r="D226" i="4"/>
  <c r="C226" i="4"/>
  <c r="CB225" i="4"/>
  <c r="E225" i="4"/>
  <c r="CH225" i="4" s="1"/>
  <c r="D225" i="4"/>
  <c r="C225" i="4"/>
  <c r="CH223" i="4"/>
  <c r="CB223" i="4" s="1"/>
  <c r="E223" i="4"/>
  <c r="D223" i="4"/>
  <c r="CK219" i="4"/>
  <c r="CE219" i="4" s="1"/>
  <c r="CH219" i="4"/>
  <c r="CB219" i="4" s="1"/>
  <c r="E219" i="4"/>
  <c r="C219" i="4" s="1"/>
  <c r="CL219" i="4" s="1"/>
  <c r="CF219" i="4" s="1"/>
  <c r="D219" i="4"/>
  <c r="CL218" i="4"/>
  <c r="CF218" i="4" s="1"/>
  <c r="CK218" i="4"/>
  <c r="CE218" i="4" s="1"/>
  <c r="CH218" i="4"/>
  <c r="CB218" i="4" s="1"/>
  <c r="E218" i="4"/>
  <c r="C218" i="4" s="1"/>
  <c r="D218" i="4"/>
  <c r="CG217" i="4"/>
  <c r="AT217" i="4"/>
  <c r="E217" i="4"/>
  <c r="D217" i="4"/>
  <c r="C217" i="4"/>
  <c r="AT216" i="4"/>
  <c r="E216" i="4"/>
  <c r="D216" i="4"/>
  <c r="CG215" i="4"/>
  <c r="AT215" i="4"/>
  <c r="E215" i="4"/>
  <c r="D215" i="4"/>
  <c r="C215" i="4" s="1"/>
  <c r="AT214" i="4"/>
  <c r="E214" i="4"/>
  <c r="D214" i="4"/>
  <c r="CK213" i="4"/>
  <c r="CE213" i="4" s="1"/>
  <c r="CH213" i="4"/>
  <c r="CB213" i="4" s="1"/>
  <c r="E213" i="4"/>
  <c r="C213" i="4" s="1"/>
  <c r="CL213" i="4" s="1"/>
  <c r="CF213" i="4" s="1"/>
  <c r="D213" i="4"/>
  <c r="CL212" i="4"/>
  <c r="CF212" i="4" s="1"/>
  <c r="CK212" i="4"/>
  <c r="CE212" i="4" s="1"/>
  <c r="CH212" i="4"/>
  <c r="CB212" i="4" s="1"/>
  <c r="E212" i="4"/>
  <c r="C212" i="4" s="1"/>
  <c r="D212" i="4"/>
  <c r="CG211" i="4"/>
  <c r="CA211" i="4" s="1"/>
  <c r="E211" i="4"/>
  <c r="C211" i="4" s="1"/>
  <c r="D211" i="4"/>
  <c r="CH210" i="4"/>
  <c r="CB210" i="4" s="1"/>
  <c r="CG210" i="4"/>
  <c r="CA210" i="4" s="1"/>
  <c r="E210" i="4"/>
  <c r="C210" i="4" s="1"/>
  <c r="D210" i="4"/>
  <c r="CK209" i="4"/>
  <c r="CE209" i="4" s="1"/>
  <c r="CH209" i="4"/>
  <c r="CB209" i="4" s="1"/>
  <c r="E209" i="4"/>
  <c r="C209" i="4" s="1"/>
  <c r="CL209" i="4" s="1"/>
  <c r="CF209" i="4" s="1"/>
  <c r="D209" i="4"/>
  <c r="E208" i="4"/>
  <c r="D208" i="4"/>
  <c r="E207" i="4"/>
  <c r="D207" i="4"/>
  <c r="E206" i="4"/>
  <c r="D206" i="4"/>
  <c r="C206" i="4" s="1"/>
  <c r="CG205" i="4"/>
  <c r="CA205" i="4" s="1"/>
  <c r="E205" i="4"/>
  <c r="D205" i="4"/>
  <c r="C205" i="4" s="1"/>
  <c r="CG204" i="4"/>
  <c r="CA204" i="4" s="1"/>
  <c r="E204" i="4"/>
  <c r="D204" i="4"/>
  <c r="CG203" i="4"/>
  <c r="CA203" i="4" s="1"/>
  <c r="E203" i="4"/>
  <c r="D203" i="4"/>
  <c r="CG202" i="4"/>
  <c r="CA202" i="4" s="1"/>
  <c r="E202" i="4"/>
  <c r="D202" i="4"/>
  <c r="E201" i="4"/>
  <c r="CG201" i="4" s="1"/>
  <c r="CA201" i="4" s="1"/>
  <c r="D201" i="4"/>
  <c r="E200" i="4"/>
  <c r="CG200" i="4" s="1"/>
  <c r="CA200" i="4" s="1"/>
  <c r="D200" i="4"/>
  <c r="C200" i="4" s="1"/>
  <c r="CL199" i="4"/>
  <c r="CF199" i="4" s="1"/>
  <c r="CG199" i="4"/>
  <c r="CA199" i="4"/>
  <c r="E199" i="4"/>
  <c r="D199" i="4"/>
  <c r="C199" i="4"/>
  <c r="E198" i="4"/>
  <c r="CG198" i="4" s="1"/>
  <c r="CA198" i="4" s="1"/>
  <c r="D198" i="4"/>
  <c r="C198" i="4" s="1"/>
  <c r="CL197" i="4"/>
  <c r="CF197" i="4" s="1"/>
  <c r="CG197" i="4"/>
  <c r="CA197" i="4"/>
  <c r="E197" i="4"/>
  <c r="D197" i="4"/>
  <c r="C197" i="4"/>
  <c r="E196" i="4"/>
  <c r="CG196" i="4" s="1"/>
  <c r="CA196" i="4" s="1"/>
  <c r="D196" i="4"/>
  <c r="C196" i="4" s="1"/>
  <c r="E195" i="4"/>
  <c r="CG195" i="4" s="1"/>
  <c r="CA195" i="4" s="1"/>
  <c r="D195" i="4"/>
  <c r="C195" i="4" s="1"/>
  <c r="CL195" i="4" s="1"/>
  <c r="CF195" i="4" s="1"/>
  <c r="E194" i="4"/>
  <c r="CG194" i="4" s="1"/>
  <c r="CA194" i="4" s="1"/>
  <c r="D194" i="4"/>
  <c r="E193" i="4"/>
  <c r="CG193" i="4" s="1"/>
  <c r="CA193" i="4" s="1"/>
  <c r="D193" i="4"/>
  <c r="CL192" i="4"/>
  <c r="CF192" i="4" s="1"/>
  <c r="E192" i="4"/>
  <c r="CG192" i="4" s="1"/>
  <c r="CA192" i="4" s="1"/>
  <c r="D192" i="4"/>
  <c r="C192" i="4" s="1"/>
  <c r="CG191" i="4"/>
  <c r="CA191" i="4" s="1"/>
  <c r="E191" i="4"/>
  <c r="D191" i="4"/>
  <c r="C191" i="4" s="1"/>
  <c r="CG190" i="4"/>
  <c r="CA190" i="4" s="1"/>
  <c r="E190" i="4"/>
  <c r="D190" i="4"/>
  <c r="E189" i="4"/>
  <c r="CG189" i="4" s="1"/>
  <c r="CA189" i="4" s="1"/>
  <c r="D189" i="4"/>
  <c r="CL188" i="4"/>
  <c r="CF188" i="4" s="1"/>
  <c r="CK188" i="4"/>
  <c r="CE188" i="4" s="1"/>
  <c r="CH188" i="4"/>
  <c r="CB188" i="4" s="1"/>
  <c r="E188" i="4"/>
  <c r="C188" i="4" s="1"/>
  <c r="E187" i="4"/>
  <c r="CG187" i="4" s="1"/>
  <c r="CA187" i="4" s="1"/>
  <c r="D187" i="4"/>
  <c r="E186" i="4"/>
  <c r="CG186" i="4" s="1"/>
  <c r="CA186" i="4" s="1"/>
  <c r="D186" i="4"/>
  <c r="E185" i="4"/>
  <c r="CG185" i="4" s="1"/>
  <c r="CA185" i="4" s="1"/>
  <c r="D185" i="4"/>
  <c r="E184" i="4"/>
  <c r="CG184" i="4" s="1"/>
  <c r="CA184" i="4" s="1"/>
  <c r="D184" i="4"/>
  <c r="E183" i="4"/>
  <c r="CG183" i="4" s="1"/>
  <c r="CA183" i="4" s="1"/>
  <c r="D183" i="4"/>
  <c r="E182" i="4"/>
  <c r="CG182" i="4" s="1"/>
  <c r="CA182" i="4" s="1"/>
  <c r="D182" i="4"/>
  <c r="E181" i="4"/>
  <c r="CG181" i="4" s="1"/>
  <c r="CA181" i="4" s="1"/>
  <c r="D181" i="4"/>
  <c r="E180" i="4"/>
  <c r="CG180" i="4" s="1"/>
  <c r="CA180" i="4" s="1"/>
  <c r="D180" i="4"/>
  <c r="E179" i="4"/>
  <c r="CG179" i="4" s="1"/>
  <c r="CA179" i="4" s="1"/>
  <c r="D179" i="4"/>
  <c r="CL177" i="4"/>
  <c r="CF177" i="4" s="1"/>
  <c r="E177" i="4"/>
  <c r="CG177" i="4" s="1"/>
  <c r="CA177" i="4" s="1"/>
  <c r="D177" i="4"/>
  <c r="C177" i="4"/>
  <c r="E171" i="4"/>
  <c r="D171" i="4"/>
  <c r="C171" i="4" s="1"/>
  <c r="E170" i="4"/>
  <c r="D170" i="4"/>
  <c r="E169" i="4"/>
  <c r="D169" i="4"/>
  <c r="C169" i="4"/>
  <c r="E168" i="4"/>
  <c r="D168" i="4"/>
  <c r="C168" i="4"/>
  <c r="O167" i="4"/>
  <c r="N167" i="4"/>
  <c r="M167" i="4"/>
  <c r="L167" i="4"/>
  <c r="K167" i="4"/>
  <c r="J167" i="4"/>
  <c r="I167" i="4"/>
  <c r="H167" i="4"/>
  <c r="G167" i="4"/>
  <c r="F167" i="4"/>
  <c r="E166" i="4"/>
  <c r="D166" i="4"/>
  <c r="C166" i="4"/>
  <c r="E165" i="4"/>
  <c r="D165" i="4"/>
  <c r="C165" i="4" s="1"/>
  <c r="E164" i="4"/>
  <c r="D164" i="4"/>
  <c r="O160" i="4"/>
  <c r="K160" i="4"/>
  <c r="G160" i="4"/>
  <c r="P159" i="4"/>
  <c r="O159" i="4"/>
  <c r="N159" i="4"/>
  <c r="M159" i="4"/>
  <c r="L159" i="4"/>
  <c r="K159" i="4"/>
  <c r="J159" i="4"/>
  <c r="I159" i="4"/>
  <c r="H159" i="4"/>
  <c r="G159" i="4"/>
  <c r="F159" i="4"/>
  <c r="E158" i="4"/>
  <c r="D158" i="4"/>
  <c r="C158" i="4" s="1"/>
  <c r="E157" i="4"/>
  <c r="D157" i="4"/>
  <c r="C157" i="4"/>
  <c r="E156" i="4"/>
  <c r="D156" i="4"/>
  <c r="E155" i="4"/>
  <c r="E159" i="4" s="1"/>
  <c r="D155" i="4"/>
  <c r="P154" i="4"/>
  <c r="P160" i="4" s="1"/>
  <c r="O154" i="4"/>
  <c r="N154" i="4"/>
  <c r="N160" i="4" s="1"/>
  <c r="M154" i="4"/>
  <c r="M160" i="4" s="1"/>
  <c r="L154" i="4"/>
  <c r="L160" i="4" s="1"/>
  <c r="K154" i="4"/>
  <c r="J154" i="4"/>
  <c r="J160" i="4" s="1"/>
  <c r="I154" i="4"/>
  <c r="I160" i="4" s="1"/>
  <c r="H154" i="4"/>
  <c r="H160" i="4" s="1"/>
  <c r="G154" i="4"/>
  <c r="F154" i="4"/>
  <c r="F160" i="4" s="1"/>
  <c r="E153" i="4"/>
  <c r="D153" i="4"/>
  <c r="E152" i="4"/>
  <c r="E154" i="4" s="1"/>
  <c r="E160" i="4" s="1"/>
  <c r="D152" i="4"/>
  <c r="E151" i="4"/>
  <c r="D151" i="4"/>
  <c r="C151" i="4"/>
  <c r="M146" i="4"/>
  <c r="L146" i="4"/>
  <c r="K146" i="4"/>
  <c r="J146" i="4"/>
  <c r="J147" i="4" s="1"/>
  <c r="I146" i="4"/>
  <c r="H146" i="4"/>
  <c r="G146" i="4"/>
  <c r="F146" i="4"/>
  <c r="F147" i="4" s="1"/>
  <c r="E145" i="4"/>
  <c r="D145" i="4"/>
  <c r="E144" i="4"/>
  <c r="D144" i="4"/>
  <c r="C144" i="4"/>
  <c r="E143" i="4"/>
  <c r="D143" i="4"/>
  <c r="C143" i="4"/>
  <c r="E142" i="4"/>
  <c r="E146" i="4" s="1"/>
  <c r="D142" i="4"/>
  <c r="M141" i="4"/>
  <c r="L141" i="4"/>
  <c r="L147" i="4" s="1"/>
  <c r="K141" i="4"/>
  <c r="K147" i="4" s="1"/>
  <c r="J141" i="4"/>
  <c r="I141" i="4"/>
  <c r="H141" i="4"/>
  <c r="H147" i="4" s="1"/>
  <c r="G141" i="4"/>
  <c r="G147" i="4" s="1"/>
  <c r="F141" i="4"/>
  <c r="E140" i="4"/>
  <c r="D140" i="4"/>
  <c r="C140" i="4"/>
  <c r="E139" i="4"/>
  <c r="C139" i="4" s="1"/>
  <c r="C141" i="4" s="1"/>
  <c r="D139" i="4"/>
  <c r="E138" i="4"/>
  <c r="D138" i="4"/>
  <c r="C138" i="4" s="1"/>
  <c r="E134" i="4"/>
  <c r="C134" i="4" s="1"/>
  <c r="D134" i="4"/>
  <c r="E133" i="4"/>
  <c r="D133" i="4"/>
  <c r="C133" i="4" s="1"/>
  <c r="E132" i="4"/>
  <c r="D132" i="4"/>
  <c r="C132" i="4" s="1"/>
  <c r="E131" i="4"/>
  <c r="D131" i="4"/>
  <c r="C131" i="4" s="1"/>
  <c r="E130" i="4"/>
  <c r="D130" i="4"/>
  <c r="C130" i="4"/>
  <c r="E125" i="4"/>
  <c r="D125" i="4"/>
  <c r="C125" i="4"/>
  <c r="E124" i="4"/>
  <c r="D124" i="4"/>
  <c r="E123" i="4"/>
  <c r="D123" i="4"/>
  <c r="C123" i="4" s="1"/>
  <c r="E122" i="4"/>
  <c r="D122" i="4"/>
  <c r="C122" i="4"/>
  <c r="E121" i="4"/>
  <c r="D121" i="4"/>
  <c r="C121" i="4"/>
  <c r="E120" i="4"/>
  <c r="D120" i="4"/>
  <c r="E115" i="4"/>
  <c r="D115" i="4"/>
  <c r="C115" i="4"/>
  <c r="E114" i="4"/>
  <c r="D114" i="4"/>
  <c r="C114" i="4"/>
  <c r="E113" i="4"/>
  <c r="C113" i="4" s="1"/>
  <c r="D113" i="4"/>
  <c r="E112" i="4"/>
  <c r="D112" i="4"/>
  <c r="C112" i="4" s="1"/>
  <c r="E111" i="4"/>
  <c r="D111" i="4"/>
  <c r="C111" i="4"/>
  <c r="E110" i="4"/>
  <c r="D110" i="4"/>
  <c r="C110" i="4" s="1"/>
  <c r="CA108" i="4"/>
  <c r="E105" i="4"/>
  <c r="D105" i="4"/>
  <c r="C105" i="4" s="1"/>
  <c r="E100" i="4"/>
  <c r="D100" i="4"/>
  <c r="C100" i="4" s="1"/>
  <c r="E99" i="4"/>
  <c r="D99" i="4"/>
  <c r="C99" i="4"/>
  <c r="E98" i="4"/>
  <c r="C98" i="4" s="1"/>
  <c r="D98" i="4"/>
  <c r="E97" i="4"/>
  <c r="D97" i="4"/>
  <c r="C97" i="4" s="1"/>
  <c r="E92" i="4"/>
  <c r="D92" i="4"/>
  <c r="C92" i="4"/>
  <c r="E91" i="4"/>
  <c r="D91" i="4"/>
  <c r="C91" i="4"/>
  <c r="E90" i="4"/>
  <c r="C90" i="4" s="1"/>
  <c r="D90" i="4"/>
  <c r="E89" i="4"/>
  <c r="D89" i="4"/>
  <c r="C89" i="4" s="1"/>
  <c r="CA85" i="4"/>
  <c r="CA84" i="4"/>
  <c r="C84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I54" i="4"/>
  <c r="CC54" i="4" s="1"/>
  <c r="CH54" i="4"/>
  <c r="CB54" i="4" s="1"/>
  <c r="S54" i="4" s="1"/>
  <c r="CG54" i="4"/>
  <c r="CA54" i="4"/>
  <c r="C54" i="4"/>
  <c r="CI53" i="4"/>
  <c r="CC53" i="4" s="1"/>
  <c r="CH53" i="4"/>
  <c r="CB53" i="4" s="1"/>
  <c r="CG53" i="4"/>
  <c r="CA53" i="4" s="1"/>
  <c r="C53" i="4"/>
  <c r="CI52" i="4"/>
  <c r="CC52" i="4" s="1"/>
  <c r="CH52" i="4"/>
  <c r="CG52" i="4"/>
  <c r="CA52" i="4" s="1"/>
  <c r="S52" i="4" s="1"/>
  <c r="CB52" i="4"/>
  <c r="C52" i="4"/>
  <c r="CI51" i="4"/>
  <c r="CC51" i="4" s="1"/>
  <c r="CH51" i="4"/>
  <c r="CG51" i="4"/>
  <c r="CB51" i="4"/>
  <c r="CA51" i="4"/>
  <c r="S51" i="4" s="1"/>
  <c r="C51" i="4"/>
  <c r="CI50" i="4"/>
  <c r="CC50" i="4" s="1"/>
  <c r="CH50" i="4"/>
  <c r="CB50" i="4" s="1"/>
  <c r="S50" i="4" s="1"/>
  <c r="CG50" i="4"/>
  <c r="CA50" i="4"/>
  <c r="C50" i="4"/>
  <c r="CI49" i="4"/>
  <c r="CC49" i="4" s="1"/>
  <c r="CH49" i="4"/>
  <c r="CB49" i="4" s="1"/>
  <c r="CG49" i="4"/>
  <c r="CA49" i="4" s="1"/>
  <c r="C49" i="4"/>
  <c r="CI48" i="4"/>
  <c r="CC48" i="4" s="1"/>
  <c r="CH48" i="4"/>
  <c r="CG48" i="4"/>
  <c r="CA48" i="4" s="1"/>
  <c r="S48" i="4" s="1"/>
  <c r="CB48" i="4"/>
  <c r="C48" i="4"/>
  <c r="CI47" i="4"/>
  <c r="CC47" i="4" s="1"/>
  <c r="CH47" i="4"/>
  <c r="CG47" i="4"/>
  <c r="CB47" i="4"/>
  <c r="CA47" i="4"/>
  <c r="S47" i="4" s="1"/>
  <c r="C47" i="4"/>
  <c r="CI46" i="4"/>
  <c r="CC46" i="4" s="1"/>
  <c r="CH46" i="4"/>
  <c r="CB46" i="4" s="1"/>
  <c r="S46" i="4" s="1"/>
  <c r="CG46" i="4"/>
  <c r="CA46" i="4"/>
  <c r="C46" i="4"/>
  <c r="CI45" i="4"/>
  <c r="CC45" i="4" s="1"/>
  <c r="CH45" i="4"/>
  <c r="CB45" i="4" s="1"/>
  <c r="CG45" i="4"/>
  <c r="CA45" i="4" s="1"/>
  <c r="C45" i="4"/>
  <c r="C44" i="4"/>
  <c r="CH44" i="4" s="1"/>
  <c r="CB44" i="4" s="1"/>
  <c r="CI43" i="4"/>
  <c r="CC43" i="4" s="1"/>
  <c r="C43" i="4"/>
  <c r="CG43" i="4" s="1"/>
  <c r="CA43" i="4" s="1"/>
  <c r="CI42" i="4"/>
  <c r="CC42" i="4" s="1"/>
  <c r="C42" i="4"/>
  <c r="CG42" i="4" s="1"/>
  <c r="CA42" i="4" s="1"/>
  <c r="CI41" i="4"/>
  <c r="CC41" i="4" s="1"/>
  <c r="C41" i="4"/>
  <c r="CG41" i="4" s="1"/>
  <c r="CA41" i="4" s="1"/>
  <c r="CI40" i="4"/>
  <c r="CC40" i="4" s="1"/>
  <c r="C40" i="4"/>
  <c r="CG40" i="4" s="1"/>
  <c r="CA40" i="4" s="1"/>
  <c r="CI39" i="4"/>
  <c r="CC39" i="4" s="1"/>
  <c r="C39" i="4"/>
  <c r="CG39" i="4" s="1"/>
  <c r="CA39" i="4" s="1"/>
  <c r="CI38" i="4"/>
  <c r="CC38" i="4" s="1"/>
  <c r="C38" i="4"/>
  <c r="CG38" i="4" s="1"/>
  <c r="CA38" i="4" s="1"/>
  <c r="CI37" i="4"/>
  <c r="CC37" i="4" s="1"/>
  <c r="C37" i="4"/>
  <c r="CG37" i="4" s="1"/>
  <c r="CA37" i="4" s="1"/>
  <c r="CI36" i="4"/>
  <c r="CC36" i="4" s="1"/>
  <c r="C36" i="4"/>
  <c r="CG36" i="4" s="1"/>
  <c r="CA36" i="4" s="1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C35" i="4" s="1"/>
  <c r="F35" i="4"/>
  <c r="E35" i="4"/>
  <c r="D35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CD18" i="4"/>
  <c r="G18" i="4"/>
  <c r="CL14" i="4"/>
  <c r="CJ14" i="4"/>
  <c r="CH14" i="4"/>
  <c r="CE14" i="4"/>
  <c r="CC14" i="4"/>
  <c r="CB14" i="4"/>
  <c r="CA14" i="4"/>
  <c r="C14" i="4"/>
  <c r="CJ13" i="4"/>
  <c r="CC13" i="4"/>
  <c r="C13" i="4"/>
  <c r="CH13" i="4" s="1"/>
  <c r="CA13" i="4" s="1"/>
  <c r="CL12" i="4"/>
  <c r="CJ12" i="4"/>
  <c r="CC12" i="4" s="1"/>
  <c r="CH12" i="4"/>
  <c r="CE12" i="4"/>
  <c r="CB12" i="4"/>
  <c r="CA12" i="4"/>
  <c r="C12" i="4"/>
  <c r="CJ11" i="4"/>
  <c r="CC11" i="4" s="1"/>
  <c r="C11" i="4"/>
  <c r="A5" i="4"/>
  <c r="A4" i="4"/>
  <c r="A3" i="4"/>
  <c r="A2" i="4"/>
  <c r="AT210" i="13" l="1"/>
  <c r="AW243" i="13"/>
  <c r="AT190" i="13"/>
  <c r="AT218" i="13"/>
  <c r="B352" i="13"/>
  <c r="AW259" i="13"/>
  <c r="AT200" i="13"/>
  <c r="AT204" i="13"/>
  <c r="AT177" i="12"/>
  <c r="CI247" i="12"/>
  <c r="CC247" i="12" s="1"/>
  <c r="CK247" i="12"/>
  <c r="CE247" i="12" s="1"/>
  <c r="CL247" i="12"/>
  <c r="CF247" i="12" s="1"/>
  <c r="CJ247" i="12"/>
  <c r="CD247" i="12" s="1"/>
  <c r="AW247" i="12" s="1"/>
  <c r="CI201" i="12"/>
  <c r="CC201" i="12" s="1"/>
  <c r="CH201" i="12"/>
  <c r="CB201" i="12" s="1"/>
  <c r="CL201" i="12"/>
  <c r="CF201" i="12" s="1"/>
  <c r="CJ201" i="12"/>
  <c r="CD201" i="12" s="1"/>
  <c r="CK201" i="12"/>
  <c r="CE201" i="12" s="1"/>
  <c r="CI194" i="12"/>
  <c r="CC194" i="12" s="1"/>
  <c r="CH194" i="12"/>
  <c r="CB194" i="12" s="1"/>
  <c r="CL194" i="12"/>
  <c r="CF194" i="12" s="1"/>
  <c r="CK194" i="12"/>
  <c r="CE194" i="12" s="1"/>
  <c r="CJ194" i="12"/>
  <c r="CD194" i="12" s="1"/>
  <c r="CI190" i="12"/>
  <c r="CC190" i="12" s="1"/>
  <c r="CH190" i="12"/>
  <c r="CB190" i="12" s="1"/>
  <c r="AT190" i="12" s="1"/>
  <c r="CL190" i="12"/>
  <c r="CF190" i="12" s="1"/>
  <c r="CK190" i="12"/>
  <c r="CE190" i="12" s="1"/>
  <c r="CJ190" i="12"/>
  <c r="CD190" i="12" s="1"/>
  <c r="CJ238" i="12"/>
  <c r="CD238" i="12" s="1"/>
  <c r="AW238" i="12" s="1"/>
  <c r="CL238" i="12"/>
  <c r="CF238" i="12" s="1"/>
  <c r="CK238" i="12"/>
  <c r="CE238" i="12" s="1"/>
  <c r="CI238" i="12"/>
  <c r="CC238" i="12" s="1"/>
  <c r="AW226" i="12"/>
  <c r="CJ244" i="12"/>
  <c r="CD244" i="12" s="1"/>
  <c r="CL244" i="12"/>
  <c r="CF244" i="12" s="1"/>
  <c r="CK244" i="12"/>
  <c r="CE244" i="12" s="1"/>
  <c r="CI244" i="12"/>
  <c r="CC244" i="12" s="1"/>
  <c r="CJ260" i="12"/>
  <c r="CK260" i="12"/>
  <c r="CI260" i="12"/>
  <c r="CL260" i="12"/>
  <c r="CI250" i="12"/>
  <c r="CC250" i="12" s="1"/>
  <c r="CK250" i="12"/>
  <c r="CE250" i="12" s="1"/>
  <c r="CL250" i="12"/>
  <c r="CF250" i="12" s="1"/>
  <c r="CJ250" i="12"/>
  <c r="CD250" i="12" s="1"/>
  <c r="CK216" i="12"/>
  <c r="CI216" i="12"/>
  <c r="CH216" i="12"/>
  <c r="CL216" i="12"/>
  <c r="CJ216" i="12"/>
  <c r="CL243" i="12"/>
  <c r="CF243" i="12" s="1"/>
  <c r="CJ243" i="12"/>
  <c r="CD243" i="12" s="1"/>
  <c r="CK243" i="12"/>
  <c r="CE243" i="12" s="1"/>
  <c r="CI243" i="12"/>
  <c r="CC243" i="12" s="1"/>
  <c r="CI252" i="12"/>
  <c r="CC252" i="12" s="1"/>
  <c r="CL252" i="12"/>
  <c r="CF252" i="12" s="1"/>
  <c r="CJ252" i="12"/>
  <c r="CD252" i="12" s="1"/>
  <c r="CK252" i="12"/>
  <c r="CE252" i="12" s="1"/>
  <c r="CI248" i="12"/>
  <c r="CC248" i="12" s="1"/>
  <c r="CK248" i="12"/>
  <c r="CE248" i="12" s="1"/>
  <c r="AW248" i="12" s="1"/>
  <c r="CJ248" i="12"/>
  <c r="CD248" i="12" s="1"/>
  <c r="CL248" i="12"/>
  <c r="CF248" i="12" s="1"/>
  <c r="CI219" i="12"/>
  <c r="CC219" i="12" s="1"/>
  <c r="CH219" i="12"/>
  <c r="CB219" i="12" s="1"/>
  <c r="AT219" i="12" s="1"/>
  <c r="CL219" i="12"/>
  <c r="CF219" i="12" s="1"/>
  <c r="CK219" i="12"/>
  <c r="CE219" i="12" s="1"/>
  <c r="CJ219" i="12"/>
  <c r="CD219" i="12" s="1"/>
  <c r="CI213" i="12"/>
  <c r="CC213" i="12" s="1"/>
  <c r="CH213" i="12"/>
  <c r="CB213" i="12" s="1"/>
  <c r="CL213" i="12"/>
  <c r="CF213" i="12" s="1"/>
  <c r="CK213" i="12"/>
  <c r="CE213" i="12" s="1"/>
  <c r="CJ213" i="12"/>
  <c r="CD213" i="12" s="1"/>
  <c r="CI209" i="12"/>
  <c r="CC209" i="12" s="1"/>
  <c r="CH209" i="12"/>
  <c r="CB209" i="12" s="1"/>
  <c r="CL209" i="12"/>
  <c r="CF209" i="12" s="1"/>
  <c r="CK209" i="12"/>
  <c r="CE209" i="12" s="1"/>
  <c r="CJ209" i="12"/>
  <c r="CD209" i="12" s="1"/>
  <c r="CL261" i="12"/>
  <c r="CJ261" i="12"/>
  <c r="CK261" i="12"/>
  <c r="CI261" i="12"/>
  <c r="AW235" i="12"/>
  <c r="CJ234" i="12"/>
  <c r="CD234" i="12" s="1"/>
  <c r="CL234" i="12"/>
  <c r="CF234" i="12" s="1"/>
  <c r="CK234" i="12"/>
  <c r="CE234" i="12" s="1"/>
  <c r="CI234" i="12"/>
  <c r="CC234" i="12" s="1"/>
  <c r="AW234" i="12" s="1"/>
  <c r="CI206" i="12"/>
  <c r="CC206" i="12" s="1"/>
  <c r="AT206" i="12" s="1"/>
  <c r="CJ206" i="12"/>
  <c r="CD206" i="12" s="1"/>
  <c r="CK206" i="12"/>
  <c r="CE206" i="12" s="1"/>
  <c r="CL206" i="12"/>
  <c r="CF206" i="12" s="1"/>
  <c r="CI202" i="12"/>
  <c r="CC202" i="12" s="1"/>
  <c r="CH202" i="12"/>
  <c r="CB202" i="12" s="1"/>
  <c r="CL202" i="12"/>
  <c r="CF202" i="12" s="1"/>
  <c r="CK202" i="12"/>
  <c r="CE202" i="12" s="1"/>
  <c r="CJ202" i="12"/>
  <c r="CD202" i="12" s="1"/>
  <c r="CI195" i="12"/>
  <c r="CC195" i="12" s="1"/>
  <c r="CH195" i="12"/>
  <c r="CB195" i="12" s="1"/>
  <c r="CL195" i="12"/>
  <c r="CF195" i="12" s="1"/>
  <c r="CK195" i="12"/>
  <c r="CE195" i="12" s="1"/>
  <c r="CJ195" i="12"/>
  <c r="CD195" i="12" s="1"/>
  <c r="CI191" i="12"/>
  <c r="CC191" i="12" s="1"/>
  <c r="CH191" i="12"/>
  <c r="CB191" i="12" s="1"/>
  <c r="CL191" i="12"/>
  <c r="CF191" i="12" s="1"/>
  <c r="CK191" i="12"/>
  <c r="CE191" i="12" s="1"/>
  <c r="CJ191" i="12"/>
  <c r="CD191" i="12" s="1"/>
  <c r="D160" i="12"/>
  <c r="AW229" i="12"/>
  <c r="CL184" i="12"/>
  <c r="CF184" i="12" s="1"/>
  <c r="CH184" i="12"/>
  <c r="CB184" i="12" s="1"/>
  <c r="CK184" i="12"/>
  <c r="CE184" i="12" s="1"/>
  <c r="CI184" i="12"/>
  <c r="CC184" i="12" s="1"/>
  <c r="CJ184" i="12"/>
  <c r="CD184" i="12" s="1"/>
  <c r="C159" i="12"/>
  <c r="C160" i="12" s="1"/>
  <c r="D147" i="12"/>
  <c r="AT198" i="12"/>
  <c r="CI251" i="12"/>
  <c r="CC251" i="12" s="1"/>
  <c r="CK251" i="12"/>
  <c r="CE251" i="12" s="1"/>
  <c r="AW251" i="12" s="1"/>
  <c r="CL251" i="12"/>
  <c r="CF251" i="12" s="1"/>
  <c r="CJ251" i="12"/>
  <c r="CD251" i="12" s="1"/>
  <c r="CI254" i="12"/>
  <c r="CC254" i="12" s="1"/>
  <c r="CJ254" i="12"/>
  <c r="CD254" i="12" s="1"/>
  <c r="CL254" i="12"/>
  <c r="CF254" i="12" s="1"/>
  <c r="CK254" i="12"/>
  <c r="CE254" i="12" s="1"/>
  <c r="CI218" i="12"/>
  <c r="CC218" i="12" s="1"/>
  <c r="CH218" i="12"/>
  <c r="CB218" i="12" s="1"/>
  <c r="AT218" i="12" s="1"/>
  <c r="CL218" i="12"/>
  <c r="CF218" i="12" s="1"/>
  <c r="CK218" i="12"/>
  <c r="CE218" i="12" s="1"/>
  <c r="CJ218" i="12"/>
  <c r="CD218" i="12" s="1"/>
  <c r="CI212" i="12"/>
  <c r="CC212" i="12" s="1"/>
  <c r="CH212" i="12"/>
  <c r="CB212" i="12" s="1"/>
  <c r="CL212" i="12"/>
  <c r="CF212" i="12" s="1"/>
  <c r="CJ212" i="12"/>
  <c r="CD212" i="12" s="1"/>
  <c r="CK212" i="12"/>
  <c r="CE212" i="12" s="1"/>
  <c r="CI204" i="12"/>
  <c r="CC204" i="12" s="1"/>
  <c r="CH204" i="12"/>
  <c r="CB204" i="12" s="1"/>
  <c r="CL204" i="12"/>
  <c r="CF204" i="12" s="1"/>
  <c r="CK204" i="12"/>
  <c r="CE204" i="12" s="1"/>
  <c r="CJ204" i="12"/>
  <c r="CD204" i="12" s="1"/>
  <c r="CI200" i="12"/>
  <c r="CC200" i="12" s="1"/>
  <c r="CH200" i="12"/>
  <c r="CB200" i="12" s="1"/>
  <c r="AT200" i="12" s="1"/>
  <c r="CL200" i="12"/>
  <c r="CF200" i="12" s="1"/>
  <c r="CK200" i="12"/>
  <c r="CE200" i="12" s="1"/>
  <c r="CJ200" i="12"/>
  <c r="CD200" i="12" s="1"/>
  <c r="CI193" i="12"/>
  <c r="CC193" i="12" s="1"/>
  <c r="CH193" i="12"/>
  <c r="CB193" i="12" s="1"/>
  <c r="CL193" i="12"/>
  <c r="CF193" i="12" s="1"/>
  <c r="CK193" i="12"/>
  <c r="CE193" i="12" s="1"/>
  <c r="CJ193" i="12"/>
  <c r="CD193" i="12" s="1"/>
  <c r="CI189" i="12"/>
  <c r="CC189" i="12" s="1"/>
  <c r="CH189" i="12"/>
  <c r="CB189" i="12" s="1"/>
  <c r="CL189" i="12"/>
  <c r="CF189" i="12" s="1"/>
  <c r="CK189" i="12"/>
  <c r="CE189" i="12" s="1"/>
  <c r="CJ189" i="12"/>
  <c r="CD189" i="12" s="1"/>
  <c r="CI188" i="12"/>
  <c r="CC188" i="12" s="1"/>
  <c r="CH188" i="12"/>
  <c r="CB188" i="12" s="1"/>
  <c r="AT188" i="12" s="1"/>
  <c r="CL188" i="12"/>
  <c r="CF188" i="12" s="1"/>
  <c r="CJ188" i="12"/>
  <c r="CD188" i="12" s="1"/>
  <c r="CK188" i="12"/>
  <c r="CE188" i="12" s="1"/>
  <c r="CL180" i="12"/>
  <c r="CF180" i="12" s="1"/>
  <c r="CH180" i="12"/>
  <c r="CB180" i="12" s="1"/>
  <c r="AT180" i="12" s="1"/>
  <c r="CK180" i="12"/>
  <c r="CE180" i="12" s="1"/>
  <c r="CI180" i="12"/>
  <c r="CC180" i="12" s="1"/>
  <c r="CJ180" i="12"/>
  <c r="CD180" i="12" s="1"/>
  <c r="AW244" i="12"/>
  <c r="CI208" i="12"/>
  <c r="CC208" i="12" s="1"/>
  <c r="CL208" i="12"/>
  <c r="CF208" i="12" s="1"/>
  <c r="CK208" i="12"/>
  <c r="CE208" i="12" s="1"/>
  <c r="CJ208" i="12"/>
  <c r="CD208" i="12" s="1"/>
  <c r="CI205" i="12"/>
  <c r="CC205" i="12" s="1"/>
  <c r="CH205" i="12"/>
  <c r="CB205" i="12" s="1"/>
  <c r="CK205" i="12"/>
  <c r="CE205" i="12" s="1"/>
  <c r="CL205" i="12"/>
  <c r="CF205" i="12" s="1"/>
  <c r="CJ205" i="12"/>
  <c r="CD205" i="12" s="1"/>
  <c r="CI246" i="12"/>
  <c r="CC246" i="12" s="1"/>
  <c r="AW246" i="12" s="1"/>
  <c r="CK246" i="12"/>
  <c r="CE246" i="12" s="1"/>
  <c r="CL246" i="12"/>
  <c r="CF246" i="12" s="1"/>
  <c r="CJ246" i="12"/>
  <c r="CD246" i="12" s="1"/>
  <c r="CL182" i="12"/>
  <c r="CF182" i="12" s="1"/>
  <c r="CH182" i="12"/>
  <c r="CB182" i="12" s="1"/>
  <c r="CK182" i="12"/>
  <c r="CE182" i="12" s="1"/>
  <c r="CI182" i="12"/>
  <c r="CC182" i="12" s="1"/>
  <c r="CJ182" i="12"/>
  <c r="CD182" i="12" s="1"/>
  <c r="CJ237" i="12"/>
  <c r="CD237" i="12" s="1"/>
  <c r="CL237" i="12"/>
  <c r="CF237" i="12" s="1"/>
  <c r="AW237" i="12" s="1"/>
  <c r="CK237" i="12"/>
  <c r="CE237" i="12" s="1"/>
  <c r="CI237" i="12"/>
  <c r="CC237" i="12" s="1"/>
  <c r="CJ262" i="12"/>
  <c r="CL262" i="12"/>
  <c r="CI262" i="12"/>
  <c r="CK262" i="12"/>
  <c r="AW240" i="12"/>
  <c r="CI211" i="12"/>
  <c r="CC211" i="12" s="1"/>
  <c r="CH211" i="12"/>
  <c r="CB211" i="12" s="1"/>
  <c r="CL211" i="12"/>
  <c r="CF211" i="12" s="1"/>
  <c r="CK211" i="12"/>
  <c r="CE211" i="12" s="1"/>
  <c r="CJ211" i="12"/>
  <c r="CD211" i="12" s="1"/>
  <c r="AY314" i="12"/>
  <c r="CL258" i="12"/>
  <c r="CF258" i="12" s="1"/>
  <c r="CI258" i="12"/>
  <c r="CC258" i="12" s="1"/>
  <c r="AW258" i="12" s="1"/>
  <c r="CJ258" i="12"/>
  <c r="CD258" i="12" s="1"/>
  <c r="CK258" i="12"/>
  <c r="CE258" i="12" s="1"/>
  <c r="CI249" i="12"/>
  <c r="CC249" i="12" s="1"/>
  <c r="CK249" i="12"/>
  <c r="CE249" i="12" s="1"/>
  <c r="CL249" i="12"/>
  <c r="CF249" i="12" s="1"/>
  <c r="CJ249" i="12"/>
  <c r="CD249" i="12" s="1"/>
  <c r="AW236" i="12"/>
  <c r="CM223" i="12"/>
  <c r="CN223" i="12" s="1"/>
  <c r="CI223" i="12"/>
  <c r="CC223" i="12" s="1"/>
  <c r="CL223" i="12"/>
  <c r="CF223" i="12" s="1"/>
  <c r="CJ223" i="12"/>
  <c r="CD223" i="12" s="1"/>
  <c r="AW223" i="12" s="1"/>
  <c r="CK223" i="12"/>
  <c r="CE223" i="12" s="1"/>
  <c r="CK214" i="12"/>
  <c r="CI214" i="12"/>
  <c r="CH214" i="12"/>
  <c r="CJ214" i="12"/>
  <c r="CL214" i="12"/>
  <c r="CI210" i="12"/>
  <c r="CC210" i="12" s="1"/>
  <c r="CH210" i="12"/>
  <c r="CB210" i="12" s="1"/>
  <c r="CL210" i="12"/>
  <c r="CF210" i="12" s="1"/>
  <c r="CJ210" i="12"/>
  <c r="CD210" i="12" s="1"/>
  <c r="CK210" i="12"/>
  <c r="CE210" i="12" s="1"/>
  <c r="AW239" i="12"/>
  <c r="AW243" i="12"/>
  <c r="AT207" i="12"/>
  <c r="CI203" i="12"/>
  <c r="CC203" i="12" s="1"/>
  <c r="CH203" i="12"/>
  <c r="CB203" i="12" s="1"/>
  <c r="AT203" i="12" s="1"/>
  <c r="CL203" i="12"/>
  <c r="CF203" i="12" s="1"/>
  <c r="CK203" i="12"/>
  <c r="CE203" i="12" s="1"/>
  <c r="CJ203" i="12"/>
  <c r="CD203" i="12" s="1"/>
  <c r="CK196" i="12"/>
  <c r="CE196" i="12" s="1"/>
  <c r="CJ196" i="12"/>
  <c r="CD196" i="12" s="1"/>
  <c r="CI196" i="12"/>
  <c r="CC196" i="12" s="1"/>
  <c r="CL196" i="12"/>
  <c r="CF196" i="12" s="1"/>
  <c r="CI192" i="12"/>
  <c r="CC192" i="12" s="1"/>
  <c r="CH192" i="12"/>
  <c r="CB192" i="12" s="1"/>
  <c r="CL192" i="12"/>
  <c r="CF192" i="12" s="1"/>
  <c r="CJ192" i="12"/>
  <c r="CD192" i="12" s="1"/>
  <c r="CK192" i="12"/>
  <c r="CE192" i="12" s="1"/>
  <c r="CJ241" i="12"/>
  <c r="CD241" i="12" s="1"/>
  <c r="CL241" i="12"/>
  <c r="CF241" i="12" s="1"/>
  <c r="CK241" i="12"/>
  <c r="CE241" i="12" s="1"/>
  <c r="AW241" i="12" s="1"/>
  <c r="CI241" i="12"/>
  <c r="CC241" i="12" s="1"/>
  <c r="C147" i="12"/>
  <c r="A352" i="12" s="1"/>
  <c r="AY312" i="12"/>
  <c r="CL245" i="12"/>
  <c r="CF245" i="12" s="1"/>
  <c r="AW245" i="12" s="1"/>
  <c r="CJ245" i="12"/>
  <c r="CD245" i="12" s="1"/>
  <c r="CI245" i="12"/>
  <c r="CC245" i="12" s="1"/>
  <c r="CK245" i="12"/>
  <c r="CE245" i="12" s="1"/>
  <c r="CL186" i="12"/>
  <c r="CF186" i="12" s="1"/>
  <c r="CH186" i="12"/>
  <c r="CB186" i="12" s="1"/>
  <c r="CK186" i="12"/>
  <c r="CE186" i="12" s="1"/>
  <c r="CI186" i="12"/>
  <c r="CC186" i="12" s="1"/>
  <c r="CJ186" i="12"/>
  <c r="CD186" i="12" s="1"/>
  <c r="CA11" i="12"/>
  <c r="CN177" i="12"/>
  <c r="S39" i="4"/>
  <c r="S45" i="4"/>
  <c r="S49" i="4"/>
  <c r="S53" i="4"/>
  <c r="C154" i="4"/>
  <c r="CJ205" i="4"/>
  <c r="CD205" i="4" s="1"/>
  <c r="CI205" i="4"/>
  <c r="CC205" i="4" s="1"/>
  <c r="CK205" i="4"/>
  <c r="CE205" i="4" s="1"/>
  <c r="CH205" i="4"/>
  <c r="CB205" i="4" s="1"/>
  <c r="AT205" i="4" s="1"/>
  <c r="CJ215" i="4"/>
  <c r="CI215" i="4"/>
  <c r="CL215" i="4"/>
  <c r="CK215" i="4"/>
  <c r="CK13" i="4"/>
  <c r="CD13" i="4" s="1"/>
  <c r="CG44" i="4"/>
  <c r="CA44" i="4" s="1"/>
  <c r="S44" i="4" s="1"/>
  <c r="CJ197" i="4"/>
  <c r="CD197" i="4" s="1"/>
  <c r="AT197" i="4" s="1"/>
  <c r="CI197" i="4"/>
  <c r="CC197" i="4" s="1"/>
  <c r="CK197" i="4"/>
  <c r="CE197" i="4" s="1"/>
  <c r="CL198" i="4"/>
  <c r="CF198" i="4" s="1"/>
  <c r="CK198" i="4"/>
  <c r="CE198" i="4" s="1"/>
  <c r="CI198" i="4"/>
  <c r="CC198" i="4" s="1"/>
  <c r="CJ198" i="4"/>
  <c r="CD198" i="4" s="1"/>
  <c r="CJ200" i="4"/>
  <c r="CD200" i="4" s="1"/>
  <c r="CI200" i="4"/>
  <c r="CC200" i="4" s="1"/>
  <c r="AT200" i="4" s="1"/>
  <c r="CH200" i="4"/>
  <c r="CB200" i="4" s="1"/>
  <c r="CJ217" i="4"/>
  <c r="CI217" i="4"/>
  <c r="CK217" i="4"/>
  <c r="CH217" i="4"/>
  <c r="CL217" i="4"/>
  <c r="CL225" i="4"/>
  <c r="CF225" i="4" s="1"/>
  <c r="CK225" i="4"/>
  <c r="CE225" i="4" s="1"/>
  <c r="CI225" i="4"/>
  <c r="CC225" i="4" s="1"/>
  <c r="CJ225" i="4"/>
  <c r="CD225" i="4" s="1"/>
  <c r="CH235" i="4"/>
  <c r="CB235" i="4" s="1"/>
  <c r="CG235" i="4"/>
  <c r="CA235" i="4" s="1"/>
  <c r="CL13" i="4"/>
  <c r="CE13" i="4" s="1"/>
  <c r="CB11" i="4"/>
  <c r="CH11" i="4"/>
  <c r="CK12" i="4"/>
  <c r="CD12" i="4" s="1"/>
  <c r="CB13" i="4"/>
  <c r="CK14" i="4"/>
  <c r="CD14" i="4" s="1"/>
  <c r="CH36" i="4"/>
  <c r="CB36" i="4" s="1"/>
  <c r="S36" i="4" s="1"/>
  <c r="CH37" i="4"/>
  <c r="CB37" i="4" s="1"/>
  <c r="S37" i="4" s="1"/>
  <c r="CH38" i="4"/>
  <c r="CB38" i="4" s="1"/>
  <c r="S38" i="4" s="1"/>
  <c r="CH39" i="4"/>
  <c r="CB39" i="4" s="1"/>
  <c r="CH40" i="4"/>
  <c r="CB40" i="4" s="1"/>
  <c r="S40" i="4" s="1"/>
  <c r="CH41" i="4"/>
  <c r="CB41" i="4" s="1"/>
  <c r="S41" i="4" s="1"/>
  <c r="CH42" i="4"/>
  <c r="CB42" i="4" s="1"/>
  <c r="S42" i="4" s="1"/>
  <c r="CH43" i="4"/>
  <c r="CB43" i="4" s="1"/>
  <c r="S43" i="4" s="1"/>
  <c r="CI44" i="4"/>
  <c r="CC44" i="4" s="1"/>
  <c r="E141" i="4"/>
  <c r="E147" i="4" s="1"/>
  <c r="C145" i="4"/>
  <c r="C152" i="4"/>
  <c r="C155" i="4"/>
  <c r="D159" i="4"/>
  <c r="CJ192" i="4"/>
  <c r="CD192" i="4" s="1"/>
  <c r="AT192" i="4" s="1"/>
  <c r="CI192" i="4"/>
  <c r="CC192" i="4" s="1"/>
  <c r="CH192" i="4"/>
  <c r="CB192" i="4" s="1"/>
  <c r="CK192" i="4"/>
  <c r="CE192" i="4" s="1"/>
  <c r="CL205" i="4"/>
  <c r="CF205" i="4" s="1"/>
  <c r="C223" i="4"/>
  <c r="CG223" i="4"/>
  <c r="CA223" i="4" s="1"/>
  <c r="CL229" i="4"/>
  <c r="CF229" i="4" s="1"/>
  <c r="CK229" i="4"/>
  <c r="CE229" i="4" s="1"/>
  <c r="CJ229" i="4"/>
  <c r="CD229" i="4" s="1"/>
  <c r="CL231" i="4"/>
  <c r="CF231" i="4" s="1"/>
  <c r="CK231" i="4"/>
  <c r="CE231" i="4" s="1"/>
  <c r="CI231" i="4"/>
  <c r="CC231" i="4" s="1"/>
  <c r="CJ231" i="4"/>
  <c r="CD231" i="4" s="1"/>
  <c r="CI246" i="4"/>
  <c r="CC246" i="4" s="1"/>
  <c r="AW246" i="4" s="1"/>
  <c r="CJ246" i="4"/>
  <c r="CD246" i="4" s="1"/>
  <c r="CL246" i="4"/>
  <c r="CF246" i="4" s="1"/>
  <c r="CK246" i="4"/>
  <c r="CE246" i="4" s="1"/>
  <c r="AW250" i="4"/>
  <c r="CH251" i="4"/>
  <c r="CB251" i="4" s="1"/>
  <c r="CG251" i="4"/>
  <c r="CA251" i="4" s="1"/>
  <c r="CA125" i="4"/>
  <c r="CJ195" i="4"/>
  <c r="CD195" i="4" s="1"/>
  <c r="AT195" i="4" s="1"/>
  <c r="CI195" i="4"/>
  <c r="CC195" i="4" s="1"/>
  <c r="CH195" i="4"/>
  <c r="CB195" i="4" s="1"/>
  <c r="CK195" i="4"/>
  <c r="CE195" i="4" s="1"/>
  <c r="CH215" i="4"/>
  <c r="CH239" i="4"/>
  <c r="CB239" i="4" s="1"/>
  <c r="CG239" i="4"/>
  <c r="CA239" i="4" s="1"/>
  <c r="CI253" i="4"/>
  <c r="CC253" i="4" s="1"/>
  <c r="AW253" i="4" s="1"/>
  <c r="CJ253" i="4"/>
  <c r="CD253" i="4" s="1"/>
  <c r="CL253" i="4"/>
  <c r="CF253" i="4" s="1"/>
  <c r="CK253" i="4"/>
  <c r="CE253" i="4" s="1"/>
  <c r="CK11" i="4"/>
  <c r="CD11" i="4" s="1"/>
  <c r="CA134" i="4"/>
  <c r="AK134" i="4" s="1"/>
  <c r="CL196" i="4"/>
  <c r="CF196" i="4" s="1"/>
  <c r="CK196" i="4"/>
  <c r="CE196" i="4" s="1"/>
  <c r="CI196" i="4"/>
  <c r="CC196" i="4" s="1"/>
  <c r="CJ196" i="4"/>
  <c r="CD196" i="4" s="1"/>
  <c r="CJ199" i="4"/>
  <c r="CD199" i="4" s="1"/>
  <c r="CI199" i="4"/>
  <c r="CC199" i="4" s="1"/>
  <c r="AT199" i="4" s="1"/>
  <c r="CK199" i="4"/>
  <c r="CE199" i="4" s="1"/>
  <c r="CK200" i="4"/>
  <c r="CE200" i="4" s="1"/>
  <c r="CH238" i="4"/>
  <c r="CB238" i="4" s="1"/>
  <c r="CG238" i="4"/>
  <c r="CA238" i="4" s="1"/>
  <c r="CL11" i="4"/>
  <c r="CE11" i="4" s="1"/>
  <c r="C59" i="4"/>
  <c r="D141" i="4"/>
  <c r="CJ191" i="4"/>
  <c r="CD191" i="4" s="1"/>
  <c r="CI191" i="4"/>
  <c r="CC191" i="4" s="1"/>
  <c r="CH191" i="4"/>
  <c r="CB191" i="4" s="1"/>
  <c r="AT191" i="4" s="1"/>
  <c r="CK191" i="4"/>
  <c r="CE191" i="4" s="1"/>
  <c r="CL191" i="4"/>
  <c r="CF191" i="4" s="1"/>
  <c r="CL200" i="4"/>
  <c r="CF200" i="4" s="1"/>
  <c r="CG214" i="4"/>
  <c r="C214" i="4"/>
  <c r="CL232" i="4"/>
  <c r="CF232" i="4" s="1"/>
  <c r="CK232" i="4"/>
  <c r="CE232" i="4" s="1"/>
  <c r="CJ232" i="4"/>
  <c r="CD232" i="4" s="1"/>
  <c r="CI232" i="4"/>
  <c r="CC232" i="4" s="1"/>
  <c r="CH234" i="4"/>
  <c r="CB234" i="4" s="1"/>
  <c r="C234" i="4"/>
  <c r="CG234" i="4"/>
  <c r="CA234" i="4" s="1"/>
  <c r="CL258" i="4"/>
  <c r="CF258" i="4" s="1"/>
  <c r="CK258" i="4"/>
  <c r="CE258" i="4" s="1"/>
  <c r="CI258" i="4"/>
  <c r="CC258" i="4" s="1"/>
  <c r="AW258" i="4" s="1"/>
  <c r="CJ258" i="4"/>
  <c r="CD258" i="4" s="1"/>
  <c r="CI292" i="4"/>
  <c r="CC292" i="4" s="1"/>
  <c r="CH292" i="4"/>
  <c r="CB292" i="4" s="1"/>
  <c r="AV292" i="4" s="1"/>
  <c r="CJ302" i="4"/>
  <c r="CD302" i="4" s="1"/>
  <c r="CI302" i="4"/>
  <c r="CC302" i="4" s="1"/>
  <c r="C120" i="4"/>
  <c r="C142" i="4"/>
  <c r="C146" i="4" s="1"/>
  <c r="C147" i="4" s="1"/>
  <c r="E167" i="4"/>
  <c r="C170" i="4"/>
  <c r="CK177" i="4"/>
  <c r="CE177" i="4" s="1"/>
  <c r="CJ177" i="4"/>
  <c r="CD177" i="4" s="1"/>
  <c r="CI177" i="4"/>
  <c r="CC177" i="4" s="1"/>
  <c r="C190" i="4"/>
  <c r="C194" i="4"/>
  <c r="CJ211" i="4"/>
  <c r="CD211" i="4" s="1"/>
  <c r="CI211" i="4"/>
  <c r="CC211" i="4" s="1"/>
  <c r="AT211" i="4" s="1"/>
  <c r="CK211" i="4"/>
  <c r="CE211" i="4" s="1"/>
  <c r="CH211" i="4"/>
  <c r="CB211" i="4" s="1"/>
  <c r="CL226" i="4"/>
  <c r="CF226" i="4" s="1"/>
  <c r="CK226" i="4"/>
  <c r="CE226" i="4" s="1"/>
  <c r="CL233" i="4"/>
  <c r="CF233" i="4" s="1"/>
  <c r="CK233" i="4"/>
  <c r="CE233" i="4" s="1"/>
  <c r="CJ233" i="4"/>
  <c r="CD233" i="4" s="1"/>
  <c r="CI233" i="4"/>
  <c r="CC233" i="4" s="1"/>
  <c r="CK243" i="4"/>
  <c r="CE243" i="4" s="1"/>
  <c r="CJ243" i="4"/>
  <c r="CD243" i="4" s="1"/>
  <c r="CL243" i="4"/>
  <c r="CF243" i="4" s="1"/>
  <c r="CI243" i="4"/>
  <c r="CC243" i="4" s="1"/>
  <c r="AW243" i="4" s="1"/>
  <c r="CI244" i="4"/>
  <c r="CC244" i="4" s="1"/>
  <c r="CL244" i="4"/>
  <c r="CF244" i="4" s="1"/>
  <c r="AW249" i="4"/>
  <c r="C251" i="4"/>
  <c r="C256" i="4"/>
  <c r="CG256" i="4"/>
  <c r="CA256" i="4" s="1"/>
  <c r="CH263" i="4"/>
  <c r="CG263" i="4"/>
  <c r="C263" i="4"/>
  <c r="AY310" i="4"/>
  <c r="C124" i="4"/>
  <c r="I147" i="4"/>
  <c r="M147" i="4"/>
  <c r="D146" i="4"/>
  <c r="D154" i="4"/>
  <c r="C153" i="4"/>
  <c r="C156" i="4"/>
  <c r="C164" i="4"/>
  <c r="C167" i="4" s="1"/>
  <c r="D167" i="4"/>
  <c r="CH177" i="4"/>
  <c r="CB177" i="4" s="1"/>
  <c r="C179" i="4"/>
  <c r="C180" i="4"/>
  <c r="C181" i="4"/>
  <c r="C182" i="4"/>
  <c r="C183" i="4"/>
  <c r="C184" i="4"/>
  <c r="C185" i="4"/>
  <c r="C186" i="4"/>
  <c r="C187" i="4"/>
  <c r="CJ188" i="4"/>
  <c r="CD188" i="4" s="1"/>
  <c r="CI188" i="4"/>
  <c r="CC188" i="4" s="1"/>
  <c r="CG188" i="4"/>
  <c r="CA188" i="4" s="1"/>
  <c r="C189" i="4"/>
  <c r="C193" i="4"/>
  <c r="C201" i="4"/>
  <c r="CJ206" i="4"/>
  <c r="CD206" i="4" s="1"/>
  <c r="CI206" i="4"/>
  <c r="CC206" i="4" s="1"/>
  <c r="CL206" i="4"/>
  <c r="CF206" i="4" s="1"/>
  <c r="CK206" i="4"/>
  <c r="CE206" i="4" s="1"/>
  <c r="C207" i="4"/>
  <c r="CJ210" i="4"/>
  <c r="CD210" i="4" s="1"/>
  <c r="CI210" i="4"/>
  <c r="CC210" i="4" s="1"/>
  <c r="AT210" i="4" s="1"/>
  <c r="CL210" i="4"/>
  <c r="CF210" i="4" s="1"/>
  <c r="CK210" i="4"/>
  <c r="CE210" i="4" s="1"/>
  <c r="CL211" i="4"/>
  <c r="CF211" i="4" s="1"/>
  <c r="CG216" i="4"/>
  <c r="C216" i="4"/>
  <c r="CL227" i="4"/>
  <c r="CF227" i="4" s="1"/>
  <c r="CK227" i="4"/>
  <c r="CE227" i="4" s="1"/>
  <c r="CI227" i="4"/>
  <c r="CC227" i="4" s="1"/>
  <c r="AW227" i="4" s="1"/>
  <c r="CL228" i="4"/>
  <c r="CF228" i="4" s="1"/>
  <c r="CK228" i="4"/>
  <c r="CE228" i="4" s="1"/>
  <c r="CL230" i="4"/>
  <c r="CF230" i="4" s="1"/>
  <c r="CK230" i="4"/>
  <c r="CE230" i="4" s="1"/>
  <c r="CJ230" i="4"/>
  <c r="CD230" i="4" s="1"/>
  <c r="CI230" i="4"/>
  <c r="CC230" i="4" s="1"/>
  <c r="AW244" i="4"/>
  <c r="CK244" i="4"/>
  <c r="CE244" i="4" s="1"/>
  <c r="CI252" i="4"/>
  <c r="CC252" i="4" s="1"/>
  <c r="CJ252" i="4"/>
  <c r="CD252" i="4" s="1"/>
  <c r="CL252" i="4"/>
  <c r="CF252" i="4" s="1"/>
  <c r="CK252" i="4"/>
  <c r="CE252" i="4" s="1"/>
  <c r="C202" i="4"/>
  <c r="C203" i="4"/>
  <c r="C204" i="4"/>
  <c r="CJ212" i="4"/>
  <c r="CD212" i="4" s="1"/>
  <c r="CI212" i="4"/>
  <c r="CC212" i="4" s="1"/>
  <c r="CG212" i="4"/>
  <c r="CA212" i="4" s="1"/>
  <c r="AT212" i="4" s="1"/>
  <c r="CJ218" i="4"/>
  <c r="CD218" i="4" s="1"/>
  <c r="CI218" i="4"/>
  <c r="CC218" i="4" s="1"/>
  <c r="CG218" i="4"/>
  <c r="CA218" i="4" s="1"/>
  <c r="C245" i="4"/>
  <c r="CG257" i="4"/>
  <c r="CA257" i="4" s="1"/>
  <c r="C257" i="4"/>
  <c r="CL264" i="4"/>
  <c r="CF264" i="4" s="1"/>
  <c r="CK264" i="4"/>
  <c r="CE264" i="4" s="1"/>
  <c r="CI264" i="4"/>
  <c r="CC264" i="4" s="1"/>
  <c r="CL265" i="4"/>
  <c r="CF265" i="4" s="1"/>
  <c r="CK265" i="4"/>
  <c r="CE265" i="4" s="1"/>
  <c r="CJ265" i="4"/>
  <c r="CD265" i="4" s="1"/>
  <c r="CI265" i="4"/>
  <c r="CC265" i="4" s="1"/>
  <c r="CI289" i="4"/>
  <c r="CC289" i="4" s="1"/>
  <c r="AV297" i="4"/>
  <c r="C208" i="4"/>
  <c r="CJ209" i="4"/>
  <c r="CD209" i="4" s="1"/>
  <c r="CI209" i="4"/>
  <c r="CC209" i="4" s="1"/>
  <c r="CG209" i="4"/>
  <c r="CA209" i="4" s="1"/>
  <c r="AT209" i="4" s="1"/>
  <c r="CJ213" i="4"/>
  <c r="CD213" i="4" s="1"/>
  <c r="CI213" i="4"/>
  <c r="CC213" i="4" s="1"/>
  <c r="CG213" i="4"/>
  <c r="CA213" i="4" s="1"/>
  <c r="CJ219" i="4"/>
  <c r="CD219" i="4" s="1"/>
  <c r="CI219" i="4"/>
  <c r="CC219" i="4" s="1"/>
  <c r="CG219" i="4"/>
  <c r="CA219" i="4" s="1"/>
  <c r="C235" i="4"/>
  <c r="C236" i="4"/>
  <c r="C237" i="4"/>
  <c r="C238" i="4"/>
  <c r="C239" i="4"/>
  <c r="C240" i="4"/>
  <c r="C241" i="4"/>
  <c r="C242" i="4"/>
  <c r="CH294" i="4"/>
  <c r="CB294" i="4" s="1"/>
  <c r="CH299" i="4"/>
  <c r="CB299" i="4" s="1"/>
  <c r="AV299" i="4" s="1"/>
  <c r="CG225" i="4"/>
  <c r="CA225" i="4" s="1"/>
  <c r="CG226" i="4"/>
  <c r="CA226" i="4" s="1"/>
  <c r="CG228" i="4"/>
  <c r="CA228" i="4" s="1"/>
  <c r="AW228" i="4" s="1"/>
  <c r="CG229" i="4"/>
  <c r="CA229" i="4" s="1"/>
  <c r="AW229" i="4" s="1"/>
  <c r="CG230" i="4"/>
  <c r="CA230" i="4" s="1"/>
  <c r="CG231" i="4"/>
  <c r="CA231" i="4" s="1"/>
  <c r="CG232" i="4"/>
  <c r="CA232" i="4" s="1"/>
  <c r="CG233" i="4"/>
  <c r="CA233" i="4" s="1"/>
  <c r="AW233" i="4" s="1"/>
  <c r="CI250" i="4"/>
  <c r="CC250" i="4" s="1"/>
  <c r="CJ250" i="4"/>
  <c r="CD250" i="4" s="1"/>
  <c r="CK250" i="4"/>
  <c r="CE250" i="4" s="1"/>
  <c r="CI255" i="4"/>
  <c r="CC255" i="4" s="1"/>
  <c r="AW255" i="4" s="1"/>
  <c r="CJ255" i="4"/>
  <c r="CD255" i="4" s="1"/>
  <c r="CL255" i="4"/>
  <c r="CF255" i="4" s="1"/>
  <c r="CL259" i="4"/>
  <c r="CF259" i="4" s="1"/>
  <c r="CK259" i="4"/>
  <c r="CE259" i="4" s="1"/>
  <c r="AW259" i="4" s="1"/>
  <c r="CJ262" i="4"/>
  <c r="CI262" i="4"/>
  <c r="CL262" i="4"/>
  <c r="C285" i="4"/>
  <c r="AV289" i="4"/>
  <c r="CH290" i="4"/>
  <c r="CB290" i="4" s="1"/>
  <c r="AV290" i="4" s="1"/>
  <c r="CI290" i="4"/>
  <c r="CC290" i="4" s="1"/>
  <c r="CH293" i="4"/>
  <c r="CB293" i="4" s="1"/>
  <c r="CI293" i="4"/>
  <c r="CC293" i="4" s="1"/>
  <c r="CI296" i="4"/>
  <c r="CC296" i="4" s="1"/>
  <c r="CH296" i="4"/>
  <c r="CB296" i="4" s="1"/>
  <c r="AV296" i="4" s="1"/>
  <c r="CH297" i="4"/>
  <c r="CB297" i="4" s="1"/>
  <c r="CH301" i="4"/>
  <c r="CB301" i="4" s="1"/>
  <c r="CI301" i="4"/>
  <c r="CC301" i="4" s="1"/>
  <c r="AV301" i="4" s="1"/>
  <c r="AV302" i="4"/>
  <c r="AV303" i="4"/>
  <c r="CI313" i="4"/>
  <c r="CC313" i="4" s="1"/>
  <c r="AY313" i="4" s="1"/>
  <c r="CK313" i="4"/>
  <c r="CE313" i="4" s="1"/>
  <c r="CJ247" i="4"/>
  <c r="CD247" i="4" s="1"/>
  <c r="AW247" i="4" s="1"/>
  <c r="CJ248" i="4"/>
  <c r="CD248" i="4" s="1"/>
  <c r="AW248" i="4" s="1"/>
  <c r="CJ249" i="4"/>
  <c r="CD249" i="4" s="1"/>
  <c r="CL250" i="4"/>
  <c r="CF250" i="4" s="1"/>
  <c r="C254" i="4"/>
  <c r="CK262" i="4"/>
  <c r="CH291" i="4"/>
  <c r="CB291" i="4" s="1"/>
  <c r="AV291" i="4" s="1"/>
  <c r="CH261" i="4"/>
  <c r="CG261" i="4"/>
  <c r="C271" i="4"/>
  <c r="C278" i="4"/>
  <c r="AV293" i="4"/>
  <c r="C295" i="4"/>
  <c r="C300" i="4"/>
  <c r="CI309" i="4"/>
  <c r="CC309" i="4" s="1"/>
  <c r="CH309" i="4"/>
  <c r="CB309" i="4" s="1"/>
  <c r="AY309" i="4" s="1"/>
  <c r="CI310" i="4"/>
  <c r="CC310" i="4" s="1"/>
  <c r="CH310" i="4"/>
  <c r="CB310" i="4" s="1"/>
  <c r="CI311" i="4"/>
  <c r="CC311" i="4" s="1"/>
  <c r="CH311" i="4"/>
  <c r="CB311" i="4" s="1"/>
  <c r="AY311" i="4" s="1"/>
  <c r="CH312" i="4"/>
  <c r="CB312" i="4" s="1"/>
  <c r="CK312" i="4"/>
  <c r="CE312" i="4" s="1"/>
  <c r="CG312" i="4"/>
  <c r="CA312" i="4" s="1"/>
  <c r="CI314" i="4"/>
  <c r="CC314" i="4" s="1"/>
  <c r="CH314" i="4"/>
  <c r="CB314" i="4" s="1"/>
  <c r="AY314" i="4" s="1"/>
  <c r="C337" i="4"/>
  <c r="CJ260" i="4"/>
  <c r="CI260" i="4"/>
  <c r="CL261" i="4"/>
  <c r="CK261" i="4"/>
  <c r="CJ261" i="4"/>
  <c r="CI286" i="4"/>
  <c r="CH286" i="4"/>
  <c r="CI288" i="4"/>
  <c r="CC288" i="4" s="1"/>
  <c r="CH288" i="4"/>
  <c r="CB288" i="4" s="1"/>
  <c r="AV288" i="4" s="1"/>
  <c r="AV294" i="4"/>
  <c r="CI298" i="4"/>
  <c r="CC298" i="4" s="1"/>
  <c r="CH298" i="4"/>
  <c r="CB298" i="4" s="1"/>
  <c r="AV298" i="4" s="1"/>
  <c r="CI312" i="4"/>
  <c r="CC312" i="4" s="1"/>
  <c r="C316" i="4"/>
  <c r="C318" i="4"/>
  <c r="CG264" i="4"/>
  <c r="CA264" i="4" s="1"/>
  <c r="CG265" i="4"/>
  <c r="CA265" i="4" s="1"/>
  <c r="AW265" i="4" s="1"/>
  <c r="C308" i="4"/>
  <c r="CH308" i="4"/>
  <c r="CB308" i="4" s="1"/>
  <c r="AY308" i="4" s="1"/>
  <c r="E341" i="3"/>
  <c r="D341" i="3"/>
  <c r="C341" i="3" s="1"/>
  <c r="E340" i="3"/>
  <c r="C340" i="3" s="1"/>
  <c r="D340" i="3"/>
  <c r="E339" i="3"/>
  <c r="D339" i="3"/>
  <c r="C339" i="3" s="1"/>
  <c r="E338" i="3"/>
  <c r="C338" i="3" s="1"/>
  <c r="D338" i="3"/>
  <c r="E337" i="3"/>
  <c r="D337" i="3"/>
  <c r="C337" i="3" s="1"/>
  <c r="E336" i="3"/>
  <c r="D336" i="3"/>
  <c r="C336" i="3"/>
  <c r="D331" i="3"/>
  <c r="C331" i="3"/>
  <c r="B331" i="3" s="1"/>
  <c r="D330" i="3"/>
  <c r="C330" i="3"/>
  <c r="B330" i="3"/>
  <c r="E325" i="3"/>
  <c r="D325" i="3"/>
  <c r="C325" i="3" s="1"/>
  <c r="E324" i="3"/>
  <c r="C324" i="3" s="1"/>
  <c r="D324" i="3"/>
  <c r="E323" i="3"/>
  <c r="D323" i="3"/>
  <c r="C323" i="3" s="1"/>
  <c r="CJ318" i="3"/>
  <c r="CD318" i="3" s="1"/>
  <c r="CH318" i="3"/>
  <c r="E318" i="3"/>
  <c r="D318" i="3"/>
  <c r="C318" i="3" s="1"/>
  <c r="CJ317" i="3"/>
  <c r="CD317" i="3" s="1"/>
  <c r="E317" i="3"/>
  <c r="D317" i="3"/>
  <c r="C317" i="3" s="1"/>
  <c r="CJ316" i="3"/>
  <c r="CD316" i="3"/>
  <c r="E316" i="3"/>
  <c r="D316" i="3"/>
  <c r="C316" i="3" s="1"/>
  <c r="CJ315" i="3"/>
  <c r="CD315" i="3" s="1"/>
  <c r="CH315" i="3"/>
  <c r="E315" i="3"/>
  <c r="D315" i="3"/>
  <c r="C315" i="3" s="1"/>
  <c r="CJ314" i="3"/>
  <c r="CH314" i="3"/>
  <c r="CD314" i="3"/>
  <c r="CB314" i="3"/>
  <c r="E314" i="3"/>
  <c r="D314" i="3"/>
  <c r="C314" i="3" s="1"/>
  <c r="CK313" i="3"/>
  <c r="CE313" i="3" s="1"/>
  <c r="CJ313" i="3"/>
  <c r="CD313" i="3"/>
  <c r="E313" i="3"/>
  <c r="D313" i="3"/>
  <c r="C313" i="3" s="1"/>
  <c r="CD312" i="3"/>
  <c r="E312" i="3"/>
  <c r="CJ312" i="3" s="1"/>
  <c r="D312" i="3"/>
  <c r="C312" i="3" s="1"/>
  <c r="CJ311" i="3"/>
  <c r="CH311" i="3"/>
  <c r="CB311" i="3" s="1"/>
  <c r="CD311" i="3"/>
  <c r="E311" i="3"/>
  <c r="D311" i="3"/>
  <c r="C311" i="3" s="1"/>
  <c r="CJ310" i="3"/>
  <c r="CD310" i="3" s="1"/>
  <c r="E310" i="3"/>
  <c r="D310" i="3"/>
  <c r="C310" i="3" s="1"/>
  <c r="CJ309" i="3"/>
  <c r="CD309" i="3" s="1"/>
  <c r="CH309" i="3"/>
  <c r="CB309" i="3" s="1"/>
  <c r="E309" i="3"/>
  <c r="D309" i="3"/>
  <c r="C309" i="3" s="1"/>
  <c r="CJ308" i="3"/>
  <c r="CD308" i="3" s="1"/>
  <c r="CH308" i="3"/>
  <c r="CB308" i="3" s="1"/>
  <c r="E308" i="3"/>
  <c r="CI308" i="3" s="1"/>
  <c r="CC308" i="3" s="1"/>
  <c r="C308" i="3"/>
  <c r="CH303" i="3"/>
  <c r="CB303" i="3"/>
  <c r="E303" i="3"/>
  <c r="D303" i="3"/>
  <c r="C303" i="3"/>
  <c r="CJ303" i="3" s="1"/>
  <c r="CD303" i="3" s="1"/>
  <c r="CH302" i="3"/>
  <c r="CB302" i="3"/>
  <c r="E302" i="3"/>
  <c r="D302" i="3"/>
  <c r="C302" i="3"/>
  <c r="CJ302" i="3" s="1"/>
  <c r="CD302" i="3" s="1"/>
  <c r="CG301" i="3"/>
  <c r="CA301" i="3"/>
  <c r="E301" i="3"/>
  <c r="C301" i="3" s="1"/>
  <c r="D301" i="3"/>
  <c r="CG300" i="3"/>
  <c r="CA300" i="3"/>
  <c r="E300" i="3"/>
  <c r="D300" i="3"/>
  <c r="C300" i="3"/>
  <c r="CI300" i="3" s="1"/>
  <c r="CC300" i="3" s="1"/>
  <c r="CG299" i="3"/>
  <c r="CA299" i="3"/>
  <c r="E299" i="3"/>
  <c r="D299" i="3"/>
  <c r="C299" i="3"/>
  <c r="CI299" i="3" s="1"/>
  <c r="CC299" i="3" s="1"/>
  <c r="CG298" i="3"/>
  <c r="CA298" i="3"/>
  <c r="E298" i="3"/>
  <c r="D298" i="3"/>
  <c r="C298" i="3"/>
  <c r="CI298" i="3" s="1"/>
  <c r="CC298" i="3" s="1"/>
  <c r="CG297" i="3"/>
  <c r="CA297" i="3"/>
  <c r="E297" i="3"/>
  <c r="C297" i="3" s="1"/>
  <c r="D297" i="3"/>
  <c r="CG296" i="3"/>
  <c r="CA296" i="3"/>
  <c r="E296" i="3"/>
  <c r="C296" i="3" s="1"/>
  <c r="D296" i="3"/>
  <c r="CG295" i="3"/>
  <c r="E295" i="3"/>
  <c r="C295" i="3" s="1"/>
  <c r="D295" i="3"/>
  <c r="CG294" i="3"/>
  <c r="CA294" i="3"/>
  <c r="E294" i="3"/>
  <c r="C294" i="3" s="1"/>
  <c r="CI294" i="3" s="1"/>
  <c r="CC294" i="3" s="1"/>
  <c r="CI293" i="3"/>
  <c r="CC293" i="3" s="1"/>
  <c r="CG293" i="3"/>
  <c r="CA293" i="3" s="1"/>
  <c r="CB293" i="3"/>
  <c r="AV293" i="3" s="1"/>
  <c r="E293" i="3"/>
  <c r="C293" i="3"/>
  <c r="CH293" i="3" s="1"/>
  <c r="CG292" i="3"/>
  <c r="CA292" i="3"/>
  <c r="E292" i="3"/>
  <c r="C292" i="3" s="1"/>
  <c r="CI292" i="3" s="1"/>
  <c r="CC292" i="3" s="1"/>
  <c r="CG291" i="3"/>
  <c r="CA291" i="3" s="1"/>
  <c r="E291" i="3"/>
  <c r="C291" i="3"/>
  <c r="CG290" i="3"/>
  <c r="CC290" i="3"/>
  <c r="CA290" i="3"/>
  <c r="E290" i="3"/>
  <c r="C290" i="3" s="1"/>
  <c r="CI290" i="3" s="1"/>
  <c r="CI289" i="3"/>
  <c r="CC289" i="3" s="1"/>
  <c r="CG289" i="3"/>
  <c r="CA289" i="3" s="1"/>
  <c r="AV289" i="3" s="1"/>
  <c r="CB289" i="3"/>
  <c r="E289" i="3"/>
  <c r="C289" i="3"/>
  <c r="CH289" i="3" s="1"/>
  <c r="CG288" i="3"/>
  <c r="CC288" i="3"/>
  <c r="CA288" i="3"/>
  <c r="E288" i="3"/>
  <c r="C288" i="3" s="1"/>
  <c r="CI288" i="3" s="1"/>
  <c r="CG287" i="3"/>
  <c r="CA287" i="3" s="1"/>
  <c r="AV287" i="3" s="1"/>
  <c r="E287" i="3"/>
  <c r="C287" i="3"/>
  <c r="CH287" i="3" s="1"/>
  <c r="CH286" i="3"/>
  <c r="CG286" i="3"/>
  <c r="CA286" i="3"/>
  <c r="AV286" i="3" s="1"/>
  <c r="E286" i="3"/>
  <c r="C286" i="3" s="1"/>
  <c r="CI286" i="3" s="1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D285" i="3" s="1"/>
  <c r="E285" i="3"/>
  <c r="E280" i="3"/>
  <c r="D280" i="3"/>
  <c r="C280" i="3" s="1"/>
  <c r="E279" i="3"/>
  <c r="C279" i="3" s="1"/>
  <c r="D279" i="3"/>
  <c r="E278" i="3"/>
  <c r="D278" i="3"/>
  <c r="C278" i="3" s="1"/>
  <c r="E277" i="3"/>
  <c r="C277" i="3" s="1"/>
  <c r="D277" i="3"/>
  <c r="E272" i="3"/>
  <c r="D272" i="3"/>
  <c r="C272" i="3" s="1"/>
  <c r="E271" i="3"/>
  <c r="D271" i="3"/>
  <c r="C271" i="3" s="1"/>
  <c r="E270" i="3"/>
  <c r="D270" i="3"/>
  <c r="C270" i="3"/>
  <c r="E269" i="3"/>
  <c r="C269" i="3" s="1"/>
  <c r="D269" i="3"/>
  <c r="CL265" i="3"/>
  <c r="CF265" i="3" s="1"/>
  <c r="CG265" i="3"/>
  <c r="CA265" i="3" s="1"/>
  <c r="E265" i="3"/>
  <c r="CH265" i="3" s="1"/>
  <c r="CB265" i="3" s="1"/>
  <c r="D265" i="3"/>
  <c r="C265" i="3"/>
  <c r="CI265" i="3" s="1"/>
  <c r="CC265" i="3" s="1"/>
  <c r="CK264" i="3"/>
  <c r="CE264" i="3" s="1"/>
  <c r="CH264" i="3"/>
  <c r="CB264" i="3" s="1"/>
  <c r="CG264" i="3"/>
  <c r="CA264" i="3"/>
  <c r="E264" i="3"/>
  <c r="D264" i="3"/>
  <c r="C264" i="3"/>
  <c r="CJ264" i="3" s="1"/>
  <c r="CD264" i="3" s="1"/>
  <c r="CL263" i="3"/>
  <c r="CG263" i="3"/>
  <c r="AW263" i="3"/>
  <c r="E263" i="3"/>
  <c r="CH263" i="3" s="1"/>
  <c r="D263" i="3"/>
  <c r="C263" i="3"/>
  <c r="AW262" i="3"/>
  <c r="E262" i="3"/>
  <c r="CH262" i="3" s="1"/>
  <c r="D262" i="3"/>
  <c r="CH261" i="3"/>
  <c r="AW261" i="3"/>
  <c r="E261" i="3"/>
  <c r="CG261" i="3" s="1"/>
  <c r="D261" i="3"/>
  <c r="C261" i="3" s="1"/>
  <c r="AW260" i="3"/>
  <c r="E260" i="3"/>
  <c r="CH260" i="3" s="1"/>
  <c r="D260" i="3"/>
  <c r="E259" i="3"/>
  <c r="C259" i="3" s="1"/>
  <c r="D259" i="3"/>
  <c r="CK258" i="3"/>
  <c r="CH258" i="3"/>
  <c r="CB258" i="3" s="1"/>
  <c r="CG258" i="3"/>
  <c r="CE258" i="3"/>
  <c r="CA258" i="3"/>
  <c r="E258" i="3"/>
  <c r="D258" i="3"/>
  <c r="C258" i="3"/>
  <c r="CJ258" i="3" s="1"/>
  <c r="CD258" i="3" s="1"/>
  <c r="CI257" i="3"/>
  <c r="CC257" i="3" s="1"/>
  <c r="E257" i="3"/>
  <c r="D257" i="3"/>
  <c r="C257" i="3"/>
  <c r="CH256" i="3"/>
  <c r="CB256" i="3" s="1"/>
  <c r="E256" i="3"/>
  <c r="CG256" i="3" s="1"/>
  <c r="CA256" i="3" s="1"/>
  <c r="D256" i="3"/>
  <c r="C256" i="3"/>
  <c r="E255" i="3"/>
  <c r="CH255" i="3" s="1"/>
  <c r="CB255" i="3" s="1"/>
  <c r="D255" i="3"/>
  <c r="E254" i="3"/>
  <c r="C254" i="3" s="1"/>
  <c r="D254" i="3"/>
  <c r="CI253" i="3"/>
  <c r="CC253" i="3" s="1"/>
  <c r="E253" i="3"/>
  <c r="D253" i="3"/>
  <c r="C253" i="3"/>
  <c r="E252" i="3"/>
  <c r="D252" i="3"/>
  <c r="C252" i="3"/>
  <c r="CI251" i="3"/>
  <c r="CC251" i="3" s="1"/>
  <c r="E251" i="3"/>
  <c r="CH251" i="3" s="1"/>
  <c r="CB251" i="3" s="1"/>
  <c r="D251" i="3"/>
  <c r="C251" i="3"/>
  <c r="CK250" i="3"/>
  <c r="CE250" i="3" s="1"/>
  <c r="CG250" i="3"/>
  <c r="CA250" i="3" s="1"/>
  <c r="E250" i="3"/>
  <c r="CH250" i="3" s="1"/>
  <c r="CB250" i="3" s="1"/>
  <c r="D250" i="3"/>
  <c r="C250" i="3"/>
  <c r="E249" i="3"/>
  <c r="CH249" i="3" s="1"/>
  <c r="CB249" i="3" s="1"/>
  <c r="D249" i="3"/>
  <c r="E248" i="3"/>
  <c r="CH248" i="3" s="1"/>
  <c r="CB248" i="3" s="1"/>
  <c r="D248" i="3"/>
  <c r="CI247" i="3"/>
  <c r="CC247" i="3" s="1"/>
  <c r="E247" i="3"/>
  <c r="CH247" i="3" s="1"/>
  <c r="CB247" i="3" s="1"/>
  <c r="D247" i="3"/>
  <c r="C247" i="3"/>
  <c r="CG246" i="3"/>
  <c r="CA246" i="3" s="1"/>
  <c r="E246" i="3"/>
  <c r="CH246" i="3" s="1"/>
  <c r="CB246" i="3" s="1"/>
  <c r="D246" i="3"/>
  <c r="C246" i="3"/>
  <c r="CA245" i="3"/>
  <c r="E245" i="3"/>
  <c r="CG245" i="3" s="1"/>
  <c r="D245" i="3"/>
  <c r="C245" i="3" s="1"/>
  <c r="E244" i="3"/>
  <c r="CG244" i="3" s="1"/>
  <c r="CA244" i="3" s="1"/>
  <c r="D244" i="3"/>
  <c r="C244" i="3"/>
  <c r="CG243" i="3"/>
  <c r="CA243" i="3"/>
  <c r="E243" i="3"/>
  <c r="D243" i="3"/>
  <c r="C243" i="3" s="1"/>
  <c r="E242" i="3"/>
  <c r="D242" i="3"/>
  <c r="C242" i="3"/>
  <c r="CG241" i="3"/>
  <c r="CA241" i="3" s="1"/>
  <c r="CB241" i="3"/>
  <c r="E241" i="3"/>
  <c r="CH241" i="3" s="1"/>
  <c r="D241" i="3"/>
  <c r="E240" i="3"/>
  <c r="C240" i="3" s="1"/>
  <c r="D240" i="3"/>
  <c r="CG239" i="3"/>
  <c r="CA239" i="3" s="1"/>
  <c r="CB239" i="3"/>
  <c r="E239" i="3"/>
  <c r="CH239" i="3" s="1"/>
  <c r="D239" i="3"/>
  <c r="C239" i="3"/>
  <c r="CJ239" i="3" s="1"/>
  <c r="CD239" i="3" s="1"/>
  <c r="E238" i="3"/>
  <c r="D238" i="3"/>
  <c r="C238" i="3"/>
  <c r="CG237" i="3"/>
  <c r="CA237" i="3" s="1"/>
  <c r="CB237" i="3"/>
  <c r="E237" i="3"/>
  <c r="CH237" i="3" s="1"/>
  <c r="D237" i="3"/>
  <c r="CJ236" i="3"/>
  <c r="CD236" i="3" s="1"/>
  <c r="E236" i="3"/>
  <c r="D236" i="3"/>
  <c r="C236" i="3"/>
  <c r="CG235" i="3"/>
  <c r="CA235" i="3" s="1"/>
  <c r="CB235" i="3"/>
  <c r="E235" i="3"/>
  <c r="CH235" i="3" s="1"/>
  <c r="D235" i="3"/>
  <c r="C235" i="3"/>
  <c r="CJ235" i="3" s="1"/>
  <c r="CD235" i="3" s="1"/>
  <c r="E234" i="3"/>
  <c r="CH233" i="3"/>
  <c r="CB233" i="3"/>
  <c r="E233" i="3"/>
  <c r="CG233" i="3" s="1"/>
  <c r="CA233" i="3" s="1"/>
  <c r="D233" i="3"/>
  <c r="C233" i="3"/>
  <c r="CI233" i="3" s="1"/>
  <c r="CC233" i="3" s="1"/>
  <c r="CJ232" i="3"/>
  <c r="CD232" i="3" s="1"/>
  <c r="CH232" i="3"/>
  <c r="CB232" i="3"/>
  <c r="E232" i="3"/>
  <c r="CG232" i="3" s="1"/>
  <c r="CA232" i="3" s="1"/>
  <c r="D232" i="3"/>
  <c r="C232" i="3" s="1"/>
  <c r="CL231" i="3"/>
  <c r="CF231" i="3" s="1"/>
  <c r="CH231" i="3"/>
  <c r="CB231" i="3"/>
  <c r="CA231" i="3"/>
  <c r="E231" i="3"/>
  <c r="CG231" i="3" s="1"/>
  <c r="D231" i="3"/>
  <c r="C231" i="3"/>
  <c r="CJ230" i="3"/>
  <c r="CD230" i="3" s="1"/>
  <c r="CH230" i="3"/>
  <c r="CB230" i="3"/>
  <c r="CA230" i="3"/>
  <c r="E230" i="3"/>
  <c r="CG230" i="3" s="1"/>
  <c r="D230" i="3"/>
  <c r="C230" i="3" s="1"/>
  <c r="CL229" i="3"/>
  <c r="CF229" i="3" s="1"/>
  <c r="E229" i="3"/>
  <c r="D229" i="3"/>
  <c r="C229" i="3"/>
  <c r="CI229" i="3" s="1"/>
  <c r="CC229" i="3" s="1"/>
  <c r="CK228" i="3"/>
  <c r="CE228" i="3" s="1"/>
  <c r="CG228" i="3"/>
  <c r="CA228" i="3" s="1"/>
  <c r="E228" i="3"/>
  <c r="CH228" i="3" s="1"/>
  <c r="CB228" i="3" s="1"/>
  <c r="D228" i="3"/>
  <c r="C228" i="3"/>
  <c r="CI227" i="3"/>
  <c r="CC227" i="3" s="1"/>
  <c r="E227" i="3"/>
  <c r="D227" i="3"/>
  <c r="C227" i="3"/>
  <c r="CK227" i="3" s="1"/>
  <c r="CE227" i="3" s="1"/>
  <c r="E226" i="3"/>
  <c r="CH226" i="3" s="1"/>
  <c r="CB226" i="3" s="1"/>
  <c r="D226" i="3"/>
  <c r="E225" i="3"/>
  <c r="CH225" i="3" s="1"/>
  <c r="CB225" i="3" s="1"/>
  <c r="D225" i="3"/>
  <c r="CI223" i="3"/>
  <c r="CC223" i="3" s="1"/>
  <c r="E223" i="3"/>
  <c r="CH223" i="3" s="1"/>
  <c r="CB223" i="3" s="1"/>
  <c r="D223" i="3"/>
  <c r="C223" i="3"/>
  <c r="CG219" i="3"/>
  <c r="CA219" i="3" s="1"/>
  <c r="E219" i="3"/>
  <c r="D219" i="3"/>
  <c r="C219" i="3"/>
  <c r="E218" i="3"/>
  <c r="CG218" i="3" s="1"/>
  <c r="CA218" i="3" s="1"/>
  <c r="D218" i="3"/>
  <c r="CK217" i="3"/>
  <c r="CG217" i="3"/>
  <c r="AT217" i="3"/>
  <c r="E217" i="3"/>
  <c r="D217" i="3"/>
  <c r="C217" i="3"/>
  <c r="CI216" i="3"/>
  <c r="CG216" i="3"/>
  <c r="AT216" i="3"/>
  <c r="E216" i="3"/>
  <c r="D216" i="3"/>
  <c r="C216" i="3"/>
  <c r="CK216" i="3" s="1"/>
  <c r="CK215" i="3"/>
  <c r="CG215" i="3"/>
  <c r="AT215" i="3"/>
  <c r="E215" i="3"/>
  <c r="D215" i="3"/>
  <c r="C215" i="3"/>
  <c r="AT214" i="3"/>
  <c r="E214" i="3"/>
  <c r="CG214" i="3" s="1"/>
  <c r="D214" i="3"/>
  <c r="CK213" i="3"/>
  <c r="CE213" i="3" s="1"/>
  <c r="CG213" i="3"/>
  <c r="CA213" i="3" s="1"/>
  <c r="E213" i="3"/>
  <c r="D213" i="3"/>
  <c r="C213" i="3"/>
  <c r="E212" i="3"/>
  <c r="CG212" i="3" s="1"/>
  <c r="CA212" i="3" s="1"/>
  <c r="D212" i="3"/>
  <c r="E211" i="3"/>
  <c r="CG211" i="3" s="1"/>
  <c r="CA211" i="3" s="1"/>
  <c r="D211" i="3"/>
  <c r="CG210" i="3"/>
  <c r="CA210" i="3" s="1"/>
  <c r="E210" i="3"/>
  <c r="C210" i="3" s="1"/>
  <c r="D210" i="3"/>
  <c r="CK209" i="3"/>
  <c r="CE209" i="3" s="1"/>
  <c r="CH209" i="3"/>
  <c r="CB209" i="3" s="1"/>
  <c r="CG209" i="3"/>
  <c r="CA209" i="3"/>
  <c r="E209" i="3"/>
  <c r="D209" i="3"/>
  <c r="C209" i="3"/>
  <c r="CJ209" i="3" s="1"/>
  <c r="CD209" i="3" s="1"/>
  <c r="E208" i="3"/>
  <c r="C208" i="3" s="1"/>
  <c r="D208" i="3"/>
  <c r="CL207" i="3"/>
  <c r="CF207" i="3" s="1"/>
  <c r="CI207" i="3"/>
  <c r="CC207" i="3" s="1"/>
  <c r="E207" i="3"/>
  <c r="D207" i="3"/>
  <c r="C207" i="3"/>
  <c r="CJ207" i="3" s="1"/>
  <c r="CD207" i="3" s="1"/>
  <c r="E206" i="3"/>
  <c r="C206" i="3" s="1"/>
  <c r="D206" i="3"/>
  <c r="E205" i="3"/>
  <c r="CG205" i="3" s="1"/>
  <c r="CA205" i="3" s="1"/>
  <c r="D205" i="3"/>
  <c r="CL204" i="3"/>
  <c r="CF204" i="3" s="1"/>
  <c r="CK204" i="3"/>
  <c r="CE204" i="3" s="1"/>
  <c r="CG204" i="3"/>
  <c r="CA204" i="3" s="1"/>
  <c r="E204" i="3"/>
  <c r="D204" i="3"/>
  <c r="C204" i="3"/>
  <c r="CL203" i="3"/>
  <c r="CF203" i="3" s="1"/>
  <c r="CH203" i="3"/>
  <c r="CB203" i="3" s="1"/>
  <c r="E203" i="3"/>
  <c r="CG203" i="3" s="1"/>
  <c r="CA203" i="3" s="1"/>
  <c r="D203" i="3"/>
  <c r="C203" i="3"/>
  <c r="E202" i="3"/>
  <c r="D202" i="3"/>
  <c r="CK201" i="3"/>
  <c r="CE201" i="3" s="1"/>
  <c r="CG201" i="3"/>
  <c r="CA201" i="3" s="1"/>
  <c r="E201" i="3"/>
  <c r="D201" i="3"/>
  <c r="C201" i="3"/>
  <c r="CL201" i="3" s="1"/>
  <c r="CF201" i="3" s="1"/>
  <c r="CL200" i="3"/>
  <c r="CF200" i="3" s="1"/>
  <c r="CG200" i="3"/>
  <c r="CA200" i="3"/>
  <c r="E200" i="3"/>
  <c r="D200" i="3"/>
  <c r="C200" i="3"/>
  <c r="CI199" i="3"/>
  <c r="CC199" i="3" s="1"/>
  <c r="E199" i="3"/>
  <c r="CG199" i="3" s="1"/>
  <c r="CA199" i="3" s="1"/>
  <c r="D199" i="3"/>
  <c r="C199" i="3"/>
  <c r="E198" i="3"/>
  <c r="D198" i="3"/>
  <c r="E197" i="3"/>
  <c r="CG197" i="3" s="1"/>
  <c r="CA197" i="3" s="1"/>
  <c r="D197" i="3"/>
  <c r="C197" i="3"/>
  <c r="CJ197" i="3" s="1"/>
  <c r="CD197" i="3" s="1"/>
  <c r="CA196" i="3"/>
  <c r="E196" i="3"/>
  <c r="CG196" i="3" s="1"/>
  <c r="D196" i="3"/>
  <c r="C196" i="3" s="1"/>
  <c r="CI195" i="3"/>
  <c r="CC195" i="3" s="1"/>
  <c r="E195" i="3"/>
  <c r="CG195" i="3" s="1"/>
  <c r="CA195" i="3" s="1"/>
  <c r="D195" i="3"/>
  <c r="C195" i="3"/>
  <c r="CK195" i="3" s="1"/>
  <c r="CE195" i="3" s="1"/>
  <c r="CA194" i="3"/>
  <c r="E194" i="3"/>
  <c r="CG194" i="3" s="1"/>
  <c r="D194" i="3"/>
  <c r="C194" i="3" s="1"/>
  <c r="CA193" i="3"/>
  <c r="E193" i="3"/>
  <c r="CG193" i="3" s="1"/>
  <c r="D193" i="3"/>
  <c r="C193" i="3"/>
  <c r="CK193" i="3" s="1"/>
  <c r="CE193" i="3" s="1"/>
  <c r="E192" i="3"/>
  <c r="CG192" i="3" s="1"/>
  <c r="CA192" i="3" s="1"/>
  <c r="D192" i="3"/>
  <c r="C192" i="3" s="1"/>
  <c r="CI191" i="3"/>
  <c r="CC191" i="3" s="1"/>
  <c r="E191" i="3"/>
  <c r="CG191" i="3" s="1"/>
  <c r="CA191" i="3" s="1"/>
  <c r="D191" i="3"/>
  <c r="C191" i="3"/>
  <c r="CK191" i="3" s="1"/>
  <c r="CE191" i="3" s="1"/>
  <c r="CA190" i="3"/>
  <c r="E190" i="3"/>
  <c r="CG190" i="3" s="1"/>
  <c r="D190" i="3"/>
  <c r="C190" i="3" s="1"/>
  <c r="CA189" i="3"/>
  <c r="E189" i="3"/>
  <c r="CG189" i="3" s="1"/>
  <c r="D189" i="3"/>
  <c r="C189" i="3"/>
  <c r="CH188" i="3"/>
  <c r="CB188" i="3"/>
  <c r="E188" i="3"/>
  <c r="CG188" i="3" s="1"/>
  <c r="CA188" i="3" s="1"/>
  <c r="C188" i="3"/>
  <c r="E187" i="3"/>
  <c r="CG187" i="3" s="1"/>
  <c r="CA187" i="3" s="1"/>
  <c r="D187" i="3"/>
  <c r="E186" i="3"/>
  <c r="D186" i="3"/>
  <c r="CK185" i="3"/>
  <c r="CE185" i="3" s="1"/>
  <c r="CH185" i="3"/>
  <c r="CB185" i="3" s="1"/>
  <c r="CG185" i="3"/>
  <c r="CA185" i="3"/>
  <c r="E185" i="3"/>
  <c r="D185" i="3"/>
  <c r="C185" i="3"/>
  <c r="CJ185" i="3" s="1"/>
  <c r="CD185" i="3" s="1"/>
  <c r="CG184" i="3"/>
  <c r="CA184" i="3" s="1"/>
  <c r="E184" i="3"/>
  <c r="D184" i="3"/>
  <c r="C184" i="3"/>
  <c r="E183" i="3"/>
  <c r="CG183" i="3" s="1"/>
  <c r="CA183" i="3" s="1"/>
  <c r="D183" i="3"/>
  <c r="E182" i="3"/>
  <c r="D182" i="3"/>
  <c r="CK181" i="3"/>
  <c r="CH181" i="3"/>
  <c r="CB181" i="3" s="1"/>
  <c r="CG181" i="3"/>
  <c r="CE181" i="3"/>
  <c r="CA181" i="3"/>
  <c r="E181" i="3"/>
  <c r="D181" i="3"/>
  <c r="C181" i="3"/>
  <c r="CJ181" i="3" s="1"/>
  <c r="CD181" i="3" s="1"/>
  <c r="CG180" i="3"/>
  <c r="CA180" i="3"/>
  <c r="E180" i="3"/>
  <c r="D180" i="3"/>
  <c r="C180" i="3"/>
  <c r="CL180" i="3" s="1"/>
  <c r="CF180" i="3" s="1"/>
  <c r="E179" i="3"/>
  <c r="CG179" i="3" s="1"/>
  <c r="CA179" i="3" s="1"/>
  <c r="D179" i="3"/>
  <c r="CK177" i="3"/>
  <c r="CE177" i="3" s="1"/>
  <c r="CG177" i="3"/>
  <c r="CA177" i="3"/>
  <c r="E177" i="3"/>
  <c r="D177" i="3"/>
  <c r="C177" i="3" s="1"/>
  <c r="E171" i="3"/>
  <c r="D171" i="3"/>
  <c r="C171" i="3"/>
  <c r="E170" i="3"/>
  <c r="C170" i="3" s="1"/>
  <c r="D170" i="3"/>
  <c r="E169" i="3"/>
  <c r="D169" i="3"/>
  <c r="E168" i="3"/>
  <c r="C168" i="3" s="1"/>
  <c r="D168" i="3"/>
  <c r="O167" i="3"/>
  <c r="N167" i="3"/>
  <c r="M167" i="3"/>
  <c r="L167" i="3"/>
  <c r="K167" i="3"/>
  <c r="J167" i="3"/>
  <c r="I167" i="3"/>
  <c r="H167" i="3"/>
  <c r="G167" i="3"/>
  <c r="F167" i="3"/>
  <c r="E166" i="3"/>
  <c r="D166" i="3"/>
  <c r="E165" i="3"/>
  <c r="D165" i="3"/>
  <c r="C165" i="3"/>
  <c r="E164" i="3"/>
  <c r="E167" i="3" s="1"/>
  <c r="D164" i="3"/>
  <c r="C164" i="3"/>
  <c r="P160" i="3"/>
  <c r="P159" i="3"/>
  <c r="O159" i="3"/>
  <c r="N159" i="3"/>
  <c r="M159" i="3"/>
  <c r="L159" i="3"/>
  <c r="K159" i="3"/>
  <c r="J159" i="3"/>
  <c r="I159" i="3"/>
  <c r="H159" i="3"/>
  <c r="G159" i="3"/>
  <c r="F159" i="3"/>
  <c r="E158" i="3"/>
  <c r="D158" i="3"/>
  <c r="E157" i="3"/>
  <c r="D157" i="3"/>
  <c r="C157" i="3"/>
  <c r="E156" i="3"/>
  <c r="D156" i="3"/>
  <c r="C156" i="3"/>
  <c r="E155" i="3"/>
  <c r="D155" i="3"/>
  <c r="P154" i="3"/>
  <c r="O154" i="3"/>
  <c r="O160" i="3" s="1"/>
  <c r="N154" i="3"/>
  <c r="N160" i="3" s="1"/>
  <c r="M154" i="3"/>
  <c r="M160" i="3" s="1"/>
  <c r="L154" i="3"/>
  <c r="L160" i="3" s="1"/>
  <c r="K154" i="3"/>
  <c r="K160" i="3" s="1"/>
  <c r="J154" i="3"/>
  <c r="J160" i="3" s="1"/>
  <c r="I154" i="3"/>
  <c r="I160" i="3" s="1"/>
  <c r="H154" i="3"/>
  <c r="H160" i="3" s="1"/>
  <c r="G154" i="3"/>
  <c r="G160" i="3" s="1"/>
  <c r="F154" i="3"/>
  <c r="F160" i="3" s="1"/>
  <c r="E153" i="3"/>
  <c r="D153" i="3"/>
  <c r="C153" i="3"/>
  <c r="E152" i="3"/>
  <c r="C152" i="3" s="1"/>
  <c r="D152" i="3"/>
  <c r="E151" i="3"/>
  <c r="D151" i="3"/>
  <c r="I147" i="3"/>
  <c r="M146" i="3"/>
  <c r="L146" i="3"/>
  <c r="L147" i="3" s="1"/>
  <c r="K146" i="3"/>
  <c r="K147" i="3" s="1"/>
  <c r="J146" i="3"/>
  <c r="I146" i="3"/>
  <c r="H146" i="3"/>
  <c r="H147" i="3" s="1"/>
  <c r="G146" i="3"/>
  <c r="G147" i="3" s="1"/>
  <c r="F146" i="3"/>
  <c r="E145" i="3"/>
  <c r="C145" i="3" s="1"/>
  <c r="D145" i="3"/>
  <c r="E144" i="3"/>
  <c r="D144" i="3"/>
  <c r="C144" i="3" s="1"/>
  <c r="E143" i="3"/>
  <c r="D143" i="3"/>
  <c r="D146" i="3" s="1"/>
  <c r="C143" i="3"/>
  <c r="C146" i="3" s="1"/>
  <c r="E142" i="3"/>
  <c r="D142" i="3"/>
  <c r="C142" i="3"/>
  <c r="M141" i="3"/>
  <c r="M147" i="3" s="1"/>
  <c r="L141" i="3"/>
  <c r="K141" i="3"/>
  <c r="J141" i="3"/>
  <c r="J147" i="3" s="1"/>
  <c r="I141" i="3"/>
  <c r="H141" i="3"/>
  <c r="G141" i="3"/>
  <c r="F141" i="3"/>
  <c r="F147" i="3" s="1"/>
  <c r="E140" i="3"/>
  <c r="D140" i="3"/>
  <c r="C140" i="3" s="1"/>
  <c r="E139" i="3"/>
  <c r="E141" i="3" s="1"/>
  <c r="D139" i="3"/>
  <c r="C139" i="3" s="1"/>
  <c r="C141" i="3" s="1"/>
  <c r="C147" i="3" s="1"/>
  <c r="E138" i="3"/>
  <c r="D138" i="3"/>
  <c r="C138" i="3"/>
  <c r="E134" i="3"/>
  <c r="D134" i="3"/>
  <c r="C134" i="3"/>
  <c r="E133" i="3"/>
  <c r="D133" i="3"/>
  <c r="C133" i="3"/>
  <c r="E132" i="3"/>
  <c r="C132" i="3" s="1"/>
  <c r="D132" i="3"/>
  <c r="E131" i="3"/>
  <c r="D131" i="3"/>
  <c r="C131" i="3" s="1"/>
  <c r="E130" i="3"/>
  <c r="D130" i="3"/>
  <c r="C130" i="3"/>
  <c r="E125" i="3"/>
  <c r="D125" i="3"/>
  <c r="C125" i="3"/>
  <c r="E124" i="3"/>
  <c r="D124" i="3"/>
  <c r="C124" i="3"/>
  <c r="E123" i="3"/>
  <c r="C123" i="3" s="1"/>
  <c r="D123" i="3"/>
  <c r="E122" i="3"/>
  <c r="D122" i="3"/>
  <c r="C122" i="3" s="1"/>
  <c r="E121" i="3"/>
  <c r="D121" i="3"/>
  <c r="C121" i="3"/>
  <c r="E120" i="3"/>
  <c r="D120" i="3"/>
  <c r="C120" i="3"/>
  <c r="E115" i="3"/>
  <c r="C115" i="3" s="1"/>
  <c r="D115" i="3"/>
  <c r="E114" i="3"/>
  <c r="D114" i="3"/>
  <c r="C114" i="3" s="1"/>
  <c r="E113" i="3"/>
  <c r="D113" i="3"/>
  <c r="C113" i="3"/>
  <c r="E112" i="3"/>
  <c r="D112" i="3"/>
  <c r="C112" i="3"/>
  <c r="E111" i="3"/>
  <c r="C111" i="3" s="1"/>
  <c r="D111" i="3"/>
  <c r="E110" i="3"/>
  <c r="D110" i="3"/>
  <c r="C110" i="3" s="1"/>
  <c r="CA108" i="3"/>
  <c r="E105" i="3"/>
  <c r="D105" i="3"/>
  <c r="C105" i="3" s="1"/>
  <c r="E100" i="3"/>
  <c r="D100" i="3"/>
  <c r="C100" i="3"/>
  <c r="E99" i="3"/>
  <c r="D99" i="3"/>
  <c r="C99" i="3"/>
  <c r="E98" i="3"/>
  <c r="C98" i="3" s="1"/>
  <c r="D98" i="3"/>
  <c r="E97" i="3"/>
  <c r="D97" i="3"/>
  <c r="C97" i="3" s="1"/>
  <c r="E92" i="3"/>
  <c r="D92" i="3"/>
  <c r="C92" i="3"/>
  <c r="E91" i="3"/>
  <c r="D91" i="3"/>
  <c r="C91" i="3"/>
  <c r="E90" i="3"/>
  <c r="C90" i="3" s="1"/>
  <c r="D90" i="3"/>
  <c r="E89" i="3"/>
  <c r="D89" i="3"/>
  <c r="C89" i="3" s="1"/>
  <c r="CA85" i="3"/>
  <c r="CA84" i="3"/>
  <c r="C84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 s="1"/>
  <c r="CI54" i="3"/>
  <c r="CC54" i="3" s="1"/>
  <c r="CH54" i="3"/>
  <c r="CB54" i="3" s="1"/>
  <c r="CG54" i="3"/>
  <c r="CA54" i="3" s="1"/>
  <c r="S54" i="3"/>
  <c r="C54" i="3"/>
  <c r="CI53" i="3"/>
  <c r="CC53" i="3" s="1"/>
  <c r="CH53" i="3"/>
  <c r="CB53" i="3" s="1"/>
  <c r="CG53" i="3"/>
  <c r="CA53" i="3" s="1"/>
  <c r="S53" i="3" s="1"/>
  <c r="C53" i="3"/>
  <c r="CI52" i="3"/>
  <c r="CC52" i="3" s="1"/>
  <c r="CH52" i="3"/>
  <c r="CB52" i="3" s="1"/>
  <c r="S52" i="3" s="1"/>
  <c r="CG52" i="3"/>
  <c r="CA52" i="3" s="1"/>
  <c r="C52" i="3"/>
  <c r="CI51" i="3"/>
  <c r="CC51" i="3" s="1"/>
  <c r="S51" i="3" s="1"/>
  <c r="CH51" i="3"/>
  <c r="CB51" i="3" s="1"/>
  <c r="CG51" i="3"/>
  <c r="CA51" i="3" s="1"/>
  <c r="C51" i="3"/>
  <c r="CI50" i="3"/>
  <c r="CC50" i="3" s="1"/>
  <c r="CH50" i="3"/>
  <c r="CB50" i="3" s="1"/>
  <c r="CG50" i="3"/>
  <c r="CA50" i="3" s="1"/>
  <c r="S50" i="3"/>
  <c r="C50" i="3"/>
  <c r="CI49" i="3"/>
  <c r="CC49" i="3" s="1"/>
  <c r="CH49" i="3"/>
  <c r="CB49" i="3" s="1"/>
  <c r="CG49" i="3"/>
  <c r="CA49" i="3" s="1"/>
  <c r="S49" i="3" s="1"/>
  <c r="C49" i="3"/>
  <c r="CI48" i="3"/>
  <c r="CC48" i="3" s="1"/>
  <c r="CH48" i="3"/>
  <c r="CB48" i="3" s="1"/>
  <c r="S48" i="3" s="1"/>
  <c r="CG48" i="3"/>
  <c r="CA48" i="3" s="1"/>
  <c r="C48" i="3"/>
  <c r="CI47" i="3"/>
  <c r="CC47" i="3" s="1"/>
  <c r="S47" i="3" s="1"/>
  <c r="CH47" i="3"/>
  <c r="CB47" i="3" s="1"/>
  <c r="CG47" i="3"/>
  <c r="CA47" i="3" s="1"/>
  <c r="C47" i="3"/>
  <c r="CI46" i="3"/>
  <c r="CC46" i="3" s="1"/>
  <c r="CH46" i="3"/>
  <c r="CB46" i="3" s="1"/>
  <c r="CG46" i="3"/>
  <c r="CA46" i="3" s="1"/>
  <c r="S46" i="3"/>
  <c r="C46" i="3"/>
  <c r="CI45" i="3"/>
  <c r="CC45" i="3" s="1"/>
  <c r="CH45" i="3"/>
  <c r="CB45" i="3" s="1"/>
  <c r="CG45" i="3"/>
  <c r="CA45" i="3" s="1"/>
  <c r="S45" i="3" s="1"/>
  <c r="C45" i="3"/>
  <c r="CI44" i="3"/>
  <c r="CC44" i="3" s="1"/>
  <c r="CH44" i="3"/>
  <c r="CB44" i="3" s="1"/>
  <c r="S44" i="3" s="1"/>
  <c r="CG44" i="3"/>
  <c r="CA44" i="3" s="1"/>
  <c r="C44" i="3"/>
  <c r="CI43" i="3"/>
  <c r="CC43" i="3" s="1"/>
  <c r="S43" i="3" s="1"/>
  <c r="CH43" i="3"/>
  <c r="CB43" i="3" s="1"/>
  <c r="CG43" i="3"/>
  <c r="CA43" i="3" s="1"/>
  <c r="C43" i="3"/>
  <c r="CI42" i="3"/>
  <c r="CC42" i="3" s="1"/>
  <c r="CH42" i="3"/>
  <c r="CB42" i="3" s="1"/>
  <c r="CG42" i="3"/>
  <c r="CA42" i="3" s="1"/>
  <c r="S42" i="3"/>
  <c r="C42" i="3"/>
  <c r="CI41" i="3"/>
  <c r="CC41" i="3" s="1"/>
  <c r="CH41" i="3"/>
  <c r="CB41" i="3" s="1"/>
  <c r="CG41" i="3"/>
  <c r="CA41" i="3" s="1"/>
  <c r="S41" i="3" s="1"/>
  <c r="C41" i="3"/>
  <c r="CI40" i="3"/>
  <c r="CC40" i="3" s="1"/>
  <c r="CH40" i="3"/>
  <c r="CB40" i="3" s="1"/>
  <c r="S40" i="3" s="1"/>
  <c r="CG40" i="3"/>
  <c r="CA40" i="3" s="1"/>
  <c r="C40" i="3"/>
  <c r="CI39" i="3"/>
  <c r="CC39" i="3" s="1"/>
  <c r="S39" i="3" s="1"/>
  <c r="CH39" i="3"/>
  <c r="CB39" i="3" s="1"/>
  <c r="CG39" i="3"/>
  <c r="CA39" i="3" s="1"/>
  <c r="C39" i="3"/>
  <c r="CI38" i="3"/>
  <c r="CC38" i="3" s="1"/>
  <c r="CH38" i="3"/>
  <c r="CB38" i="3" s="1"/>
  <c r="CG38" i="3"/>
  <c r="CA38" i="3" s="1"/>
  <c r="S38" i="3"/>
  <c r="C38" i="3"/>
  <c r="CI37" i="3"/>
  <c r="CC37" i="3" s="1"/>
  <c r="CH37" i="3"/>
  <c r="CB37" i="3" s="1"/>
  <c r="CG37" i="3"/>
  <c r="CA37" i="3" s="1"/>
  <c r="S37" i="3" s="1"/>
  <c r="C37" i="3"/>
  <c r="CI36" i="3"/>
  <c r="CC36" i="3" s="1"/>
  <c r="CH36" i="3"/>
  <c r="CB36" i="3" s="1"/>
  <c r="S36" i="3" s="1"/>
  <c r="CG36" i="3"/>
  <c r="CA36" i="3" s="1"/>
  <c r="C36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C35" i="3" s="1"/>
  <c r="D35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CD18" i="3"/>
  <c r="G18" i="3" s="1"/>
  <c r="CJ14" i="3"/>
  <c r="CC14" i="3"/>
  <c r="C14" i="3"/>
  <c r="CH14" i="3" s="1"/>
  <c r="CA14" i="3" s="1"/>
  <c r="CL13" i="3"/>
  <c r="CJ13" i="3"/>
  <c r="CH13" i="3"/>
  <c r="CE13" i="3"/>
  <c r="CC13" i="3"/>
  <c r="CB13" i="3"/>
  <c r="CA13" i="3"/>
  <c r="C13" i="3"/>
  <c r="CJ12" i="3"/>
  <c r="CC12" i="3"/>
  <c r="C12" i="3"/>
  <c r="CH12" i="3" s="1"/>
  <c r="CA12" i="3" s="1"/>
  <c r="CL11" i="3"/>
  <c r="CE11" i="3" s="1"/>
  <c r="CJ11" i="3"/>
  <c r="CH11" i="3"/>
  <c r="CC11" i="3"/>
  <c r="CB11" i="3"/>
  <c r="CA11" i="3"/>
  <c r="C11" i="3"/>
  <c r="A5" i="3"/>
  <c r="A4" i="3"/>
  <c r="A3" i="3"/>
  <c r="A2" i="3"/>
  <c r="AT196" i="12" l="1"/>
  <c r="AT205" i="12"/>
  <c r="AT189" i="12"/>
  <c r="AT195" i="12"/>
  <c r="AT209" i="12"/>
  <c r="AW250" i="12"/>
  <c r="AT201" i="12"/>
  <c r="B352" i="12"/>
  <c r="AT186" i="12"/>
  <c r="AT192" i="12"/>
  <c r="AT211" i="12"/>
  <c r="AT208" i="12"/>
  <c r="AT193" i="12"/>
  <c r="AT212" i="12"/>
  <c r="AT202" i="12"/>
  <c r="AT213" i="12"/>
  <c r="AT210" i="12"/>
  <c r="AW249" i="12"/>
  <c r="AT182" i="12"/>
  <c r="AT204" i="12"/>
  <c r="AW254" i="12"/>
  <c r="AT184" i="12"/>
  <c r="AT191" i="12"/>
  <c r="AW252" i="12"/>
  <c r="AT194" i="12"/>
  <c r="CJ208" i="4"/>
  <c r="CD208" i="4" s="1"/>
  <c r="CI208" i="4"/>
  <c r="CC208" i="4" s="1"/>
  <c r="AT208" i="4" s="1"/>
  <c r="CL208" i="4"/>
  <c r="CF208" i="4" s="1"/>
  <c r="CK208" i="4"/>
  <c r="CE208" i="4" s="1"/>
  <c r="CJ193" i="4"/>
  <c r="CD193" i="4" s="1"/>
  <c r="CI193" i="4"/>
  <c r="CC193" i="4" s="1"/>
  <c r="CL193" i="4"/>
  <c r="CF193" i="4" s="1"/>
  <c r="CK193" i="4"/>
  <c r="CE193" i="4" s="1"/>
  <c r="CH193" i="4"/>
  <c r="CB193" i="4" s="1"/>
  <c r="CI184" i="4"/>
  <c r="CC184" i="4" s="1"/>
  <c r="CL184" i="4"/>
  <c r="CF184" i="4" s="1"/>
  <c r="CH184" i="4"/>
  <c r="CB184" i="4" s="1"/>
  <c r="CK184" i="4"/>
  <c r="CE184" i="4" s="1"/>
  <c r="CJ184" i="4"/>
  <c r="CD184" i="4" s="1"/>
  <c r="CI180" i="4"/>
  <c r="CC180" i="4" s="1"/>
  <c r="CL180" i="4"/>
  <c r="CF180" i="4" s="1"/>
  <c r="CH180" i="4"/>
  <c r="CB180" i="4" s="1"/>
  <c r="CK180" i="4"/>
  <c r="CE180" i="4" s="1"/>
  <c r="CJ180" i="4"/>
  <c r="CD180" i="4" s="1"/>
  <c r="CJ194" i="4"/>
  <c r="CD194" i="4" s="1"/>
  <c r="CI194" i="4"/>
  <c r="CC194" i="4" s="1"/>
  <c r="CK194" i="4"/>
  <c r="CE194" i="4" s="1"/>
  <c r="CL194" i="4"/>
  <c r="CF194" i="4" s="1"/>
  <c r="CH194" i="4"/>
  <c r="CB194" i="4" s="1"/>
  <c r="D147" i="4"/>
  <c r="AW264" i="4"/>
  <c r="CI254" i="4"/>
  <c r="CC254" i="4" s="1"/>
  <c r="CJ254" i="4"/>
  <c r="CD254" i="4" s="1"/>
  <c r="CK254" i="4"/>
  <c r="CE254" i="4" s="1"/>
  <c r="CL254" i="4"/>
  <c r="CF254" i="4" s="1"/>
  <c r="AW232" i="4"/>
  <c r="AT206" i="4"/>
  <c r="CI187" i="4"/>
  <c r="CC187" i="4" s="1"/>
  <c r="CL187" i="4"/>
  <c r="CF187" i="4" s="1"/>
  <c r="CH187" i="4"/>
  <c r="CB187" i="4" s="1"/>
  <c r="CK187" i="4"/>
  <c r="CE187" i="4" s="1"/>
  <c r="CJ187" i="4"/>
  <c r="CD187" i="4" s="1"/>
  <c r="CI183" i="4"/>
  <c r="CC183" i="4" s="1"/>
  <c r="CL183" i="4"/>
  <c r="CF183" i="4" s="1"/>
  <c r="CH183" i="4"/>
  <c r="CB183" i="4" s="1"/>
  <c r="AT183" i="4" s="1"/>
  <c r="CJ183" i="4"/>
  <c r="CD183" i="4" s="1"/>
  <c r="CK183" i="4"/>
  <c r="CE183" i="4" s="1"/>
  <c r="CJ190" i="4"/>
  <c r="CD190" i="4" s="1"/>
  <c r="CI190" i="4"/>
  <c r="CC190" i="4" s="1"/>
  <c r="CK190" i="4"/>
  <c r="CE190" i="4" s="1"/>
  <c r="CL190" i="4"/>
  <c r="CF190" i="4" s="1"/>
  <c r="CH190" i="4"/>
  <c r="CB190" i="4" s="1"/>
  <c r="CL214" i="4"/>
  <c r="CH214" i="4"/>
  <c r="CK214" i="4"/>
  <c r="CJ214" i="4"/>
  <c r="CI214" i="4"/>
  <c r="CI316" i="4"/>
  <c r="CH316" i="4"/>
  <c r="CG316" i="4"/>
  <c r="CA316" i="4" s="1"/>
  <c r="AY316" i="4" s="1"/>
  <c r="CI300" i="4"/>
  <c r="CC300" i="4" s="1"/>
  <c r="CH300" i="4"/>
  <c r="CB300" i="4" s="1"/>
  <c r="AW230" i="4"/>
  <c r="AW225" i="4"/>
  <c r="CI242" i="4"/>
  <c r="CC242" i="4" s="1"/>
  <c r="CL242" i="4"/>
  <c r="CF242" i="4" s="1"/>
  <c r="CJ242" i="4"/>
  <c r="CD242" i="4" s="1"/>
  <c r="CK242" i="4"/>
  <c r="CE242" i="4" s="1"/>
  <c r="CI238" i="4"/>
  <c r="CC238" i="4" s="1"/>
  <c r="CL238" i="4"/>
  <c r="CF238" i="4" s="1"/>
  <c r="CK238" i="4"/>
  <c r="CE238" i="4" s="1"/>
  <c r="CJ238" i="4"/>
  <c r="CD238" i="4" s="1"/>
  <c r="AW238" i="4" s="1"/>
  <c r="AT219" i="4"/>
  <c r="CK257" i="4"/>
  <c r="CE257" i="4" s="1"/>
  <c r="CJ257" i="4"/>
  <c r="CD257" i="4" s="1"/>
  <c r="CL257" i="4"/>
  <c r="CF257" i="4" s="1"/>
  <c r="AW257" i="4" s="1"/>
  <c r="CI257" i="4"/>
  <c r="CC257" i="4" s="1"/>
  <c r="CL216" i="4"/>
  <c r="CH216" i="4"/>
  <c r="CK216" i="4"/>
  <c r="CI216" i="4"/>
  <c r="CJ216" i="4"/>
  <c r="CJ201" i="4"/>
  <c r="CD201" i="4" s="1"/>
  <c r="CI201" i="4"/>
  <c r="CC201" i="4" s="1"/>
  <c r="CL201" i="4"/>
  <c r="CF201" i="4" s="1"/>
  <c r="CH201" i="4"/>
  <c r="CB201" i="4" s="1"/>
  <c r="CK201" i="4"/>
  <c r="CE201" i="4" s="1"/>
  <c r="CI185" i="4"/>
  <c r="CC185" i="4" s="1"/>
  <c r="CL185" i="4"/>
  <c r="CF185" i="4" s="1"/>
  <c r="CH185" i="4"/>
  <c r="CB185" i="4" s="1"/>
  <c r="CK185" i="4"/>
  <c r="CE185" i="4" s="1"/>
  <c r="CJ185" i="4"/>
  <c r="CD185" i="4" s="1"/>
  <c r="CI181" i="4"/>
  <c r="CC181" i="4" s="1"/>
  <c r="CL181" i="4"/>
  <c r="CF181" i="4" s="1"/>
  <c r="CH181" i="4"/>
  <c r="CB181" i="4" s="1"/>
  <c r="CK181" i="4"/>
  <c r="CE181" i="4" s="1"/>
  <c r="CJ181" i="4"/>
  <c r="CD181" i="4" s="1"/>
  <c r="D160" i="4"/>
  <c r="CL263" i="4"/>
  <c r="CK263" i="4"/>
  <c r="CI263" i="4"/>
  <c r="CJ263" i="4"/>
  <c r="CI256" i="4"/>
  <c r="CC256" i="4" s="1"/>
  <c r="AW256" i="4" s="1"/>
  <c r="CJ256" i="4"/>
  <c r="CD256" i="4" s="1"/>
  <c r="CL256" i="4"/>
  <c r="CF256" i="4" s="1"/>
  <c r="CK256" i="4"/>
  <c r="CE256" i="4" s="1"/>
  <c r="CI234" i="4"/>
  <c r="CC234" i="4" s="1"/>
  <c r="AW234" i="4" s="1"/>
  <c r="CL234" i="4"/>
  <c r="CF234" i="4" s="1"/>
  <c r="CK234" i="4"/>
  <c r="CE234" i="4" s="1"/>
  <c r="CJ234" i="4"/>
  <c r="CD234" i="4" s="1"/>
  <c r="AT196" i="4"/>
  <c r="AT198" i="4"/>
  <c r="CH295" i="4"/>
  <c r="CI295" i="4"/>
  <c r="CC295" i="4" s="1"/>
  <c r="AV295" i="4" s="1"/>
  <c r="CI241" i="4"/>
  <c r="CC241" i="4" s="1"/>
  <c r="CL241" i="4"/>
  <c r="CF241" i="4" s="1"/>
  <c r="CK241" i="4"/>
  <c r="CE241" i="4" s="1"/>
  <c r="CJ241" i="4"/>
  <c r="CD241" i="4" s="1"/>
  <c r="CI237" i="4"/>
  <c r="CC237" i="4" s="1"/>
  <c r="CL237" i="4"/>
  <c r="CF237" i="4" s="1"/>
  <c r="CK237" i="4"/>
  <c r="CE237" i="4" s="1"/>
  <c r="CJ237" i="4"/>
  <c r="CD237" i="4" s="1"/>
  <c r="CJ204" i="4"/>
  <c r="CD204" i="4" s="1"/>
  <c r="CI204" i="4"/>
  <c r="CC204" i="4" s="1"/>
  <c r="CL204" i="4"/>
  <c r="CF204" i="4" s="1"/>
  <c r="CK204" i="4"/>
  <c r="CE204" i="4" s="1"/>
  <c r="CH204" i="4"/>
  <c r="CB204" i="4" s="1"/>
  <c r="CI251" i="4"/>
  <c r="CC251" i="4" s="1"/>
  <c r="CJ251" i="4"/>
  <c r="CD251" i="4" s="1"/>
  <c r="CK251" i="4"/>
  <c r="CE251" i="4" s="1"/>
  <c r="CL251" i="4"/>
  <c r="CF251" i="4" s="1"/>
  <c r="AW251" i="4" s="1"/>
  <c r="CN177" i="4"/>
  <c r="AT177" i="4" s="1"/>
  <c r="AY312" i="4"/>
  <c r="CI240" i="4"/>
  <c r="CC240" i="4" s="1"/>
  <c r="AW240" i="4" s="1"/>
  <c r="CL240" i="4"/>
  <c r="CF240" i="4" s="1"/>
  <c r="CK240" i="4"/>
  <c r="CE240" i="4" s="1"/>
  <c r="CJ240" i="4"/>
  <c r="CD240" i="4" s="1"/>
  <c r="CI236" i="4"/>
  <c r="CC236" i="4" s="1"/>
  <c r="AW236" i="4" s="1"/>
  <c r="CL236" i="4"/>
  <c r="CF236" i="4" s="1"/>
  <c r="CK236" i="4"/>
  <c r="CE236" i="4" s="1"/>
  <c r="CJ236" i="4"/>
  <c r="CD236" i="4" s="1"/>
  <c r="CK245" i="4"/>
  <c r="CE245" i="4" s="1"/>
  <c r="CJ245" i="4"/>
  <c r="CD245" i="4" s="1"/>
  <c r="CI245" i="4"/>
  <c r="CC245" i="4" s="1"/>
  <c r="CL245" i="4"/>
  <c r="CF245" i="4" s="1"/>
  <c r="CI203" i="4"/>
  <c r="CC203" i="4" s="1"/>
  <c r="CJ203" i="4"/>
  <c r="CD203" i="4" s="1"/>
  <c r="CH203" i="4"/>
  <c r="CB203" i="4" s="1"/>
  <c r="CL203" i="4"/>
  <c r="CF203" i="4" s="1"/>
  <c r="CK203" i="4"/>
  <c r="CE203" i="4" s="1"/>
  <c r="CJ189" i="4"/>
  <c r="CD189" i="4" s="1"/>
  <c r="CI189" i="4"/>
  <c r="CC189" i="4" s="1"/>
  <c r="CL189" i="4"/>
  <c r="CF189" i="4" s="1"/>
  <c r="CK189" i="4"/>
  <c r="CE189" i="4" s="1"/>
  <c r="CH189" i="4"/>
  <c r="CB189" i="4" s="1"/>
  <c r="CI179" i="4"/>
  <c r="CC179" i="4" s="1"/>
  <c r="CL179" i="4"/>
  <c r="CF179" i="4" s="1"/>
  <c r="B352" i="4" s="1"/>
  <c r="CH179" i="4"/>
  <c r="CB179" i="4" s="1"/>
  <c r="AT179" i="4" s="1"/>
  <c r="CM177" i="4"/>
  <c r="CJ179" i="4"/>
  <c r="CD179" i="4" s="1"/>
  <c r="CK179" i="4"/>
  <c r="CE179" i="4" s="1"/>
  <c r="CI318" i="4"/>
  <c r="CH318" i="4"/>
  <c r="CG318" i="4"/>
  <c r="CA318" i="4" s="1"/>
  <c r="AY318" i="4" s="1"/>
  <c r="AW231" i="4"/>
  <c r="AW226" i="4"/>
  <c r="CI239" i="4"/>
  <c r="CC239" i="4" s="1"/>
  <c r="AW239" i="4" s="1"/>
  <c r="CL239" i="4"/>
  <c r="CF239" i="4" s="1"/>
  <c r="CK239" i="4"/>
  <c r="CE239" i="4" s="1"/>
  <c r="CJ239" i="4"/>
  <c r="CD239" i="4" s="1"/>
  <c r="CI235" i="4"/>
  <c r="CC235" i="4" s="1"/>
  <c r="CL235" i="4"/>
  <c r="CF235" i="4" s="1"/>
  <c r="CK235" i="4"/>
  <c r="CE235" i="4" s="1"/>
  <c r="AW235" i="4" s="1"/>
  <c r="CJ235" i="4"/>
  <c r="CD235" i="4" s="1"/>
  <c r="AT213" i="4"/>
  <c r="AT218" i="4"/>
  <c r="CI202" i="4"/>
  <c r="CC202" i="4" s="1"/>
  <c r="CJ202" i="4"/>
  <c r="CD202" i="4" s="1"/>
  <c r="CH202" i="4"/>
  <c r="CB202" i="4" s="1"/>
  <c r="CL202" i="4"/>
  <c r="CF202" i="4" s="1"/>
  <c r="CK202" i="4"/>
  <c r="CE202" i="4" s="1"/>
  <c r="AW252" i="4"/>
  <c r="CJ207" i="4"/>
  <c r="CD207" i="4" s="1"/>
  <c r="CI207" i="4"/>
  <c r="CC207" i="4" s="1"/>
  <c r="CL207" i="4"/>
  <c r="CF207" i="4" s="1"/>
  <c r="CK207" i="4"/>
  <c r="CE207" i="4" s="1"/>
  <c r="AT188" i="4"/>
  <c r="CI186" i="4"/>
  <c r="CC186" i="4" s="1"/>
  <c r="CL186" i="4"/>
  <c r="CF186" i="4" s="1"/>
  <c r="CH186" i="4"/>
  <c r="CB186" i="4" s="1"/>
  <c r="CK186" i="4"/>
  <c r="CE186" i="4" s="1"/>
  <c r="CJ186" i="4"/>
  <c r="CD186" i="4" s="1"/>
  <c r="CI182" i="4"/>
  <c r="CC182" i="4" s="1"/>
  <c r="CL182" i="4"/>
  <c r="CF182" i="4" s="1"/>
  <c r="CH182" i="4"/>
  <c r="CB182" i="4" s="1"/>
  <c r="CK182" i="4"/>
  <c r="CE182" i="4" s="1"/>
  <c r="CJ182" i="4"/>
  <c r="CD182" i="4" s="1"/>
  <c r="CJ223" i="4"/>
  <c r="CD223" i="4" s="1"/>
  <c r="AW223" i="4" s="1"/>
  <c r="CM223" i="4"/>
  <c r="CN223" i="4" s="1"/>
  <c r="CI223" i="4"/>
  <c r="CC223" i="4" s="1"/>
  <c r="CL223" i="4"/>
  <c r="CF223" i="4" s="1"/>
  <c r="CK223" i="4"/>
  <c r="CE223" i="4" s="1"/>
  <c r="C159" i="4"/>
  <c r="CA11" i="4"/>
  <c r="CA125" i="3"/>
  <c r="CA134" i="3"/>
  <c r="AK134" i="3" s="1"/>
  <c r="E154" i="3"/>
  <c r="E160" i="3" s="1"/>
  <c r="C166" i="3"/>
  <c r="D167" i="3"/>
  <c r="CK192" i="3"/>
  <c r="CE192" i="3" s="1"/>
  <c r="CI192" i="3"/>
  <c r="CC192" i="3" s="1"/>
  <c r="AT192" i="3" s="1"/>
  <c r="CL192" i="3"/>
  <c r="CF192" i="3" s="1"/>
  <c r="CJ192" i="3"/>
  <c r="CD192" i="3" s="1"/>
  <c r="CH192" i="3"/>
  <c r="CB192" i="3" s="1"/>
  <c r="AT207" i="3"/>
  <c r="CJ210" i="3"/>
  <c r="CD210" i="3" s="1"/>
  <c r="CK210" i="3"/>
  <c r="CE210" i="3" s="1"/>
  <c r="CH210" i="3"/>
  <c r="CB210" i="3" s="1"/>
  <c r="AT210" i="3" s="1"/>
  <c r="CI210" i="3"/>
  <c r="CC210" i="3" s="1"/>
  <c r="CL210" i="3"/>
  <c r="CF210" i="3" s="1"/>
  <c r="E146" i="3"/>
  <c r="E147" i="3" s="1"/>
  <c r="CL177" i="3"/>
  <c r="CF177" i="3" s="1"/>
  <c r="CH177" i="3"/>
  <c r="CB177" i="3" s="1"/>
  <c r="CJ177" i="3"/>
  <c r="CD177" i="3" s="1"/>
  <c r="CI177" i="3"/>
  <c r="CC177" i="3" s="1"/>
  <c r="CK188" i="3"/>
  <c r="CE188" i="3" s="1"/>
  <c r="CI188" i="3"/>
  <c r="CC188" i="3" s="1"/>
  <c r="AT188" i="3" s="1"/>
  <c r="CL188" i="3"/>
  <c r="CF188" i="3" s="1"/>
  <c r="CJ188" i="3"/>
  <c r="CD188" i="3" s="1"/>
  <c r="CK189" i="3"/>
  <c r="CE189" i="3" s="1"/>
  <c r="CH189" i="3"/>
  <c r="CB189" i="3" s="1"/>
  <c r="CL189" i="3"/>
  <c r="CF189" i="3" s="1"/>
  <c r="CJ189" i="3"/>
  <c r="CD189" i="3" s="1"/>
  <c r="AT189" i="3" s="1"/>
  <c r="CI189" i="3"/>
  <c r="CC189" i="3" s="1"/>
  <c r="CK190" i="3"/>
  <c r="CE190" i="3" s="1"/>
  <c r="CL190" i="3"/>
  <c r="CF190" i="3" s="1"/>
  <c r="CI190" i="3"/>
  <c r="CC190" i="3" s="1"/>
  <c r="CH190" i="3"/>
  <c r="CB190" i="3" s="1"/>
  <c r="CJ190" i="3"/>
  <c r="CD190" i="3" s="1"/>
  <c r="CL196" i="3"/>
  <c r="CF196" i="3" s="1"/>
  <c r="CK196" i="3"/>
  <c r="CE196" i="3" s="1"/>
  <c r="CJ196" i="3"/>
  <c r="CD196" i="3" s="1"/>
  <c r="CI196" i="3"/>
  <c r="CC196" i="3" s="1"/>
  <c r="AT196" i="3" s="1"/>
  <c r="CL240" i="3"/>
  <c r="CF240" i="3" s="1"/>
  <c r="CK240" i="3"/>
  <c r="CE240" i="3" s="1"/>
  <c r="CI240" i="3"/>
  <c r="CC240" i="3" s="1"/>
  <c r="CJ240" i="3"/>
  <c r="CD240" i="3" s="1"/>
  <c r="CJ184" i="3"/>
  <c r="CD184" i="3" s="1"/>
  <c r="CH184" i="3"/>
  <c r="CB184" i="3" s="1"/>
  <c r="AT184" i="3" s="1"/>
  <c r="CK184" i="3"/>
  <c r="CE184" i="3" s="1"/>
  <c r="CI184" i="3"/>
  <c r="CC184" i="3" s="1"/>
  <c r="CG186" i="3"/>
  <c r="CA186" i="3" s="1"/>
  <c r="C186" i="3"/>
  <c r="CK194" i="3"/>
  <c r="CE194" i="3" s="1"/>
  <c r="CL194" i="3"/>
  <c r="CF194" i="3" s="1"/>
  <c r="CI194" i="3"/>
  <c r="CC194" i="3" s="1"/>
  <c r="CH194" i="3"/>
  <c r="CB194" i="3" s="1"/>
  <c r="CJ194" i="3"/>
  <c r="CD194" i="3" s="1"/>
  <c r="AT201" i="3"/>
  <c r="C151" i="3"/>
  <c r="C154" i="3" s="1"/>
  <c r="D154" i="3"/>
  <c r="E159" i="3"/>
  <c r="C155" i="3"/>
  <c r="CJ180" i="3"/>
  <c r="CD180" i="3" s="1"/>
  <c r="CH180" i="3"/>
  <c r="CB180" i="3" s="1"/>
  <c r="AT180" i="3" s="1"/>
  <c r="CK180" i="3"/>
  <c r="CE180" i="3" s="1"/>
  <c r="CI180" i="3"/>
  <c r="CC180" i="3" s="1"/>
  <c r="CG182" i="3"/>
  <c r="CA182" i="3" s="1"/>
  <c r="C182" i="3"/>
  <c r="CL184" i="3"/>
  <c r="CF184" i="3" s="1"/>
  <c r="CL193" i="3"/>
  <c r="CF193" i="3" s="1"/>
  <c r="CL197" i="3"/>
  <c r="CF197" i="3" s="1"/>
  <c r="CJ208" i="3"/>
  <c r="CD208" i="3" s="1"/>
  <c r="CK208" i="3"/>
  <c r="CE208" i="3" s="1"/>
  <c r="CJ219" i="3"/>
  <c r="CD219" i="3" s="1"/>
  <c r="CL219" i="3"/>
  <c r="CF219" i="3" s="1"/>
  <c r="CH219" i="3"/>
  <c r="CB219" i="3" s="1"/>
  <c r="CI219" i="3"/>
  <c r="CC219" i="3" s="1"/>
  <c r="AT219" i="3"/>
  <c r="CH234" i="3"/>
  <c r="CB234" i="3" s="1"/>
  <c r="C234" i="3"/>
  <c r="CG234" i="3"/>
  <c r="CA234" i="3" s="1"/>
  <c r="CL236" i="3"/>
  <c r="CF236" i="3" s="1"/>
  <c r="CK236" i="3"/>
  <c r="CE236" i="3" s="1"/>
  <c r="CI236" i="3"/>
  <c r="CC236" i="3" s="1"/>
  <c r="CL242" i="3"/>
  <c r="CF242" i="3" s="1"/>
  <c r="CJ242" i="3"/>
  <c r="CD242" i="3" s="1"/>
  <c r="CK242" i="3"/>
  <c r="CE242" i="3" s="1"/>
  <c r="CJ243" i="3"/>
  <c r="CD243" i="3" s="1"/>
  <c r="CL243" i="3"/>
  <c r="CF243" i="3" s="1"/>
  <c r="CI243" i="3"/>
  <c r="CC243" i="3" s="1"/>
  <c r="AW243" i="3" s="1"/>
  <c r="CK243" i="3"/>
  <c r="CE243" i="3" s="1"/>
  <c r="CL244" i="3"/>
  <c r="CF244" i="3" s="1"/>
  <c r="CJ244" i="3"/>
  <c r="CD244" i="3" s="1"/>
  <c r="CI244" i="3"/>
  <c r="CC244" i="3" s="1"/>
  <c r="CK244" i="3"/>
  <c r="CE244" i="3" s="1"/>
  <c r="CK12" i="3"/>
  <c r="CD12" i="3" s="1"/>
  <c r="CK14" i="3"/>
  <c r="CD14" i="3" s="1"/>
  <c r="CL12" i="3"/>
  <c r="CE12" i="3" s="1"/>
  <c r="CL14" i="3"/>
  <c r="CE14" i="3" s="1"/>
  <c r="CL191" i="3"/>
  <c r="CF191" i="3" s="1"/>
  <c r="CI193" i="3"/>
  <c r="CC193" i="3" s="1"/>
  <c r="CL195" i="3"/>
  <c r="CF195" i="3" s="1"/>
  <c r="CI197" i="3"/>
  <c r="CC197" i="3" s="1"/>
  <c r="CG198" i="3"/>
  <c r="CA198" i="3" s="1"/>
  <c r="C198" i="3"/>
  <c r="CJ200" i="3"/>
  <c r="CD200" i="3" s="1"/>
  <c r="CI200" i="3"/>
  <c r="CC200" i="3" s="1"/>
  <c r="CH200" i="3"/>
  <c r="CB200" i="3" s="1"/>
  <c r="AT200" i="3" s="1"/>
  <c r="C205" i="3"/>
  <c r="CJ206" i="3"/>
  <c r="CD206" i="3" s="1"/>
  <c r="CK206" i="3"/>
  <c r="CE206" i="3" s="1"/>
  <c r="CI206" i="3"/>
  <c r="CC206" i="3" s="1"/>
  <c r="AT206" i="3" s="1"/>
  <c r="C212" i="3"/>
  <c r="C226" i="3"/>
  <c r="CG226" i="3"/>
  <c r="CA226" i="3" s="1"/>
  <c r="CH236" i="3"/>
  <c r="CB236" i="3" s="1"/>
  <c r="CG236" i="3"/>
  <c r="CA236" i="3" s="1"/>
  <c r="AW244" i="3"/>
  <c r="C248" i="3"/>
  <c r="CL254" i="3"/>
  <c r="CF254" i="3" s="1"/>
  <c r="CJ254" i="3"/>
  <c r="CD254" i="3" s="1"/>
  <c r="CI254" i="3"/>
  <c r="CC254" i="3" s="1"/>
  <c r="AW254" i="3" s="1"/>
  <c r="CK254" i="3"/>
  <c r="CE254" i="3" s="1"/>
  <c r="CJ259" i="3"/>
  <c r="CD259" i="3" s="1"/>
  <c r="CK259" i="3"/>
  <c r="CE259" i="3" s="1"/>
  <c r="CL259" i="3"/>
  <c r="CF259" i="3" s="1"/>
  <c r="CI259" i="3"/>
  <c r="CC259" i="3" s="1"/>
  <c r="CI310" i="3"/>
  <c r="CC310" i="3" s="1"/>
  <c r="CG310" i="3"/>
  <c r="CA310" i="3" s="1"/>
  <c r="AY310" i="3" s="1"/>
  <c r="CH310" i="3"/>
  <c r="CB310" i="3" s="1"/>
  <c r="CH313" i="3"/>
  <c r="CB313" i="3" s="1"/>
  <c r="CG313" i="3"/>
  <c r="CA313" i="3" s="1"/>
  <c r="CI313" i="3"/>
  <c r="CC313" i="3" s="1"/>
  <c r="CK11" i="3"/>
  <c r="CD11" i="3" s="1"/>
  <c r="CB12" i="3"/>
  <c r="CK13" i="3"/>
  <c r="CD13" i="3" s="1"/>
  <c r="CB14" i="3"/>
  <c r="D159" i="3"/>
  <c r="C158" i="3"/>
  <c r="C179" i="3"/>
  <c r="CN177" i="3" s="1"/>
  <c r="AT177" i="3" s="1"/>
  <c r="CI181" i="3"/>
  <c r="CC181" i="3" s="1"/>
  <c r="C183" i="3"/>
  <c r="CI185" i="3"/>
  <c r="CC185" i="3" s="1"/>
  <c r="C187" i="3"/>
  <c r="CH191" i="3"/>
  <c r="CB191" i="3" s="1"/>
  <c r="CJ193" i="3"/>
  <c r="CD193" i="3" s="1"/>
  <c r="CH195" i="3"/>
  <c r="CB195" i="3" s="1"/>
  <c r="AT195" i="3" s="1"/>
  <c r="CK197" i="3"/>
  <c r="CE197" i="3" s="1"/>
  <c r="AT197" i="3" s="1"/>
  <c r="CK200" i="3"/>
  <c r="CE200" i="3" s="1"/>
  <c r="CJ204" i="3"/>
  <c r="CD204" i="3" s="1"/>
  <c r="CI204" i="3"/>
  <c r="CC204" i="3" s="1"/>
  <c r="CH204" i="3"/>
  <c r="CB204" i="3" s="1"/>
  <c r="AT204" i="3" s="1"/>
  <c r="CL206" i="3"/>
  <c r="CF206" i="3" s="1"/>
  <c r="CI208" i="3"/>
  <c r="CC208" i="3" s="1"/>
  <c r="AT208" i="3" s="1"/>
  <c r="CH238" i="3"/>
  <c r="CB238" i="3" s="1"/>
  <c r="CG238" i="3"/>
  <c r="CA238" i="3" s="1"/>
  <c r="CI242" i="3"/>
  <c r="CC242" i="3" s="1"/>
  <c r="CH257" i="3"/>
  <c r="CB257" i="3" s="1"/>
  <c r="CG257" i="3"/>
  <c r="CA257" i="3" s="1"/>
  <c r="C262" i="3"/>
  <c r="CG262" i="3"/>
  <c r="CH288" i="3"/>
  <c r="CB288" i="3" s="1"/>
  <c r="CI295" i="3"/>
  <c r="CC295" i="3" s="1"/>
  <c r="AV295" i="3" s="1"/>
  <c r="CH295" i="3"/>
  <c r="CH298" i="3"/>
  <c r="CB298" i="3" s="1"/>
  <c r="CH300" i="3"/>
  <c r="CB300" i="3" s="1"/>
  <c r="AV300" i="3" s="1"/>
  <c r="CL208" i="3"/>
  <c r="CF208" i="3" s="1"/>
  <c r="D141" i="3"/>
  <c r="D147" i="3" s="1"/>
  <c r="C167" i="3"/>
  <c r="C169" i="3"/>
  <c r="CL181" i="3"/>
  <c r="CF181" i="3" s="1"/>
  <c r="CL185" i="3"/>
  <c r="CF185" i="3" s="1"/>
  <c r="CJ191" i="3"/>
  <c r="CD191" i="3" s="1"/>
  <c r="AT191" i="3" s="1"/>
  <c r="CH193" i="3"/>
  <c r="CB193" i="3" s="1"/>
  <c r="AT193" i="3" s="1"/>
  <c r="CJ195" i="3"/>
  <c r="CD195" i="3" s="1"/>
  <c r="CJ199" i="3"/>
  <c r="CD199" i="3" s="1"/>
  <c r="AT199" i="3" s="1"/>
  <c r="CK199" i="3"/>
  <c r="CE199" i="3" s="1"/>
  <c r="CL199" i="3"/>
  <c r="CF199" i="3" s="1"/>
  <c r="CJ201" i="3"/>
  <c r="CD201" i="3" s="1"/>
  <c r="CH201" i="3"/>
  <c r="CB201" i="3" s="1"/>
  <c r="CI201" i="3"/>
  <c r="CC201" i="3" s="1"/>
  <c r="CG202" i="3"/>
  <c r="CA202" i="3" s="1"/>
  <c r="C202" i="3"/>
  <c r="CJ203" i="3"/>
  <c r="CD203" i="3" s="1"/>
  <c r="CK203" i="3"/>
  <c r="CE203" i="3" s="1"/>
  <c r="CI203" i="3"/>
  <c r="CC203" i="3" s="1"/>
  <c r="AT203" i="3" s="1"/>
  <c r="CJ215" i="3"/>
  <c r="CL215" i="3"/>
  <c r="CH215" i="3"/>
  <c r="CI215" i="3"/>
  <c r="CJ217" i="3"/>
  <c r="CL217" i="3"/>
  <c r="CH217" i="3"/>
  <c r="CI217" i="3"/>
  <c r="CK219" i="3"/>
  <c r="CE219" i="3" s="1"/>
  <c r="CL228" i="3"/>
  <c r="CF228" i="3" s="1"/>
  <c r="CJ228" i="3"/>
  <c r="CD228" i="3" s="1"/>
  <c r="CI228" i="3"/>
  <c r="CC228" i="3" s="1"/>
  <c r="AW228" i="3" s="1"/>
  <c r="CK233" i="3"/>
  <c r="CE233" i="3" s="1"/>
  <c r="CJ233" i="3"/>
  <c r="CD233" i="3" s="1"/>
  <c r="AW233" i="3" s="1"/>
  <c r="CL233" i="3"/>
  <c r="CF233" i="3" s="1"/>
  <c r="CL238" i="3"/>
  <c r="CF238" i="3" s="1"/>
  <c r="CK238" i="3"/>
  <c r="CE238" i="3" s="1"/>
  <c r="CI238" i="3"/>
  <c r="CC238" i="3" s="1"/>
  <c r="CJ238" i="3"/>
  <c r="CD238" i="3" s="1"/>
  <c r="CH240" i="3"/>
  <c r="CB240" i="3" s="1"/>
  <c r="CG240" i="3"/>
  <c r="CA240" i="3" s="1"/>
  <c r="CL246" i="3"/>
  <c r="CF246" i="3" s="1"/>
  <c r="AW246" i="3" s="1"/>
  <c r="CJ246" i="3"/>
  <c r="CD246" i="3" s="1"/>
  <c r="CI246" i="3"/>
  <c r="CC246" i="3" s="1"/>
  <c r="CK246" i="3"/>
  <c r="CE246" i="3" s="1"/>
  <c r="CG248" i="3"/>
  <c r="CA248" i="3" s="1"/>
  <c r="CJ257" i="3"/>
  <c r="CD257" i="3" s="1"/>
  <c r="CK257" i="3"/>
  <c r="CE257" i="3" s="1"/>
  <c r="CL257" i="3"/>
  <c r="CF257" i="3" s="1"/>
  <c r="CH291" i="3"/>
  <c r="CB291" i="3" s="1"/>
  <c r="AV291" i="3" s="1"/>
  <c r="CI291" i="3"/>
  <c r="CC291" i="3" s="1"/>
  <c r="CH292" i="3"/>
  <c r="CB292" i="3" s="1"/>
  <c r="CI301" i="3"/>
  <c r="CC301" i="3" s="1"/>
  <c r="CH301" i="3"/>
  <c r="CB301" i="3" s="1"/>
  <c r="AV301" i="3" s="1"/>
  <c r="CI209" i="3"/>
  <c r="CC209" i="3" s="1"/>
  <c r="C211" i="3"/>
  <c r="C214" i="3"/>
  <c r="C218" i="3"/>
  <c r="CG223" i="3"/>
  <c r="CA223" i="3" s="1"/>
  <c r="C225" i="3"/>
  <c r="CG229" i="3"/>
  <c r="CA229" i="3" s="1"/>
  <c r="CH229" i="3"/>
  <c r="CB229" i="3" s="1"/>
  <c r="CK232" i="3"/>
  <c r="CE232" i="3" s="1"/>
  <c r="CL232" i="3"/>
  <c r="CF232" i="3" s="1"/>
  <c r="CI232" i="3"/>
  <c r="CC232" i="3" s="1"/>
  <c r="AW232" i="3" s="1"/>
  <c r="C237" i="3"/>
  <c r="C241" i="3"/>
  <c r="CI316" i="3"/>
  <c r="CG316" i="3"/>
  <c r="CA316" i="3" s="1"/>
  <c r="AY316" i="3" s="1"/>
  <c r="CH316" i="3"/>
  <c r="CK207" i="3"/>
  <c r="CE207" i="3" s="1"/>
  <c r="CL209" i="3"/>
  <c r="CF209" i="3" s="1"/>
  <c r="CJ213" i="3"/>
  <c r="CD213" i="3" s="1"/>
  <c r="CL213" i="3"/>
  <c r="CF213" i="3" s="1"/>
  <c r="CH213" i="3"/>
  <c r="CB213" i="3" s="1"/>
  <c r="CI213" i="3"/>
  <c r="CC213" i="3" s="1"/>
  <c r="CL216" i="3"/>
  <c r="CH216" i="3"/>
  <c r="CJ216" i="3"/>
  <c r="CJ223" i="3"/>
  <c r="CD223" i="3" s="1"/>
  <c r="CL223" i="3"/>
  <c r="CF223" i="3" s="1"/>
  <c r="CK223" i="3"/>
  <c r="CE223" i="3" s="1"/>
  <c r="CG225" i="3"/>
  <c r="CA225" i="3" s="1"/>
  <c r="CL227" i="3"/>
  <c r="CF227" i="3" s="1"/>
  <c r="AW227" i="3" s="1"/>
  <c r="CJ227" i="3"/>
  <c r="CD227" i="3" s="1"/>
  <c r="CK229" i="3"/>
  <c r="CE229" i="3" s="1"/>
  <c r="CJ229" i="3"/>
  <c r="CD229" i="3" s="1"/>
  <c r="CK230" i="3"/>
  <c r="CE230" i="3" s="1"/>
  <c r="CI230" i="3"/>
  <c r="CC230" i="3" s="1"/>
  <c r="AW230" i="3" s="1"/>
  <c r="CL230" i="3"/>
  <c r="CF230" i="3" s="1"/>
  <c r="CK231" i="3"/>
  <c r="CE231" i="3" s="1"/>
  <c r="CJ231" i="3"/>
  <c r="CD231" i="3" s="1"/>
  <c r="AW231" i="3" s="1"/>
  <c r="CI231" i="3"/>
  <c r="CC231" i="3" s="1"/>
  <c r="CL235" i="3"/>
  <c r="CF235" i="3" s="1"/>
  <c r="CK235" i="3"/>
  <c r="CE235" i="3" s="1"/>
  <c r="CI235" i="3"/>
  <c r="CC235" i="3" s="1"/>
  <c r="AW235" i="3" s="1"/>
  <c r="CL239" i="3"/>
  <c r="CF239" i="3" s="1"/>
  <c r="CK239" i="3"/>
  <c r="CE239" i="3" s="1"/>
  <c r="CI239" i="3"/>
  <c r="CC239" i="3" s="1"/>
  <c r="AW239" i="3" s="1"/>
  <c r="CL245" i="3"/>
  <c r="CF245" i="3" s="1"/>
  <c r="CJ245" i="3"/>
  <c r="CD245" i="3" s="1"/>
  <c r="CK245" i="3"/>
  <c r="CE245" i="3" s="1"/>
  <c r="CI245" i="3"/>
  <c r="CC245" i="3" s="1"/>
  <c r="AW245" i="3" s="1"/>
  <c r="CL250" i="3"/>
  <c r="CF250" i="3" s="1"/>
  <c r="AW250" i="3" s="1"/>
  <c r="CJ250" i="3"/>
  <c r="CD250" i="3" s="1"/>
  <c r="CI250" i="3"/>
  <c r="CC250" i="3" s="1"/>
  <c r="CL252" i="3"/>
  <c r="CF252" i="3" s="1"/>
  <c r="CJ252" i="3"/>
  <c r="CD252" i="3" s="1"/>
  <c r="CI252" i="3"/>
  <c r="CC252" i="3" s="1"/>
  <c r="CK252" i="3"/>
  <c r="CE252" i="3" s="1"/>
  <c r="CJ256" i="3"/>
  <c r="CD256" i="3" s="1"/>
  <c r="AW256" i="3" s="1"/>
  <c r="CI256" i="3"/>
  <c r="CC256" i="3" s="1"/>
  <c r="CL256" i="3"/>
  <c r="CF256" i="3" s="1"/>
  <c r="CK256" i="3"/>
  <c r="CE256" i="3" s="1"/>
  <c r="CH259" i="3"/>
  <c r="CB259" i="3" s="1"/>
  <c r="CG259" i="3"/>
  <c r="CA259" i="3" s="1"/>
  <c r="CJ263" i="3"/>
  <c r="CK263" i="3"/>
  <c r="CI263" i="3"/>
  <c r="CI296" i="3"/>
  <c r="CC296" i="3" s="1"/>
  <c r="CH296" i="3"/>
  <c r="CB296" i="3" s="1"/>
  <c r="AV296" i="3" s="1"/>
  <c r="CG317" i="3"/>
  <c r="CA317" i="3" s="1"/>
  <c r="AY317" i="3" s="1"/>
  <c r="CI317" i="3"/>
  <c r="CH317" i="3"/>
  <c r="CL247" i="3"/>
  <c r="CF247" i="3" s="1"/>
  <c r="CJ247" i="3"/>
  <c r="CD247" i="3" s="1"/>
  <c r="CK247" i="3"/>
  <c r="CE247" i="3" s="1"/>
  <c r="CG249" i="3"/>
  <c r="CA249" i="3" s="1"/>
  <c r="CL251" i="3"/>
  <c r="CF251" i="3" s="1"/>
  <c r="CJ251" i="3"/>
  <c r="CD251" i="3" s="1"/>
  <c r="CK251" i="3"/>
  <c r="CE251" i="3" s="1"/>
  <c r="CL253" i="3"/>
  <c r="CF253" i="3" s="1"/>
  <c r="CJ253" i="3"/>
  <c r="CD253" i="3" s="1"/>
  <c r="AW253" i="3" s="1"/>
  <c r="CG255" i="3"/>
  <c r="CA255" i="3" s="1"/>
  <c r="CG315" i="3"/>
  <c r="CA315" i="3" s="1"/>
  <c r="AY315" i="3" s="1"/>
  <c r="CI315" i="3"/>
  <c r="CI318" i="3"/>
  <c r="CG318" i="3"/>
  <c r="CA318" i="3" s="1"/>
  <c r="AY318" i="3" s="1"/>
  <c r="CG247" i="3"/>
  <c r="CA247" i="3" s="1"/>
  <c r="C249" i="3"/>
  <c r="CG251" i="3"/>
  <c r="CA251" i="3" s="1"/>
  <c r="AW251" i="3" s="1"/>
  <c r="CK253" i="3"/>
  <c r="CE253" i="3" s="1"/>
  <c r="C255" i="3"/>
  <c r="CJ261" i="3"/>
  <c r="CI261" i="3"/>
  <c r="CL261" i="3"/>
  <c r="CK261" i="3"/>
  <c r="CJ265" i="3"/>
  <c r="CD265" i="3" s="1"/>
  <c r="AW265" i="3" s="1"/>
  <c r="CK265" i="3"/>
  <c r="CE265" i="3" s="1"/>
  <c r="C285" i="3"/>
  <c r="CI297" i="3"/>
  <c r="CC297" i="3" s="1"/>
  <c r="CH297" i="3"/>
  <c r="CB297" i="3" s="1"/>
  <c r="AV297" i="3" s="1"/>
  <c r="CI302" i="3"/>
  <c r="CC302" i="3" s="1"/>
  <c r="CH312" i="3"/>
  <c r="CB312" i="3" s="1"/>
  <c r="CK312" i="3"/>
  <c r="CE312" i="3" s="1"/>
  <c r="CG312" i="3"/>
  <c r="CA312" i="3" s="1"/>
  <c r="CI312" i="3"/>
  <c r="CC312" i="3" s="1"/>
  <c r="CI258" i="3"/>
  <c r="CC258" i="3" s="1"/>
  <c r="AW258" i="3" s="1"/>
  <c r="C260" i="3"/>
  <c r="CG260" i="3"/>
  <c r="CI264" i="3"/>
  <c r="CC264" i="3" s="1"/>
  <c r="AW264" i="3" s="1"/>
  <c r="AV288" i="3"/>
  <c r="CH294" i="3"/>
  <c r="CB294" i="3" s="1"/>
  <c r="AV294" i="3" s="1"/>
  <c r="AV298" i="3"/>
  <c r="AV302" i="3"/>
  <c r="CI311" i="3"/>
  <c r="CC311" i="3" s="1"/>
  <c r="CG311" i="3"/>
  <c r="CA311" i="3" s="1"/>
  <c r="CI314" i="3"/>
  <c r="CC314" i="3" s="1"/>
  <c r="CG314" i="3"/>
  <c r="CA314" i="3" s="1"/>
  <c r="AY314" i="3" s="1"/>
  <c r="CL258" i="3"/>
  <c r="CF258" i="3" s="1"/>
  <c r="CL264" i="3"/>
  <c r="CF264" i="3" s="1"/>
  <c r="CI287" i="3"/>
  <c r="CH290" i="3"/>
  <c r="CB290" i="3" s="1"/>
  <c r="AV290" i="3" s="1"/>
  <c r="AV292" i="3"/>
  <c r="CH299" i="3"/>
  <c r="CB299" i="3" s="1"/>
  <c r="AV299" i="3" s="1"/>
  <c r="CI303" i="3"/>
  <c r="CC303" i="3" s="1"/>
  <c r="AV303" i="3" s="1"/>
  <c r="CI309" i="3"/>
  <c r="CC309" i="3" s="1"/>
  <c r="CG309" i="3"/>
  <c r="CA309" i="3" s="1"/>
  <c r="AY309" i="3" s="1"/>
  <c r="CG308" i="3"/>
  <c r="CA308" i="3" s="1"/>
  <c r="AY308" i="3" s="1"/>
  <c r="E341" i="2"/>
  <c r="C341" i="2" s="1"/>
  <c r="D341" i="2"/>
  <c r="E340" i="2"/>
  <c r="D340" i="2"/>
  <c r="E339" i="2"/>
  <c r="D339" i="2"/>
  <c r="C339" i="2"/>
  <c r="E338" i="2"/>
  <c r="D338" i="2"/>
  <c r="C338" i="2"/>
  <c r="E337" i="2"/>
  <c r="C337" i="2" s="1"/>
  <c r="D337" i="2"/>
  <c r="E336" i="2"/>
  <c r="D336" i="2"/>
  <c r="C336" i="2" s="1"/>
  <c r="D331" i="2"/>
  <c r="C331" i="2"/>
  <c r="B331" i="2" s="1"/>
  <c r="D330" i="2"/>
  <c r="C330" i="2"/>
  <c r="B330" i="2"/>
  <c r="E325" i="2"/>
  <c r="D325" i="2"/>
  <c r="C325" i="2" s="1"/>
  <c r="E324" i="2"/>
  <c r="D324" i="2"/>
  <c r="E323" i="2"/>
  <c r="D323" i="2"/>
  <c r="C323" i="2"/>
  <c r="E318" i="2"/>
  <c r="CJ318" i="2" s="1"/>
  <c r="CD318" i="2" s="1"/>
  <c r="D318" i="2"/>
  <c r="CJ317" i="2"/>
  <c r="CD317" i="2"/>
  <c r="E317" i="2"/>
  <c r="D317" i="2"/>
  <c r="C317" i="2"/>
  <c r="E316" i="2"/>
  <c r="CJ316" i="2" s="1"/>
  <c r="CD316" i="2" s="1"/>
  <c r="D316" i="2"/>
  <c r="CJ315" i="2"/>
  <c r="CD315" i="2"/>
  <c r="E315" i="2"/>
  <c r="D315" i="2"/>
  <c r="C315" i="2" s="1"/>
  <c r="E314" i="2"/>
  <c r="CJ314" i="2" s="1"/>
  <c r="CD314" i="2" s="1"/>
  <c r="D314" i="2"/>
  <c r="C314" i="2"/>
  <c r="E313" i="2"/>
  <c r="D313" i="2"/>
  <c r="CK312" i="2"/>
  <c r="CE312" i="2" s="1"/>
  <c r="CJ312" i="2"/>
  <c r="CD312" i="2" s="1"/>
  <c r="E312" i="2"/>
  <c r="D312" i="2"/>
  <c r="C312" i="2"/>
  <c r="CH311" i="2"/>
  <c r="CB311" i="2" s="1"/>
  <c r="E311" i="2"/>
  <c r="CJ311" i="2" s="1"/>
  <c r="CD311" i="2" s="1"/>
  <c r="D311" i="2"/>
  <c r="C311" i="2" s="1"/>
  <c r="CH310" i="2"/>
  <c r="CB310" i="2" s="1"/>
  <c r="CG310" i="2"/>
  <c r="CA310" i="2" s="1"/>
  <c r="E310" i="2"/>
  <c r="CJ310" i="2" s="1"/>
  <c r="CD310" i="2" s="1"/>
  <c r="D310" i="2"/>
  <c r="C310" i="2" s="1"/>
  <c r="CI310" i="2" s="1"/>
  <c r="CC310" i="2" s="1"/>
  <c r="E309" i="2"/>
  <c r="CJ309" i="2" s="1"/>
  <c r="CD309" i="2" s="1"/>
  <c r="D309" i="2"/>
  <c r="C309" i="2"/>
  <c r="CH308" i="2"/>
  <c r="CG308" i="2"/>
  <c r="CB308" i="2"/>
  <c r="CA308" i="2"/>
  <c r="E308" i="2"/>
  <c r="CI308" i="2" s="1"/>
  <c r="CC308" i="2" s="1"/>
  <c r="C308" i="2"/>
  <c r="CH303" i="2"/>
  <c r="CB303" i="2" s="1"/>
  <c r="E303" i="2"/>
  <c r="D303" i="2"/>
  <c r="CH302" i="2"/>
  <c r="CB302" i="2"/>
  <c r="E302" i="2"/>
  <c r="D302" i="2"/>
  <c r="C302" i="2"/>
  <c r="CG301" i="2"/>
  <c r="CA301" i="2" s="1"/>
  <c r="E301" i="2"/>
  <c r="D301" i="2"/>
  <c r="CG300" i="2"/>
  <c r="CA300" i="2" s="1"/>
  <c r="E300" i="2"/>
  <c r="D300" i="2"/>
  <c r="C300" i="2"/>
  <c r="CG299" i="2"/>
  <c r="CA299" i="2" s="1"/>
  <c r="CB299" i="2"/>
  <c r="E299" i="2"/>
  <c r="D299" i="2"/>
  <c r="C299" i="2" s="1"/>
  <c r="CH299" i="2" s="1"/>
  <c r="CH298" i="2"/>
  <c r="CB298" i="2" s="1"/>
  <c r="CG298" i="2"/>
  <c r="CA298" i="2" s="1"/>
  <c r="AV298" i="2" s="1"/>
  <c r="E298" i="2"/>
  <c r="D298" i="2"/>
  <c r="C298" i="2"/>
  <c r="CI298" i="2" s="1"/>
  <c r="CC298" i="2" s="1"/>
  <c r="CG297" i="2"/>
  <c r="CA297" i="2" s="1"/>
  <c r="E297" i="2"/>
  <c r="D297" i="2"/>
  <c r="C297" i="2" s="1"/>
  <c r="CH296" i="2"/>
  <c r="CB296" i="2" s="1"/>
  <c r="CG296" i="2"/>
  <c r="CA296" i="2"/>
  <c r="AV296" i="2"/>
  <c r="E296" i="2"/>
  <c r="D296" i="2"/>
  <c r="C296" i="2"/>
  <c r="CI296" i="2" s="1"/>
  <c r="CC296" i="2" s="1"/>
  <c r="CI295" i="2"/>
  <c r="CC295" i="2" s="1"/>
  <c r="AV295" i="2" s="1"/>
  <c r="CG295" i="2"/>
  <c r="E295" i="2"/>
  <c r="D295" i="2"/>
  <c r="C295" i="2"/>
  <c r="CH295" i="2" s="1"/>
  <c r="CG294" i="2"/>
  <c r="CA294" i="2" s="1"/>
  <c r="E294" i="2"/>
  <c r="C294" i="2"/>
  <c r="CG293" i="2"/>
  <c r="CA293" i="2" s="1"/>
  <c r="E293" i="2"/>
  <c r="C293" i="2" s="1"/>
  <c r="CG292" i="2"/>
  <c r="CA292" i="2"/>
  <c r="E292" i="2"/>
  <c r="C292" i="2"/>
  <c r="CI291" i="2"/>
  <c r="CC291" i="2" s="1"/>
  <c r="CG291" i="2"/>
  <c r="CB291" i="2"/>
  <c r="CA291" i="2"/>
  <c r="E291" i="2"/>
  <c r="C291" i="2"/>
  <c r="CH291" i="2" s="1"/>
  <c r="CI290" i="2"/>
  <c r="CC290" i="2" s="1"/>
  <c r="CG290" i="2"/>
  <c r="CA290" i="2" s="1"/>
  <c r="CB290" i="2"/>
  <c r="AV290" i="2" s="1"/>
  <c r="E290" i="2"/>
  <c r="C290" i="2"/>
  <c r="CH290" i="2" s="1"/>
  <c r="CG289" i="2"/>
  <c r="CA289" i="2" s="1"/>
  <c r="E289" i="2"/>
  <c r="C289" i="2" s="1"/>
  <c r="CG288" i="2"/>
  <c r="CA288" i="2" s="1"/>
  <c r="E288" i="2"/>
  <c r="C288" i="2"/>
  <c r="CG287" i="2"/>
  <c r="CA287" i="2"/>
  <c r="AV287" i="2" s="1"/>
  <c r="E287" i="2"/>
  <c r="C287" i="2" s="1"/>
  <c r="CI287" i="2" s="1"/>
  <c r="CI286" i="2"/>
  <c r="CG286" i="2"/>
  <c r="CA286" i="2" s="1"/>
  <c r="AV286" i="2"/>
  <c r="E286" i="2"/>
  <c r="C286" i="2" s="1"/>
  <c r="CH286" i="2" s="1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E280" i="2"/>
  <c r="D280" i="2"/>
  <c r="C280" i="2"/>
  <c r="E279" i="2"/>
  <c r="D279" i="2"/>
  <c r="C279" i="2"/>
  <c r="E278" i="2"/>
  <c r="C278" i="2" s="1"/>
  <c r="D278" i="2"/>
  <c r="E277" i="2"/>
  <c r="D277" i="2"/>
  <c r="C277" i="2" s="1"/>
  <c r="E272" i="2"/>
  <c r="C272" i="2" s="1"/>
  <c r="D272" i="2"/>
  <c r="E271" i="2"/>
  <c r="D271" i="2"/>
  <c r="C271" i="2" s="1"/>
  <c r="E270" i="2"/>
  <c r="D270" i="2"/>
  <c r="C270" i="2"/>
  <c r="E269" i="2"/>
  <c r="D269" i="2"/>
  <c r="C269" i="2" s="1"/>
  <c r="CL265" i="2"/>
  <c r="CK265" i="2"/>
  <c r="CE265" i="2" s="1"/>
  <c r="CH265" i="2"/>
  <c r="CG265" i="2"/>
  <c r="CA265" i="2" s="1"/>
  <c r="CF265" i="2"/>
  <c r="CB265" i="2"/>
  <c r="E265" i="2"/>
  <c r="D265" i="2"/>
  <c r="C265" i="2" s="1"/>
  <c r="CI265" i="2" s="1"/>
  <c r="CC265" i="2" s="1"/>
  <c r="CL264" i="2"/>
  <c r="CK264" i="2"/>
  <c r="CE264" i="2" s="1"/>
  <c r="CH264" i="2"/>
  <c r="CG264" i="2"/>
  <c r="CA264" i="2" s="1"/>
  <c r="CF264" i="2"/>
  <c r="CB264" i="2"/>
  <c r="E264" i="2"/>
  <c r="D264" i="2"/>
  <c r="C264" i="2" s="1"/>
  <c r="CI264" i="2" s="1"/>
  <c r="CC264" i="2" s="1"/>
  <c r="CL263" i="2"/>
  <c r="CK263" i="2"/>
  <c r="CH263" i="2"/>
  <c r="CG263" i="2"/>
  <c r="AW263" i="2"/>
  <c r="E263" i="2"/>
  <c r="D263" i="2"/>
  <c r="C263" i="2"/>
  <c r="CL262" i="2"/>
  <c r="CH262" i="2"/>
  <c r="AW262" i="2"/>
  <c r="E262" i="2"/>
  <c r="CG262" i="2" s="1"/>
  <c r="D262" i="2"/>
  <c r="C262" i="2" s="1"/>
  <c r="CK262" i="2" s="1"/>
  <c r="CH261" i="2"/>
  <c r="CG261" i="2"/>
  <c r="AW261" i="2"/>
  <c r="E261" i="2"/>
  <c r="D261" i="2"/>
  <c r="C261" i="2"/>
  <c r="CH260" i="2"/>
  <c r="AW260" i="2"/>
  <c r="E260" i="2"/>
  <c r="CG260" i="2" s="1"/>
  <c r="D260" i="2"/>
  <c r="C260" i="2" s="1"/>
  <c r="CH259" i="2"/>
  <c r="CG259" i="2"/>
  <c r="CB259" i="2"/>
  <c r="CA259" i="2"/>
  <c r="E259" i="2"/>
  <c r="D259" i="2"/>
  <c r="C259" i="2"/>
  <c r="CG258" i="2"/>
  <c r="CB258" i="2"/>
  <c r="CA258" i="2"/>
  <c r="E258" i="2"/>
  <c r="CH258" i="2" s="1"/>
  <c r="D258" i="2"/>
  <c r="C258" i="2"/>
  <c r="CK257" i="2"/>
  <c r="CE257" i="2" s="1"/>
  <c r="CG257" i="2"/>
  <c r="CB257" i="2"/>
  <c r="CA257" i="2"/>
  <c r="E257" i="2"/>
  <c r="CH257" i="2" s="1"/>
  <c r="D257" i="2"/>
  <c r="C257" i="2"/>
  <c r="CK256" i="2"/>
  <c r="CE256" i="2" s="1"/>
  <c r="CG256" i="2"/>
  <c r="CB256" i="2"/>
  <c r="CA256" i="2"/>
  <c r="E256" i="2"/>
  <c r="CH256" i="2" s="1"/>
  <c r="D256" i="2"/>
  <c r="C256" i="2"/>
  <c r="CG255" i="2"/>
  <c r="CB255" i="2"/>
  <c r="CA255" i="2"/>
  <c r="E255" i="2"/>
  <c r="CH255" i="2" s="1"/>
  <c r="D255" i="2"/>
  <c r="C255" i="2"/>
  <c r="E254" i="2"/>
  <c r="D254" i="2"/>
  <c r="C254" i="2" s="1"/>
  <c r="E253" i="2"/>
  <c r="D253" i="2"/>
  <c r="E252" i="2"/>
  <c r="D252" i="2"/>
  <c r="E251" i="2"/>
  <c r="D251" i="2"/>
  <c r="CJ250" i="2"/>
  <c r="CD250" i="2" s="1"/>
  <c r="E250" i="2"/>
  <c r="D250" i="2"/>
  <c r="C250" i="2" s="1"/>
  <c r="E249" i="2"/>
  <c r="CH249" i="2" s="1"/>
  <c r="CB249" i="2" s="1"/>
  <c r="D249" i="2"/>
  <c r="C249" i="2"/>
  <c r="CJ249" i="2" s="1"/>
  <c r="CD249" i="2" s="1"/>
  <c r="CH248" i="2"/>
  <c r="CB248" i="2" s="1"/>
  <c r="CA248" i="2"/>
  <c r="E248" i="2"/>
  <c r="CG248" i="2" s="1"/>
  <c r="D248" i="2"/>
  <c r="C248" i="2"/>
  <c r="CL247" i="2"/>
  <c r="CF247" i="2" s="1"/>
  <c r="CH247" i="2"/>
  <c r="CB247" i="2" s="1"/>
  <c r="E247" i="2"/>
  <c r="CG247" i="2" s="1"/>
  <c r="CA247" i="2" s="1"/>
  <c r="D247" i="2"/>
  <c r="C247" i="2"/>
  <c r="CI246" i="2"/>
  <c r="CC246" i="2" s="1"/>
  <c r="CH246" i="2"/>
  <c r="CB246" i="2" s="1"/>
  <c r="CA246" i="2"/>
  <c r="E246" i="2"/>
  <c r="CG246" i="2" s="1"/>
  <c r="D246" i="2"/>
  <c r="C246" i="2"/>
  <c r="E245" i="2"/>
  <c r="CG245" i="2" s="1"/>
  <c r="CA245" i="2" s="1"/>
  <c r="D245" i="2"/>
  <c r="CK244" i="2"/>
  <c r="CE244" i="2" s="1"/>
  <c r="CJ244" i="2"/>
  <c r="CD244" i="2" s="1"/>
  <c r="CA244" i="2"/>
  <c r="E244" i="2"/>
  <c r="CG244" i="2" s="1"/>
  <c r="D244" i="2"/>
  <c r="C244" i="2"/>
  <c r="E243" i="2"/>
  <c r="CG243" i="2" s="1"/>
  <c r="CA243" i="2" s="1"/>
  <c r="D243" i="2"/>
  <c r="CK242" i="2"/>
  <c r="CE242" i="2" s="1"/>
  <c r="CJ242" i="2"/>
  <c r="CD242" i="2" s="1"/>
  <c r="E242" i="2"/>
  <c r="D242" i="2"/>
  <c r="C242" i="2" s="1"/>
  <c r="CG241" i="2"/>
  <c r="CA241" i="2" s="1"/>
  <c r="E241" i="2"/>
  <c r="CH241" i="2" s="1"/>
  <c r="CB241" i="2" s="1"/>
  <c r="D241" i="2"/>
  <c r="C241" i="2" s="1"/>
  <c r="CG240" i="2"/>
  <c r="CA240" i="2" s="1"/>
  <c r="E240" i="2"/>
  <c r="CH240" i="2" s="1"/>
  <c r="CB240" i="2" s="1"/>
  <c r="D240" i="2"/>
  <c r="C240" i="2" s="1"/>
  <c r="CG239" i="2"/>
  <c r="CA239" i="2" s="1"/>
  <c r="E239" i="2"/>
  <c r="CH239" i="2" s="1"/>
  <c r="CB239" i="2" s="1"/>
  <c r="D239" i="2"/>
  <c r="C239" i="2" s="1"/>
  <c r="CG238" i="2"/>
  <c r="CA238" i="2" s="1"/>
  <c r="E238" i="2"/>
  <c r="CH238" i="2" s="1"/>
  <c r="CB238" i="2" s="1"/>
  <c r="D238" i="2"/>
  <c r="C238" i="2" s="1"/>
  <c r="CG237" i="2"/>
  <c r="CA237" i="2" s="1"/>
  <c r="E237" i="2"/>
  <c r="CH237" i="2" s="1"/>
  <c r="CB237" i="2" s="1"/>
  <c r="D237" i="2"/>
  <c r="C237" i="2" s="1"/>
  <c r="CG236" i="2"/>
  <c r="CA236" i="2" s="1"/>
  <c r="E236" i="2"/>
  <c r="CH236" i="2" s="1"/>
  <c r="CB236" i="2" s="1"/>
  <c r="D236" i="2"/>
  <c r="C236" i="2" s="1"/>
  <c r="CG235" i="2"/>
  <c r="CA235" i="2" s="1"/>
  <c r="E235" i="2"/>
  <c r="CH235" i="2" s="1"/>
  <c r="CB235" i="2" s="1"/>
  <c r="D235" i="2"/>
  <c r="C235" i="2" s="1"/>
  <c r="CG234" i="2"/>
  <c r="CA234" i="2" s="1"/>
  <c r="E234" i="2"/>
  <c r="CH234" i="2" s="1"/>
  <c r="CB234" i="2" s="1"/>
  <c r="E233" i="2"/>
  <c r="CG233" i="2" s="1"/>
  <c r="CA233" i="2" s="1"/>
  <c r="D233" i="2"/>
  <c r="C233" i="2" s="1"/>
  <c r="CI232" i="2"/>
  <c r="CC232" i="2" s="1"/>
  <c r="CA232" i="2"/>
  <c r="E232" i="2"/>
  <c r="CG232" i="2" s="1"/>
  <c r="D232" i="2"/>
  <c r="C232" i="2" s="1"/>
  <c r="CJ231" i="2"/>
  <c r="CD231" i="2" s="1"/>
  <c r="CI231" i="2"/>
  <c r="CC231" i="2" s="1"/>
  <c r="CA231" i="2"/>
  <c r="E231" i="2"/>
  <c r="CG231" i="2" s="1"/>
  <c r="D231" i="2"/>
  <c r="C231" i="2"/>
  <c r="CA230" i="2"/>
  <c r="E230" i="2"/>
  <c r="CG230" i="2" s="1"/>
  <c r="D230" i="2"/>
  <c r="C230" i="2" s="1"/>
  <c r="E229" i="2"/>
  <c r="CG229" i="2" s="1"/>
  <c r="CA229" i="2" s="1"/>
  <c r="D229" i="2"/>
  <c r="C229" i="2" s="1"/>
  <c r="CA228" i="2"/>
  <c r="E228" i="2"/>
  <c r="CG228" i="2" s="1"/>
  <c r="D228" i="2"/>
  <c r="C228" i="2" s="1"/>
  <c r="CJ227" i="2"/>
  <c r="CD227" i="2" s="1"/>
  <c r="CI227" i="2"/>
  <c r="CC227" i="2" s="1"/>
  <c r="E227" i="2"/>
  <c r="D227" i="2"/>
  <c r="C227" i="2" s="1"/>
  <c r="CA226" i="2"/>
  <c r="E226" i="2"/>
  <c r="CG226" i="2" s="1"/>
  <c r="D226" i="2"/>
  <c r="C226" i="2" s="1"/>
  <c r="CJ225" i="2"/>
  <c r="CD225" i="2" s="1"/>
  <c r="CI225" i="2"/>
  <c r="CC225" i="2" s="1"/>
  <c r="CA225" i="2"/>
  <c r="E225" i="2"/>
  <c r="CG225" i="2" s="1"/>
  <c r="D225" i="2"/>
  <c r="C225" i="2"/>
  <c r="CG223" i="2"/>
  <c r="CA223" i="2" s="1"/>
  <c r="E223" i="2"/>
  <c r="D223" i="2"/>
  <c r="E219" i="2"/>
  <c r="D219" i="2"/>
  <c r="CK218" i="2"/>
  <c r="CE218" i="2" s="1"/>
  <c r="CH218" i="2"/>
  <c r="CB218" i="2" s="1"/>
  <c r="E218" i="2"/>
  <c r="C218" i="2" s="1"/>
  <c r="CL218" i="2" s="1"/>
  <c r="CF218" i="2" s="1"/>
  <c r="D218" i="2"/>
  <c r="CG217" i="2"/>
  <c r="AT217" i="2"/>
  <c r="E217" i="2"/>
  <c r="D217" i="2"/>
  <c r="C217" i="2" s="1"/>
  <c r="AT216" i="2"/>
  <c r="E216" i="2"/>
  <c r="D216" i="2"/>
  <c r="CK215" i="2"/>
  <c r="CG215" i="2"/>
  <c r="AT215" i="2"/>
  <c r="E215" i="2"/>
  <c r="D215" i="2"/>
  <c r="C215" i="2"/>
  <c r="AT214" i="2"/>
  <c r="E214" i="2"/>
  <c r="CG214" i="2" s="1"/>
  <c r="D214" i="2"/>
  <c r="CG213" i="2"/>
  <c r="CA213" i="2" s="1"/>
  <c r="E213" i="2"/>
  <c r="D213" i="2"/>
  <c r="C213" i="2" s="1"/>
  <c r="CG212" i="2"/>
  <c r="CA212" i="2" s="1"/>
  <c r="E212" i="2"/>
  <c r="D212" i="2"/>
  <c r="E211" i="2"/>
  <c r="CG211" i="2" s="1"/>
  <c r="CA211" i="2" s="1"/>
  <c r="D211" i="2"/>
  <c r="C211" i="2" s="1"/>
  <c r="E210" i="2"/>
  <c r="CG210" i="2" s="1"/>
  <c r="CA210" i="2" s="1"/>
  <c r="D210" i="2"/>
  <c r="E209" i="2"/>
  <c r="CG209" i="2" s="1"/>
  <c r="CA209" i="2" s="1"/>
  <c r="D209" i="2"/>
  <c r="E208" i="2"/>
  <c r="D208" i="2"/>
  <c r="CJ207" i="2"/>
  <c r="CD207" i="2" s="1"/>
  <c r="E207" i="2"/>
  <c r="D207" i="2"/>
  <c r="C207" i="2" s="1"/>
  <c r="E206" i="2"/>
  <c r="D206" i="2"/>
  <c r="C206" i="2" s="1"/>
  <c r="CG205" i="2"/>
  <c r="CA205" i="2" s="1"/>
  <c r="E205" i="2"/>
  <c r="D205" i="2"/>
  <c r="C205" i="2" s="1"/>
  <c r="CG204" i="2"/>
  <c r="CA204" i="2" s="1"/>
  <c r="E204" i="2"/>
  <c r="D204" i="2"/>
  <c r="C204" i="2"/>
  <c r="CA203" i="2"/>
  <c r="E203" i="2"/>
  <c r="CG203" i="2" s="1"/>
  <c r="D203" i="2"/>
  <c r="C203" i="2" s="1"/>
  <c r="CJ202" i="2"/>
  <c r="CD202" i="2" s="1"/>
  <c r="E202" i="2"/>
  <c r="CG202" i="2" s="1"/>
  <c r="CA202" i="2" s="1"/>
  <c r="D202" i="2"/>
  <c r="C202" i="2"/>
  <c r="CA201" i="2"/>
  <c r="E201" i="2"/>
  <c r="CG201" i="2" s="1"/>
  <c r="D201" i="2"/>
  <c r="C201" i="2" s="1"/>
  <c r="CJ200" i="2"/>
  <c r="CD200" i="2" s="1"/>
  <c r="E200" i="2"/>
  <c r="CG200" i="2" s="1"/>
  <c r="CA200" i="2" s="1"/>
  <c r="D200" i="2"/>
  <c r="C200" i="2"/>
  <c r="E199" i="2"/>
  <c r="CG199" i="2" s="1"/>
  <c r="CA199" i="2" s="1"/>
  <c r="D199" i="2"/>
  <c r="CG198" i="2"/>
  <c r="CA198" i="2" s="1"/>
  <c r="E198" i="2"/>
  <c r="D198" i="2"/>
  <c r="C198" i="2"/>
  <c r="E197" i="2"/>
  <c r="CG197" i="2" s="1"/>
  <c r="CA197" i="2" s="1"/>
  <c r="D197" i="2"/>
  <c r="CL196" i="2"/>
  <c r="CF196" i="2" s="1"/>
  <c r="CG196" i="2"/>
  <c r="CA196" i="2" s="1"/>
  <c r="E196" i="2"/>
  <c r="D196" i="2"/>
  <c r="C196" i="2"/>
  <c r="CA195" i="2"/>
  <c r="E195" i="2"/>
  <c r="CG195" i="2" s="1"/>
  <c r="D195" i="2"/>
  <c r="C195" i="2" s="1"/>
  <c r="E194" i="2"/>
  <c r="CG194" i="2" s="1"/>
  <c r="CA194" i="2" s="1"/>
  <c r="D194" i="2"/>
  <c r="C194" i="2"/>
  <c r="CA193" i="2"/>
  <c r="E193" i="2"/>
  <c r="CG193" i="2" s="1"/>
  <c r="D193" i="2"/>
  <c r="C193" i="2" s="1"/>
  <c r="E192" i="2"/>
  <c r="CG192" i="2" s="1"/>
  <c r="CA192" i="2" s="1"/>
  <c r="D192" i="2"/>
  <c r="C192" i="2"/>
  <c r="CA191" i="2"/>
  <c r="E191" i="2"/>
  <c r="CG191" i="2" s="1"/>
  <c r="D191" i="2"/>
  <c r="C191" i="2" s="1"/>
  <c r="CI191" i="2" s="1"/>
  <c r="CC191" i="2" s="1"/>
  <c r="CJ190" i="2"/>
  <c r="CD190" i="2" s="1"/>
  <c r="E190" i="2"/>
  <c r="CG190" i="2" s="1"/>
  <c r="CA190" i="2" s="1"/>
  <c r="D190" i="2"/>
  <c r="C190" i="2"/>
  <c r="CA189" i="2"/>
  <c r="E189" i="2"/>
  <c r="CG189" i="2" s="1"/>
  <c r="D189" i="2"/>
  <c r="C189" i="2" s="1"/>
  <c r="CI189" i="2" s="1"/>
  <c r="CC189" i="2" s="1"/>
  <c r="CJ188" i="2"/>
  <c r="CD188" i="2" s="1"/>
  <c r="E188" i="2"/>
  <c r="CG188" i="2" s="1"/>
  <c r="CA188" i="2" s="1"/>
  <c r="C188" i="2"/>
  <c r="CI188" i="2" s="1"/>
  <c r="CC188" i="2" s="1"/>
  <c r="CL187" i="2"/>
  <c r="CF187" i="2" s="1"/>
  <c r="CH187" i="2"/>
  <c r="CB187" i="2" s="1"/>
  <c r="E187" i="2"/>
  <c r="CG187" i="2" s="1"/>
  <c r="CA187" i="2" s="1"/>
  <c r="D187" i="2"/>
  <c r="C187" i="2"/>
  <c r="CL186" i="2"/>
  <c r="CF186" i="2" s="1"/>
  <c r="CH186" i="2"/>
  <c r="CB186" i="2" s="1"/>
  <c r="CA186" i="2"/>
  <c r="E186" i="2"/>
  <c r="CG186" i="2" s="1"/>
  <c r="D186" i="2"/>
  <c r="C186" i="2"/>
  <c r="CL185" i="2"/>
  <c r="CF185" i="2" s="1"/>
  <c r="CH185" i="2"/>
  <c r="CB185" i="2" s="1"/>
  <c r="E185" i="2"/>
  <c r="CG185" i="2" s="1"/>
  <c r="CA185" i="2" s="1"/>
  <c r="D185" i="2"/>
  <c r="C185" i="2"/>
  <c r="CL184" i="2"/>
  <c r="CF184" i="2" s="1"/>
  <c r="CH184" i="2"/>
  <c r="CB184" i="2" s="1"/>
  <c r="CA184" i="2"/>
  <c r="E184" i="2"/>
  <c r="CG184" i="2" s="1"/>
  <c r="D184" i="2"/>
  <c r="C184" i="2"/>
  <c r="CL183" i="2"/>
  <c r="CF183" i="2" s="1"/>
  <c r="CH183" i="2"/>
  <c r="CB183" i="2" s="1"/>
  <c r="E183" i="2"/>
  <c r="CG183" i="2" s="1"/>
  <c r="CA183" i="2" s="1"/>
  <c r="D183" i="2"/>
  <c r="C183" i="2"/>
  <c r="CL182" i="2"/>
  <c r="CF182" i="2" s="1"/>
  <c r="CH182" i="2"/>
  <c r="CB182" i="2" s="1"/>
  <c r="CA182" i="2"/>
  <c r="E182" i="2"/>
  <c r="CG182" i="2" s="1"/>
  <c r="D182" i="2"/>
  <c r="C182" i="2"/>
  <c r="CL181" i="2"/>
  <c r="CF181" i="2" s="1"/>
  <c r="CH181" i="2"/>
  <c r="CB181" i="2" s="1"/>
  <c r="E181" i="2"/>
  <c r="CG181" i="2" s="1"/>
  <c r="CA181" i="2" s="1"/>
  <c r="D181" i="2"/>
  <c r="C181" i="2"/>
  <c r="CL180" i="2"/>
  <c r="CF180" i="2" s="1"/>
  <c r="CH180" i="2"/>
  <c r="CB180" i="2" s="1"/>
  <c r="CA180" i="2"/>
  <c r="E180" i="2"/>
  <c r="CG180" i="2" s="1"/>
  <c r="D180" i="2"/>
  <c r="C180" i="2"/>
  <c r="CL179" i="2"/>
  <c r="CF179" i="2" s="1"/>
  <c r="CH179" i="2"/>
  <c r="CB179" i="2" s="1"/>
  <c r="E179" i="2"/>
  <c r="CG179" i="2" s="1"/>
  <c r="CA179" i="2" s="1"/>
  <c r="D179" i="2"/>
  <c r="C179" i="2"/>
  <c r="CN177" i="2"/>
  <c r="E177" i="2"/>
  <c r="CG177" i="2" s="1"/>
  <c r="CA177" i="2" s="1"/>
  <c r="D177" i="2"/>
  <c r="C177" i="2" s="1"/>
  <c r="E171" i="2"/>
  <c r="D171" i="2"/>
  <c r="C171" i="2" s="1"/>
  <c r="E170" i="2"/>
  <c r="D170" i="2"/>
  <c r="C170" i="2"/>
  <c r="E169" i="2"/>
  <c r="C169" i="2" s="1"/>
  <c r="D169" i="2"/>
  <c r="E168" i="2"/>
  <c r="D168" i="2"/>
  <c r="C168" i="2" s="1"/>
  <c r="O167" i="2"/>
  <c r="N167" i="2"/>
  <c r="M167" i="2"/>
  <c r="L167" i="2"/>
  <c r="K167" i="2"/>
  <c r="J167" i="2"/>
  <c r="I167" i="2"/>
  <c r="H167" i="2"/>
  <c r="G167" i="2"/>
  <c r="F167" i="2"/>
  <c r="E166" i="2"/>
  <c r="E167" i="2" s="1"/>
  <c r="D166" i="2"/>
  <c r="E165" i="2"/>
  <c r="D165" i="2"/>
  <c r="C165" i="2"/>
  <c r="E164" i="2"/>
  <c r="D164" i="2"/>
  <c r="D167" i="2" s="1"/>
  <c r="C164" i="2"/>
  <c r="P160" i="2"/>
  <c r="L160" i="2"/>
  <c r="H160" i="2"/>
  <c r="P159" i="2"/>
  <c r="O159" i="2"/>
  <c r="N159" i="2"/>
  <c r="M159" i="2"/>
  <c r="L159" i="2"/>
  <c r="K159" i="2"/>
  <c r="J159" i="2"/>
  <c r="I159" i="2"/>
  <c r="H159" i="2"/>
  <c r="G159" i="2"/>
  <c r="F159" i="2"/>
  <c r="E158" i="2"/>
  <c r="C158" i="2" s="1"/>
  <c r="D158" i="2"/>
  <c r="E157" i="2"/>
  <c r="D157" i="2"/>
  <c r="C157" i="2" s="1"/>
  <c r="C159" i="2" s="1"/>
  <c r="E156" i="2"/>
  <c r="D156" i="2"/>
  <c r="C156" i="2" s="1"/>
  <c r="E155" i="2"/>
  <c r="E159" i="2" s="1"/>
  <c r="D155" i="2"/>
  <c r="C155" i="2"/>
  <c r="P154" i="2"/>
  <c r="O154" i="2"/>
  <c r="O160" i="2" s="1"/>
  <c r="N154" i="2"/>
  <c r="N160" i="2" s="1"/>
  <c r="M154" i="2"/>
  <c r="M160" i="2" s="1"/>
  <c r="L154" i="2"/>
  <c r="K154" i="2"/>
  <c r="K160" i="2" s="1"/>
  <c r="J154" i="2"/>
  <c r="J160" i="2" s="1"/>
  <c r="I154" i="2"/>
  <c r="I160" i="2" s="1"/>
  <c r="H154" i="2"/>
  <c r="G154" i="2"/>
  <c r="G160" i="2" s="1"/>
  <c r="F154" i="2"/>
  <c r="F160" i="2" s="1"/>
  <c r="E153" i="2"/>
  <c r="D153" i="2"/>
  <c r="D154" i="2" s="1"/>
  <c r="C153" i="2"/>
  <c r="E152" i="2"/>
  <c r="D152" i="2"/>
  <c r="C152" i="2"/>
  <c r="E151" i="2"/>
  <c r="C151" i="2" s="1"/>
  <c r="C154" i="2" s="1"/>
  <c r="D151" i="2"/>
  <c r="M147" i="2"/>
  <c r="L147" i="2"/>
  <c r="I147" i="2"/>
  <c r="M146" i="2"/>
  <c r="L146" i="2"/>
  <c r="K146" i="2"/>
  <c r="J146" i="2"/>
  <c r="I146" i="2"/>
  <c r="H146" i="2"/>
  <c r="H147" i="2" s="1"/>
  <c r="G146" i="2"/>
  <c r="F146" i="2"/>
  <c r="E145" i="2"/>
  <c r="D145" i="2"/>
  <c r="C145" i="2"/>
  <c r="E144" i="2"/>
  <c r="C144" i="2" s="1"/>
  <c r="D144" i="2"/>
  <c r="E143" i="2"/>
  <c r="D143" i="2"/>
  <c r="C143" i="2" s="1"/>
  <c r="E142" i="2"/>
  <c r="D142" i="2"/>
  <c r="C142" i="2" s="1"/>
  <c r="C146" i="2" s="1"/>
  <c r="M141" i="2"/>
  <c r="L141" i="2"/>
  <c r="K141" i="2"/>
  <c r="J141" i="2"/>
  <c r="J147" i="2" s="1"/>
  <c r="I141" i="2"/>
  <c r="H141" i="2"/>
  <c r="G141" i="2"/>
  <c r="F141" i="2"/>
  <c r="F147" i="2" s="1"/>
  <c r="E140" i="2"/>
  <c r="C140" i="2" s="1"/>
  <c r="D140" i="2"/>
  <c r="E139" i="2"/>
  <c r="D139" i="2"/>
  <c r="C139" i="2" s="1"/>
  <c r="E138" i="2"/>
  <c r="D138" i="2"/>
  <c r="E134" i="2"/>
  <c r="D134" i="2"/>
  <c r="E133" i="2"/>
  <c r="D133" i="2"/>
  <c r="C133" i="2"/>
  <c r="E132" i="2"/>
  <c r="D132" i="2"/>
  <c r="C132" i="2"/>
  <c r="E131" i="2"/>
  <c r="C131" i="2" s="1"/>
  <c r="D131" i="2"/>
  <c r="E130" i="2"/>
  <c r="D130" i="2"/>
  <c r="E125" i="2"/>
  <c r="D125" i="2"/>
  <c r="E124" i="2"/>
  <c r="D124" i="2"/>
  <c r="C124" i="2"/>
  <c r="E123" i="2"/>
  <c r="D123" i="2"/>
  <c r="C123" i="2"/>
  <c r="E122" i="2"/>
  <c r="C122" i="2" s="1"/>
  <c r="D122" i="2"/>
  <c r="E121" i="2"/>
  <c r="D121" i="2"/>
  <c r="E120" i="2"/>
  <c r="D120" i="2"/>
  <c r="C120" i="2"/>
  <c r="E115" i="2"/>
  <c r="D115" i="2"/>
  <c r="C115" i="2"/>
  <c r="E114" i="2"/>
  <c r="C114" i="2" s="1"/>
  <c r="D114" i="2"/>
  <c r="E113" i="2"/>
  <c r="D113" i="2"/>
  <c r="E112" i="2"/>
  <c r="D112" i="2"/>
  <c r="C112" i="2"/>
  <c r="E111" i="2"/>
  <c r="D111" i="2"/>
  <c r="C111" i="2"/>
  <c r="E110" i="2"/>
  <c r="C110" i="2" s="1"/>
  <c r="D110" i="2"/>
  <c r="CA108" i="2"/>
  <c r="E105" i="2"/>
  <c r="C105" i="2" s="1"/>
  <c r="D105" i="2"/>
  <c r="E100" i="2"/>
  <c r="D100" i="2"/>
  <c r="C100" i="2" s="1"/>
  <c r="E99" i="2"/>
  <c r="D99" i="2"/>
  <c r="C99" i="2" s="1"/>
  <c r="E98" i="2"/>
  <c r="D98" i="2"/>
  <c r="C98" i="2"/>
  <c r="E97" i="2"/>
  <c r="C97" i="2" s="1"/>
  <c r="D97" i="2"/>
  <c r="E92" i="2"/>
  <c r="D92" i="2"/>
  <c r="C92" i="2" s="1"/>
  <c r="E91" i="2"/>
  <c r="D91" i="2"/>
  <c r="C91" i="2" s="1"/>
  <c r="E90" i="2"/>
  <c r="D90" i="2"/>
  <c r="C90" i="2"/>
  <c r="E89" i="2"/>
  <c r="C89" i="2" s="1"/>
  <c r="D89" i="2"/>
  <c r="CA85" i="2"/>
  <c r="CA84" i="2"/>
  <c r="C84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P59" i="2"/>
  <c r="O59" i="2"/>
  <c r="N59" i="2"/>
  <c r="M59" i="2"/>
  <c r="L59" i="2"/>
  <c r="K59" i="2"/>
  <c r="J59" i="2"/>
  <c r="I59" i="2"/>
  <c r="H59" i="2"/>
  <c r="G59" i="2"/>
  <c r="F59" i="2"/>
  <c r="E59" i="2"/>
  <c r="C59" i="2" s="1"/>
  <c r="D59" i="2"/>
  <c r="CI54" i="2"/>
  <c r="CC54" i="2" s="1"/>
  <c r="CH54" i="2"/>
  <c r="CB54" i="2"/>
  <c r="C54" i="2"/>
  <c r="CG54" i="2" s="1"/>
  <c r="CA54" i="2" s="1"/>
  <c r="S54" i="2" s="1"/>
  <c r="CI53" i="2"/>
  <c r="CC53" i="2" s="1"/>
  <c r="CH53" i="2"/>
  <c r="CB53" i="2" s="1"/>
  <c r="CA53" i="2"/>
  <c r="S53" i="2" s="1"/>
  <c r="C53" i="2"/>
  <c r="CG53" i="2" s="1"/>
  <c r="CI52" i="2"/>
  <c r="CC52" i="2" s="1"/>
  <c r="CH52" i="2"/>
  <c r="CB52" i="2"/>
  <c r="C52" i="2"/>
  <c r="CG52" i="2" s="1"/>
  <c r="CA52" i="2" s="1"/>
  <c r="S52" i="2" s="1"/>
  <c r="CI51" i="2"/>
  <c r="CC51" i="2" s="1"/>
  <c r="CH51" i="2"/>
  <c r="CB51" i="2" s="1"/>
  <c r="CA51" i="2"/>
  <c r="S51" i="2" s="1"/>
  <c r="C51" i="2"/>
  <c r="CG51" i="2" s="1"/>
  <c r="CI50" i="2"/>
  <c r="CC50" i="2" s="1"/>
  <c r="CH50" i="2"/>
  <c r="CB50" i="2"/>
  <c r="C50" i="2"/>
  <c r="CG50" i="2" s="1"/>
  <c r="CA50" i="2" s="1"/>
  <c r="S50" i="2" s="1"/>
  <c r="CI49" i="2"/>
  <c r="CC49" i="2" s="1"/>
  <c r="CH49" i="2"/>
  <c r="CB49" i="2" s="1"/>
  <c r="CA49" i="2"/>
  <c r="S49" i="2" s="1"/>
  <c r="C49" i="2"/>
  <c r="CG49" i="2" s="1"/>
  <c r="CI48" i="2"/>
  <c r="CC48" i="2" s="1"/>
  <c r="CH48" i="2"/>
  <c r="CB48" i="2"/>
  <c r="C48" i="2"/>
  <c r="CG48" i="2" s="1"/>
  <c r="CA48" i="2" s="1"/>
  <c r="S48" i="2" s="1"/>
  <c r="CI47" i="2"/>
  <c r="CC47" i="2" s="1"/>
  <c r="CH47" i="2"/>
  <c r="CB47" i="2"/>
  <c r="CA47" i="2"/>
  <c r="S47" i="2" s="1"/>
  <c r="C47" i="2"/>
  <c r="CG47" i="2" s="1"/>
  <c r="CI46" i="2"/>
  <c r="CC46" i="2" s="1"/>
  <c r="CH46" i="2"/>
  <c r="CB46" i="2"/>
  <c r="C46" i="2"/>
  <c r="CG46" i="2" s="1"/>
  <c r="CA46" i="2" s="1"/>
  <c r="CI45" i="2"/>
  <c r="CC45" i="2" s="1"/>
  <c r="CH45" i="2"/>
  <c r="CB45" i="2" s="1"/>
  <c r="CA45" i="2"/>
  <c r="S45" i="2" s="1"/>
  <c r="C45" i="2"/>
  <c r="CG45" i="2" s="1"/>
  <c r="CI44" i="2"/>
  <c r="CC44" i="2" s="1"/>
  <c r="CH44" i="2"/>
  <c r="CB44" i="2"/>
  <c r="CA44" i="2"/>
  <c r="C44" i="2"/>
  <c r="CG44" i="2" s="1"/>
  <c r="CI43" i="2"/>
  <c r="CC43" i="2" s="1"/>
  <c r="CH43" i="2"/>
  <c r="CB43" i="2" s="1"/>
  <c r="C43" i="2"/>
  <c r="CG43" i="2" s="1"/>
  <c r="CA43" i="2" s="1"/>
  <c r="CI42" i="2"/>
  <c r="CC42" i="2" s="1"/>
  <c r="CH42" i="2"/>
  <c r="CB42" i="2" s="1"/>
  <c r="C42" i="2"/>
  <c r="CG42" i="2" s="1"/>
  <c r="CA42" i="2" s="1"/>
  <c r="S42" i="2" s="1"/>
  <c r="CI41" i="2"/>
  <c r="CC41" i="2" s="1"/>
  <c r="CH41" i="2"/>
  <c r="CB41" i="2"/>
  <c r="CA41" i="2"/>
  <c r="S41" i="2" s="1"/>
  <c r="C41" i="2"/>
  <c r="CG41" i="2" s="1"/>
  <c r="CI40" i="2"/>
  <c r="CC40" i="2" s="1"/>
  <c r="CH40" i="2"/>
  <c r="CB40" i="2"/>
  <c r="CA40" i="2"/>
  <c r="C40" i="2"/>
  <c r="CG40" i="2" s="1"/>
  <c r="CI39" i="2"/>
  <c r="CC39" i="2" s="1"/>
  <c r="CH39" i="2"/>
  <c r="CB39" i="2" s="1"/>
  <c r="C39" i="2"/>
  <c r="CG39" i="2" s="1"/>
  <c r="CA39" i="2" s="1"/>
  <c r="CI38" i="2"/>
  <c r="CC38" i="2" s="1"/>
  <c r="CH38" i="2"/>
  <c r="CB38" i="2" s="1"/>
  <c r="C38" i="2"/>
  <c r="CG38" i="2" s="1"/>
  <c r="CA38" i="2" s="1"/>
  <c r="S38" i="2" s="1"/>
  <c r="CI37" i="2"/>
  <c r="CC37" i="2" s="1"/>
  <c r="CH37" i="2"/>
  <c r="CB37" i="2"/>
  <c r="CA37" i="2"/>
  <c r="S37" i="2" s="1"/>
  <c r="C37" i="2"/>
  <c r="CG37" i="2" s="1"/>
  <c r="CI36" i="2"/>
  <c r="CC36" i="2" s="1"/>
  <c r="CH36" i="2"/>
  <c r="CB36" i="2"/>
  <c r="CA36" i="2"/>
  <c r="C36" i="2"/>
  <c r="CG36" i="2" s="1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C35" i="2" s="1"/>
  <c r="E35" i="2"/>
  <c r="D35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CD18" i="2"/>
  <c r="G18" i="2"/>
  <c r="C14" i="2"/>
  <c r="CK14" i="2" s="1"/>
  <c r="CD14" i="2" s="1"/>
  <c r="CJ13" i="2"/>
  <c r="CH13" i="2"/>
  <c r="CA13" i="2" s="1"/>
  <c r="CC13" i="2"/>
  <c r="CB13" i="2"/>
  <c r="C13" i="2"/>
  <c r="CL13" i="2" s="1"/>
  <c r="CE13" i="2" s="1"/>
  <c r="C12" i="2"/>
  <c r="CJ11" i="2"/>
  <c r="CC11" i="2" s="1"/>
  <c r="CB11" i="2"/>
  <c r="C11" i="2"/>
  <c r="A5" i="2"/>
  <c r="A4" i="2"/>
  <c r="A3" i="2"/>
  <c r="A2" i="2"/>
  <c r="AT204" i="4" l="1"/>
  <c r="AT207" i="4"/>
  <c r="AW241" i="4"/>
  <c r="AT190" i="4"/>
  <c r="AT180" i="4"/>
  <c r="AT182" i="4"/>
  <c r="AT202" i="4"/>
  <c r="AT203" i="4"/>
  <c r="AW245" i="4"/>
  <c r="AT185" i="4"/>
  <c r="AT201" i="4"/>
  <c r="AV300" i="4"/>
  <c r="AT194" i="4"/>
  <c r="AT184" i="4"/>
  <c r="AW237" i="4"/>
  <c r="AT181" i="4"/>
  <c r="AT187" i="4"/>
  <c r="AW254" i="4"/>
  <c r="AT193" i="4"/>
  <c r="AT186" i="4"/>
  <c r="AT189" i="4"/>
  <c r="AW242" i="4"/>
  <c r="C160" i="4"/>
  <c r="A352" i="4" s="1"/>
  <c r="CL237" i="3"/>
  <c r="CF237" i="3" s="1"/>
  <c r="CK237" i="3"/>
  <c r="CE237" i="3" s="1"/>
  <c r="CI237" i="3"/>
  <c r="CC237" i="3" s="1"/>
  <c r="CJ237" i="3"/>
  <c r="CD237" i="3" s="1"/>
  <c r="CJ218" i="3"/>
  <c r="CD218" i="3" s="1"/>
  <c r="CL218" i="3"/>
  <c r="CF218" i="3" s="1"/>
  <c r="CH218" i="3"/>
  <c r="CB218" i="3" s="1"/>
  <c r="CK218" i="3"/>
  <c r="CE218" i="3" s="1"/>
  <c r="CI218" i="3"/>
  <c r="CC218" i="3" s="1"/>
  <c r="CL262" i="3"/>
  <c r="CI262" i="3"/>
  <c r="CK262" i="3"/>
  <c r="CJ262" i="3"/>
  <c r="CJ187" i="3"/>
  <c r="CD187" i="3" s="1"/>
  <c r="CI187" i="3"/>
  <c r="CC187" i="3" s="1"/>
  <c r="CL187" i="3"/>
  <c r="CF187" i="3" s="1"/>
  <c r="CK187" i="3"/>
  <c r="CE187" i="3" s="1"/>
  <c r="CH187" i="3"/>
  <c r="CB187" i="3" s="1"/>
  <c r="C160" i="3"/>
  <c r="CL249" i="3"/>
  <c r="CF249" i="3" s="1"/>
  <c r="CJ249" i="3"/>
  <c r="CD249" i="3" s="1"/>
  <c r="CK249" i="3"/>
  <c r="CE249" i="3" s="1"/>
  <c r="CI249" i="3"/>
  <c r="CC249" i="3" s="1"/>
  <c r="AW249" i="3" s="1"/>
  <c r="AT213" i="3"/>
  <c r="AW229" i="3"/>
  <c r="CL214" i="3"/>
  <c r="CH214" i="3"/>
  <c r="CJ214" i="3"/>
  <c r="CK214" i="3"/>
  <c r="CI214" i="3"/>
  <c r="AW240" i="3"/>
  <c r="AW257" i="3"/>
  <c r="AW238" i="3"/>
  <c r="AT185" i="3"/>
  <c r="AY313" i="3"/>
  <c r="CL234" i="3"/>
  <c r="CF234" i="3" s="1"/>
  <c r="CK234" i="3"/>
  <c r="CE234" i="3" s="1"/>
  <c r="CI234" i="3"/>
  <c r="CC234" i="3" s="1"/>
  <c r="CJ234" i="3"/>
  <c r="CD234" i="3" s="1"/>
  <c r="C159" i="3"/>
  <c r="CJ186" i="3"/>
  <c r="CD186" i="3" s="1"/>
  <c r="CK186" i="3"/>
  <c r="CE186" i="3" s="1"/>
  <c r="AT186" i="3" s="1"/>
  <c r="CH186" i="3"/>
  <c r="CB186" i="3" s="1"/>
  <c r="CL186" i="3"/>
  <c r="CF186" i="3" s="1"/>
  <c r="CI186" i="3"/>
  <c r="CC186" i="3" s="1"/>
  <c r="AW234" i="3"/>
  <c r="AW247" i="3"/>
  <c r="CJ211" i="3"/>
  <c r="CD211" i="3" s="1"/>
  <c r="CI211" i="3"/>
  <c r="CC211" i="3" s="1"/>
  <c r="CL211" i="3"/>
  <c r="CF211" i="3" s="1"/>
  <c r="CK211" i="3"/>
  <c r="CE211" i="3" s="1"/>
  <c r="CH211" i="3"/>
  <c r="CB211" i="3" s="1"/>
  <c r="CJ183" i="3"/>
  <c r="CD183" i="3" s="1"/>
  <c r="CI183" i="3"/>
  <c r="CC183" i="3" s="1"/>
  <c r="CL183" i="3"/>
  <c r="CF183" i="3" s="1"/>
  <c r="CK183" i="3"/>
  <c r="CE183" i="3" s="1"/>
  <c r="CH183" i="3"/>
  <c r="CB183" i="3" s="1"/>
  <c r="CJ182" i="3"/>
  <c r="CD182" i="3" s="1"/>
  <c r="CK182" i="3"/>
  <c r="CE182" i="3" s="1"/>
  <c r="CH182" i="3"/>
  <c r="CB182" i="3" s="1"/>
  <c r="CL182" i="3"/>
  <c r="CF182" i="3" s="1"/>
  <c r="CI182" i="3"/>
  <c r="CC182" i="3" s="1"/>
  <c r="AT194" i="3"/>
  <c r="CJ179" i="3"/>
  <c r="CD179" i="3" s="1"/>
  <c r="CI179" i="3"/>
  <c r="CC179" i="3" s="1"/>
  <c r="CL179" i="3"/>
  <c r="CF179" i="3" s="1"/>
  <c r="CK179" i="3"/>
  <c r="CE179" i="3" s="1"/>
  <c r="CH179" i="3"/>
  <c r="CB179" i="3" s="1"/>
  <c r="AY312" i="3"/>
  <c r="CL255" i="3"/>
  <c r="CF255" i="3" s="1"/>
  <c r="CJ255" i="3"/>
  <c r="CD255" i="3" s="1"/>
  <c r="CK255" i="3"/>
  <c r="CE255" i="3" s="1"/>
  <c r="AW255" i="3" s="1"/>
  <c r="CI255" i="3"/>
  <c r="CC255" i="3" s="1"/>
  <c r="AW259" i="3"/>
  <c r="AW252" i="3"/>
  <c r="CL225" i="3"/>
  <c r="CF225" i="3" s="1"/>
  <c r="CJ225" i="3"/>
  <c r="CD225" i="3" s="1"/>
  <c r="CK225" i="3"/>
  <c r="CE225" i="3" s="1"/>
  <c r="CI225" i="3"/>
  <c r="CC225" i="3" s="1"/>
  <c r="AW225" i="3" s="1"/>
  <c r="CM223" i="3"/>
  <c r="CN223" i="3" s="1"/>
  <c r="CL226" i="3"/>
  <c r="CF226" i="3" s="1"/>
  <c r="CJ226" i="3"/>
  <c r="CD226" i="3" s="1"/>
  <c r="CI226" i="3"/>
  <c r="CC226" i="3" s="1"/>
  <c r="AW226" i="3" s="1"/>
  <c r="CK226" i="3"/>
  <c r="CE226" i="3" s="1"/>
  <c r="AY311" i="3"/>
  <c r="CL260" i="3"/>
  <c r="CJ260" i="3"/>
  <c r="CI260" i="3"/>
  <c r="CK260" i="3"/>
  <c r="CL241" i="3"/>
  <c r="CF241" i="3" s="1"/>
  <c r="CK241" i="3"/>
  <c r="CE241" i="3" s="1"/>
  <c r="CI241" i="3"/>
  <c r="CC241" i="3" s="1"/>
  <c r="CJ241" i="3"/>
  <c r="CD241" i="3" s="1"/>
  <c r="AW223" i="3"/>
  <c r="AT209" i="3"/>
  <c r="CJ202" i="3"/>
  <c r="CD202" i="3" s="1"/>
  <c r="CL202" i="3"/>
  <c r="CF202" i="3" s="1"/>
  <c r="CI202" i="3"/>
  <c r="CC202" i="3" s="1"/>
  <c r="CH202" i="3"/>
  <c r="CB202" i="3" s="1"/>
  <c r="AT202" i="3" s="1"/>
  <c r="CK202" i="3"/>
  <c r="CE202" i="3" s="1"/>
  <c r="AW242" i="3"/>
  <c r="AT181" i="3"/>
  <c r="A352" i="3"/>
  <c r="CL248" i="3"/>
  <c r="CF248" i="3" s="1"/>
  <c r="CJ248" i="3"/>
  <c r="CD248" i="3" s="1"/>
  <c r="CI248" i="3"/>
  <c r="CC248" i="3" s="1"/>
  <c r="AW248" i="3" s="1"/>
  <c r="CK248" i="3"/>
  <c r="CE248" i="3" s="1"/>
  <c r="AW236" i="3"/>
  <c r="CJ212" i="3"/>
  <c r="CD212" i="3" s="1"/>
  <c r="CH212" i="3"/>
  <c r="CB212" i="3" s="1"/>
  <c r="CK212" i="3"/>
  <c r="CE212" i="3" s="1"/>
  <c r="CL212" i="3"/>
  <c r="CF212" i="3" s="1"/>
  <c r="CI212" i="3"/>
  <c r="CC212" i="3" s="1"/>
  <c r="CJ205" i="3"/>
  <c r="CD205" i="3" s="1"/>
  <c r="CH205" i="3"/>
  <c r="CB205" i="3" s="1"/>
  <c r="AT205" i="3" s="1"/>
  <c r="CK205" i="3"/>
  <c r="CE205" i="3" s="1"/>
  <c r="CI205" i="3"/>
  <c r="CC205" i="3" s="1"/>
  <c r="CL205" i="3"/>
  <c r="CF205" i="3" s="1"/>
  <c r="CL198" i="3"/>
  <c r="CF198" i="3" s="1"/>
  <c r="B352" i="3" s="1"/>
  <c r="CI198" i="3"/>
  <c r="CC198" i="3" s="1"/>
  <c r="CJ198" i="3"/>
  <c r="CD198" i="3" s="1"/>
  <c r="CK198" i="3"/>
  <c r="CE198" i="3" s="1"/>
  <c r="AT182" i="3"/>
  <c r="D160" i="3"/>
  <c r="AT190" i="3"/>
  <c r="CM177" i="3"/>
  <c r="S39" i="2"/>
  <c r="S43" i="2"/>
  <c r="C160" i="2"/>
  <c r="CL194" i="2"/>
  <c r="CF194" i="2" s="1"/>
  <c r="CH194" i="2"/>
  <c r="CB194" i="2" s="1"/>
  <c r="CK194" i="2"/>
  <c r="CE194" i="2" s="1"/>
  <c r="CI194" i="2"/>
  <c r="CC194" i="2" s="1"/>
  <c r="CL203" i="2"/>
  <c r="CF203" i="2" s="1"/>
  <c r="CH203" i="2"/>
  <c r="CB203" i="2" s="1"/>
  <c r="CK203" i="2"/>
  <c r="CE203" i="2" s="1"/>
  <c r="CJ203" i="2"/>
  <c r="CD203" i="2" s="1"/>
  <c r="CJ12" i="2"/>
  <c r="CC12" i="2" s="1"/>
  <c r="CH12" i="2"/>
  <c r="CA12" i="2" s="1"/>
  <c r="CB12" i="2"/>
  <c r="CK12" i="2"/>
  <c r="CD12" i="2" s="1"/>
  <c r="CL201" i="2"/>
  <c r="CF201" i="2" s="1"/>
  <c r="CH201" i="2"/>
  <c r="CB201" i="2" s="1"/>
  <c r="AT201" i="2" s="1"/>
  <c r="CK201" i="2"/>
  <c r="CE201" i="2" s="1"/>
  <c r="CJ201" i="2"/>
  <c r="CD201" i="2" s="1"/>
  <c r="CL11" i="2"/>
  <c r="CE11" i="2" s="1"/>
  <c r="CK13" i="2"/>
  <c r="CD13" i="2" s="1"/>
  <c r="CK11" i="2"/>
  <c r="CD11" i="2" s="1"/>
  <c r="CH11" i="2"/>
  <c r="S36" i="2"/>
  <c r="S40" i="2"/>
  <c r="S44" i="2"/>
  <c r="S46" i="2"/>
  <c r="E154" i="2"/>
  <c r="E160" i="2" s="1"/>
  <c r="CM177" i="2"/>
  <c r="CI177" i="2"/>
  <c r="CC177" i="2" s="1"/>
  <c r="CL177" i="2"/>
  <c r="CF177" i="2" s="1"/>
  <c r="CH177" i="2"/>
  <c r="CB177" i="2" s="1"/>
  <c r="AT177" i="2" s="1"/>
  <c r="CK177" i="2"/>
  <c r="CE177" i="2" s="1"/>
  <c r="CJ177" i="2"/>
  <c r="CD177" i="2" s="1"/>
  <c r="CL193" i="2"/>
  <c r="CF193" i="2" s="1"/>
  <c r="CH193" i="2"/>
  <c r="CB193" i="2" s="1"/>
  <c r="CK193" i="2"/>
  <c r="CE193" i="2" s="1"/>
  <c r="CJ193" i="2"/>
  <c r="CD193" i="2" s="1"/>
  <c r="CI193" i="2"/>
  <c r="CC193" i="2" s="1"/>
  <c r="AT193" i="2" s="1"/>
  <c r="CJ196" i="2"/>
  <c r="CD196" i="2" s="1"/>
  <c r="CI196" i="2"/>
  <c r="CC196" i="2" s="1"/>
  <c r="CK196" i="2"/>
  <c r="CE196" i="2" s="1"/>
  <c r="AT196" i="2"/>
  <c r="CL200" i="2"/>
  <c r="CF200" i="2" s="1"/>
  <c r="CH200" i="2"/>
  <c r="CB200" i="2" s="1"/>
  <c r="CK200" i="2"/>
  <c r="CE200" i="2" s="1"/>
  <c r="CI200" i="2"/>
  <c r="CC200" i="2" s="1"/>
  <c r="CI205" i="2"/>
  <c r="CC205" i="2" s="1"/>
  <c r="CK205" i="2"/>
  <c r="CE205" i="2" s="1"/>
  <c r="CJ205" i="2"/>
  <c r="CD205" i="2" s="1"/>
  <c r="AT205" i="2" s="1"/>
  <c r="CH205" i="2"/>
  <c r="CB205" i="2" s="1"/>
  <c r="CL205" i="2"/>
  <c r="CF205" i="2" s="1"/>
  <c r="CI213" i="2"/>
  <c r="CC213" i="2" s="1"/>
  <c r="CJ213" i="2"/>
  <c r="CD213" i="2" s="1"/>
  <c r="CK213" i="2"/>
  <c r="CE213" i="2" s="1"/>
  <c r="CL213" i="2"/>
  <c r="CF213" i="2" s="1"/>
  <c r="CH213" i="2"/>
  <c r="CB213" i="2" s="1"/>
  <c r="AT213" i="2" s="1"/>
  <c r="CL255" i="2"/>
  <c r="CF255" i="2" s="1"/>
  <c r="CI255" i="2"/>
  <c r="CC255" i="2" s="1"/>
  <c r="CJ255" i="2"/>
  <c r="CD255" i="2" s="1"/>
  <c r="CK255" i="2"/>
  <c r="CE255" i="2" s="1"/>
  <c r="AW255" i="2" s="1"/>
  <c r="CL258" i="2"/>
  <c r="CF258" i="2" s="1"/>
  <c r="CI258" i="2"/>
  <c r="CC258" i="2" s="1"/>
  <c r="CJ258" i="2"/>
  <c r="CD258" i="2" s="1"/>
  <c r="CK258" i="2"/>
  <c r="CE258" i="2" s="1"/>
  <c r="CH297" i="2"/>
  <c r="CB297" i="2" s="1"/>
  <c r="CI297" i="2"/>
  <c r="CC297" i="2" s="1"/>
  <c r="CJ14" i="2"/>
  <c r="CC14" i="2" s="1"/>
  <c r="CH14" i="2"/>
  <c r="CA14" i="2" s="1"/>
  <c r="CB14" i="2"/>
  <c r="CL191" i="2"/>
  <c r="CF191" i="2" s="1"/>
  <c r="CH191" i="2"/>
  <c r="CB191" i="2" s="1"/>
  <c r="AT191" i="2" s="1"/>
  <c r="CK191" i="2"/>
  <c r="CE191" i="2" s="1"/>
  <c r="CJ191" i="2"/>
  <c r="CD191" i="2" s="1"/>
  <c r="CI203" i="2"/>
  <c r="CC203" i="2" s="1"/>
  <c r="CL14" i="2"/>
  <c r="CE14" i="2" s="1"/>
  <c r="CL189" i="2"/>
  <c r="CF189" i="2" s="1"/>
  <c r="CH189" i="2"/>
  <c r="CB189" i="2" s="1"/>
  <c r="AT189" i="2" s="1"/>
  <c r="CK189" i="2"/>
  <c r="CE189" i="2" s="1"/>
  <c r="CJ189" i="2"/>
  <c r="CD189" i="2" s="1"/>
  <c r="CL192" i="2"/>
  <c r="CF192" i="2" s="1"/>
  <c r="CH192" i="2"/>
  <c r="CB192" i="2" s="1"/>
  <c r="AT192" i="2" s="1"/>
  <c r="CK192" i="2"/>
  <c r="CE192" i="2" s="1"/>
  <c r="CI192" i="2"/>
  <c r="CC192" i="2" s="1"/>
  <c r="CJ194" i="2"/>
  <c r="CD194" i="2" s="1"/>
  <c r="CJ198" i="2"/>
  <c r="CD198" i="2" s="1"/>
  <c r="AT198" i="2" s="1"/>
  <c r="CI198" i="2"/>
  <c r="CC198" i="2" s="1"/>
  <c r="CK198" i="2"/>
  <c r="CE198" i="2" s="1"/>
  <c r="AT200" i="2"/>
  <c r="CI201" i="2"/>
  <c r="CC201" i="2" s="1"/>
  <c r="CI204" i="2"/>
  <c r="CC204" i="2" s="1"/>
  <c r="CK204" i="2"/>
  <c r="CE204" i="2" s="1"/>
  <c r="CJ204" i="2"/>
  <c r="CD204" i="2" s="1"/>
  <c r="AT204" i="2" s="1"/>
  <c r="CL204" i="2"/>
  <c r="CF204" i="2" s="1"/>
  <c r="CK232" i="2"/>
  <c r="CE232" i="2" s="1"/>
  <c r="CL232" i="2"/>
  <c r="CF232" i="2" s="1"/>
  <c r="CJ232" i="2"/>
  <c r="CD232" i="2" s="1"/>
  <c r="CL254" i="2"/>
  <c r="CF254" i="2" s="1"/>
  <c r="CI254" i="2"/>
  <c r="CC254" i="2" s="1"/>
  <c r="AW254" i="2" s="1"/>
  <c r="CJ254" i="2"/>
  <c r="CD254" i="2" s="1"/>
  <c r="CK254" i="2"/>
  <c r="CE254" i="2" s="1"/>
  <c r="CI259" i="2"/>
  <c r="CC259" i="2" s="1"/>
  <c r="AW259" i="2" s="1"/>
  <c r="CJ259" i="2"/>
  <c r="CD259" i="2" s="1"/>
  <c r="CK259" i="2"/>
  <c r="CE259" i="2" s="1"/>
  <c r="CL259" i="2"/>
  <c r="CF259" i="2" s="1"/>
  <c r="AW264" i="2"/>
  <c r="CI289" i="2"/>
  <c r="CC289" i="2" s="1"/>
  <c r="CH289" i="2"/>
  <c r="CB289" i="2" s="1"/>
  <c r="CL12" i="2"/>
  <c r="CE12" i="2" s="1"/>
  <c r="D141" i="2"/>
  <c r="C138" i="2"/>
  <c r="C141" i="2" s="1"/>
  <c r="C147" i="2" s="1"/>
  <c r="G147" i="2"/>
  <c r="K147" i="2"/>
  <c r="D146" i="2"/>
  <c r="CL190" i="2"/>
  <c r="CF190" i="2" s="1"/>
  <c r="CH190" i="2"/>
  <c r="CB190" i="2" s="1"/>
  <c r="AT190" i="2" s="1"/>
  <c r="CK190" i="2"/>
  <c r="CE190" i="2" s="1"/>
  <c r="CI190" i="2"/>
  <c r="CC190" i="2" s="1"/>
  <c r="CJ192" i="2"/>
  <c r="CD192" i="2" s="1"/>
  <c r="AT194" i="2"/>
  <c r="CL195" i="2"/>
  <c r="CF195" i="2" s="1"/>
  <c r="CH195" i="2"/>
  <c r="CB195" i="2" s="1"/>
  <c r="CK195" i="2"/>
  <c r="CE195" i="2" s="1"/>
  <c r="CJ195" i="2"/>
  <c r="CD195" i="2" s="1"/>
  <c r="AT195" i="2" s="1"/>
  <c r="CI195" i="2"/>
  <c r="CC195" i="2" s="1"/>
  <c r="CL198" i="2"/>
  <c r="CF198" i="2" s="1"/>
  <c r="CL202" i="2"/>
  <c r="CF202" i="2" s="1"/>
  <c r="CH202" i="2"/>
  <c r="CB202" i="2" s="1"/>
  <c r="CK202" i="2"/>
  <c r="CE202" i="2" s="1"/>
  <c r="CI202" i="2"/>
  <c r="CC202" i="2" s="1"/>
  <c r="AT202" i="2" s="1"/>
  <c r="AT203" i="2"/>
  <c r="CH204" i="2"/>
  <c r="CB204" i="2" s="1"/>
  <c r="CI217" i="2"/>
  <c r="CJ217" i="2"/>
  <c r="CH217" i="2"/>
  <c r="CL217" i="2"/>
  <c r="CK217" i="2"/>
  <c r="CJ248" i="2"/>
  <c r="CD248" i="2" s="1"/>
  <c r="CK248" i="2"/>
  <c r="CE248" i="2" s="1"/>
  <c r="CL248" i="2"/>
  <c r="CF248" i="2" s="1"/>
  <c r="CI248" i="2"/>
  <c r="CC248" i="2" s="1"/>
  <c r="AW248" i="2" s="1"/>
  <c r="CL250" i="2"/>
  <c r="CF250" i="2" s="1"/>
  <c r="CI250" i="2"/>
  <c r="CC250" i="2" s="1"/>
  <c r="CK250" i="2"/>
  <c r="CE250" i="2" s="1"/>
  <c r="CJ302" i="2"/>
  <c r="CD302" i="2" s="1"/>
  <c r="CI302" i="2"/>
  <c r="CC302" i="2" s="1"/>
  <c r="AV302" i="2" s="1"/>
  <c r="C113" i="2"/>
  <c r="A352" i="2" s="1"/>
  <c r="C125" i="2"/>
  <c r="CA125" i="2" s="1"/>
  <c r="C134" i="2"/>
  <c r="CA134" i="2" s="1"/>
  <c r="AK134" i="2" s="1"/>
  <c r="E141" i="2"/>
  <c r="E146" i="2"/>
  <c r="C166" i="2"/>
  <c r="C167" i="2" s="1"/>
  <c r="CK179" i="2"/>
  <c r="CE179" i="2" s="1"/>
  <c r="CJ179" i="2"/>
  <c r="CD179" i="2" s="1"/>
  <c r="CI179" i="2"/>
  <c r="CC179" i="2" s="1"/>
  <c r="AT179" i="2" s="1"/>
  <c r="CK181" i="2"/>
  <c r="CE181" i="2" s="1"/>
  <c r="AT181" i="2" s="1"/>
  <c r="CJ181" i="2"/>
  <c r="CD181" i="2" s="1"/>
  <c r="CI181" i="2"/>
  <c r="CC181" i="2" s="1"/>
  <c r="CK183" i="2"/>
  <c r="CE183" i="2" s="1"/>
  <c r="CJ183" i="2"/>
  <c r="CD183" i="2" s="1"/>
  <c r="CI183" i="2"/>
  <c r="CC183" i="2" s="1"/>
  <c r="AT183" i="2" s="1"/>
  <c r="CK185" i="2"/>
  <c r="CE185" i="2" s="1"/>
  <c r="CJ185" i="2"/>
  <c r="CD185" i="2" s="1"/>
  <c r="CI185" i="2"/>
  <c r="CC185" i="2" s="1"/>
  <c r="AT185" i="2" s="1"/>
  <c r="CK187" i="2"/>
  <c r="CE187" i="2" s="1"/>
  <c r="CJ187" i="2"/>
  <c r="CD187" i="2" s="1"/>
  <c r="CI187" i="2"/>
  <c r="CC187" i="2" s="1"/>
  <c r="AT187" i="2" s="1"/>
  <c r="CI206" i="2"/>
  <c r="CC206" i="2" s="1"/>
  <c r="AT206" i="2" s="1"/>
  <c r="CJ206" i="2"/>
  <c r="CD206" i="2" s="1"/>
  <c r="CL206" i="2"/>
  <c r="CF206" i="2" s="1"/>
  <c r="CK206" i="2"/>
  <c r="CE206" i="2" s="1"/>
  <c r="CI207" i="2"/>
  <c r="CC207" i="2" s="1"/>
  <c r="AT207" i="2" s="1"/>
  <c r="CL207" i="2"/>
  <c r="CF207" i="2" s="1"/>
  <c r="CK207" i="2"/>
  <c r="CE207" i="2" s="1"/>
  <c r="C219" i="2"/>
  <c r="CG219" i="2"/>
  <c r="CA219" i="2" s="1"/>
  <c r="CK226" i="2"/>
  <c r="CE226" i="2" s="1"/>
  <c r="CL226" i="2"/>
  <c r="CF226" i="2" s="1"/>
  <c r="CJ226" i="2"/>
  <c r="CD226" i="2" s="1"/>
  <c r="CI226" i="2"/>
  <c r="CC226" i="2" s="1"/>
  <c r="CK230" i="2"/>
  <c r="CE230" i="2" s="1"/>
  <c r="CL230" i="2"/>
  <c r="CF230" i="2" s="1"/>
  <c r="CI230" i="2"/>
  <c r="CC230" i="2" s="1"/>
  <c r="CJ230" i="2"/>
  <c r="CD230" i="2" s="1"/>
  <c r="CI261" i="2"/>
  <c r="CJ261" i="2"/>
  <c r="CK261" i="2"/>
  <c r="CL261" i="2"/>
  <c r="CG317" i="2"/>
  <c r="CA317" i="2" s="1"/>
  <c r="AY317" i="2" s="1"/>
  <c r="CH317" i="2"/>
  <c r="CI317" i="2"/>
  <c r="C121" i="2"/>
  <c r="C130" i="2"/>
  <c r="D159" i="2"/>
  <c r="D160" i="2" s="1"/>
  <c r="CK180" i="2"/>
  <c r="CE180" i="2" s="1"/>
  <c r="CJ180" i="2"/>
  <c r="CD180" i="2" s="1"/>
  <c r="CI180" i="2"/>
  <c r="CC180" i="2" s="1"/>
  <c r="AT180" i="2" s="1"/>
  <c r="CK182" i="2"/>
  <c r="CE182" i="2" s="1"/>
  <c r="CJ182" i="2"/>
  <c r="CD182" i="2" s="1"/>
  <c r="CI182" i="2"/>
  <c r="CC182" i="2" s="1"/>
  <c r="AT182" i="2" s="1"/>
  <c r="CK184" i="2"/>
  <c r="CE184" i="2" s="1"/>
  <c r="AT184" i="2" s="1"/>
  <c r="CJ184" i="2"/>
  <c r="CD184" i="2" s="1"/>
  <c r="CI184" i="2"/>
  <c r="CC184" i="2" s="1"/>
  <c r="CK186" i="2"/>
  <c r="CE186" i="2" s="1"/>
  <c r="CJ186" i="2"/>
  <c r="CD186" i="2" s="1"/>
  <c r="CI186" i="2"/>
  <c r="CC186" i="2" s="1"/>
  <c r="CL188" i="2"/>
  <c r="CF188" i="2" s="1"/>
  <c r="CH188" i="2"/>
  <c r="CB188" i="2" s="1"/>
  <c r="AT188" i="2" s="1"/>
  <c r="CK188" i="2"/>
  <c r="CE188" i="2" s="1"/>
  <c r="C197" i="2"/>
  <c r="C199" i="2"/>
  <c r="CI211" i="2"/>
  <c r="CC211" i="2" s="1"/>
  <c r="CJ211" i="2"/>
  <c r="CD211" i="2" s="1"/>
  <c r="CK211" i="2"/>
  <c r="CE211" i="2" s="1"/>
  <c r="CH211" i="2"/>
  <c r="CB211" i="2" s="1"/>
  <c r="AT211" i="2" s="1"/>
  <c r="CL211" i="2"/>
  <c r="CF211" i="2" s="1"/>
  <c r="CI215" i="2"/>
  <c r="CJ215" i="2"/>
  <c r="CH215" i="2"/>
  <c r="CL215" i="2"/>
  <c r="AW258" i="2"/>
  <c r="CI309" i="2"/>
  <c r="CC309" i="2" s="1"/>
  <c r="CH309" i="2"/>
  <c r="CB309" i="2" s="1"/>
  <c r="CG309" i="2"/>
  <c r="CA309" i="2" s="1"/>
  <c r="C210" i="2"/>
  <c r="C223" i="2"/>
  <c r="CH223" i="2"/>
  <c r="CB223" i="2" s="1"/>
  <c r="CK225" i="2"/>
  <c r="CE225" i="2" s="1"/>
  <c r="CL225" i="2"/>
  <c r="CF225" i="2" s="1"/>
  <c r="CK227" i="2"/>
  <c r="CE227" i="2" s="1"/>
  <c r="CL227" i="2"/>
  <c r="CF227" i="2" s="1"/>
  <c r="AW227" i="2" s="1"/>
  <c r="CK228" i="2"/>
  <c r="CE228" i="2" s="1"/>
  <c r="CL228" i="2"/>
  <c r="CF228" i="2" s="1"/>
  <c r="CJ228" i="2"/>
  <c r="CD228" i="2" s="1"/>
  <c r="CI228" i="2"/>
  <c r="CC228" i="2" s="1"/>
  <c r="CK231" i="2"/>
  <c r="CE231" i="2" s="1"/>
  <c r="CL231" i="2"/>
  <c r="CF231" i="2" s="1"/>
  <c r="CK233" i="2"/>
  <c r="CE233" i="2" s="1"/>
  <c r="CL233" i="2"/>
  <c r="CF233" i="2" s="1"/>
  <c r="CJ233" i="2"/>
  <c r="CD233" i="2" s="1"/>
  <c r="CI233" i="2"/>
  <c r="CC233" i="2" s="1"/>
  <c r="C234" i="2"/>
  <c r="CL235" i="2"/>
  <c r="CF235" i="2" s="1"/>
  <c r="CI235" i="2"/>
  <c r="CC235" i="2" s="1"/>
  <c r="AW235" i="2" s="1"/>
  <c r="CK235" i="2"/>
  <c r="CE235" i="2" s="1"/>
  <c r="CJ235" i="2"/>
  <c r="CD235" i="2" s="1"/>
  <c r="CL236" i="2"/>
  <c r="CF236" i="2" s="1"/>
  <c r="CI236" i="2"/>
  <c r="CC236" i="2" s="1"/>
  <c r="AW236" i="2" s="1"/>
  <c r="CK236" i="2"/>
  <c r="CE236" i="2" s="1"/>
  <c r="CJ236" i="2"/>
  <c r="CD236" i="2" s="1"/>
  <c r="CL237" i="2"/>
  <c r="CF237" i="2" s="1"/>
  <c r="CI237" i="2"/>
  <c r="CC237" i="2" s="1"/>
  <c r="CK237" i="2"/>
  <c r="CE237" i="2" s="1"/>
  <c r="CJ237" i="2"/>
  <c r="CD237" i="2" s="1"/>
  <c r="AW237" i="2" s="1"/>
  <c r="CL238" i="2"/>
  <c r="CF238" i="2" s="1"/>
  <c r="AW238" i="2" s="1"/>
  <c r="CI238" i="2"/>
  <c r="CC238" i="2" s="1"/>
  <c r="CK238" i="2"/>
  <c r="CE238" i="2" s="1"/>
  <c r="CJ238" i="2"/>
  <c r="CD238" i="2" s="1"/>
  <c r="CL239" i="2"/>
  <c r="CF239" i="2" s="1"/>
  <c r="CI239" i="2"/>
  <c r="CC239" i="2" s="1"/>
  <c r="AW239" i="2" s="1"/>
  <c r="CK239" i="2"/>
  <c r="CE239" i="2" s="1"/>
  <c r="CJ239" i="2"/>
  <c r="CD239" i="2" s="1"/>
  <c r="CL240" i="2"/>
  <c r="CF240" i="2" s="1"/>
  <c r="CI240" i="2"/>
  <c r="CC240" i="2" s="1"/>
  <c r="AW240" i="2" s="1"/>
  <c r="CK240" i="2"/>
  <c r="CE240" i="2" s="1"/>
  <c r="CJ240" i="2"/>
  <c r="CD240" i="2" s="1"/>
  <c r="CL241" i="2"/>
  <c r="CF241" i="2" s="1"/>
  <c r="CI241" i="2"/>
  <c r="CC241" i="2" s="1"/>
  <c r="CK241" i="2"/>
  <c r="CE241" i="2" s="1"/>
  <c r="CJ241" i="2"/>
  <c r="CD241" i="2" s="1"/>
  <c r="AW241" i="2" s="1"/>
  <c r="CL242" i="2"/>
  <c r="CF242" i="2" s="1"/>
  <c r="CI242" i="2"/>
  <c r="CC242" i="2" s="1"/>
  <c r="CH250" i="2"/>
  <c r="CB250" i="2" s="1"/>
  <c r="CG250" i="2"/>
  <c r="CA250" i="2" s="1"/>
  <c r="CH251" i="2"/>
  <c r="CB251" i="2" s="1"/>
  <c r="CG251" i="2"/>
  <c r="CA251" i="2" s="1"/>
  <c r="CL257" i="2"/>
  <c r="CF257" i="2" s="1"/>
  <c r="CI257" i="2"/>
  <c r="CC257" i="2" s="1"/>
  <c r="AW257" i="2" s="1"/>
  <c r="CJ257" i="2"/>
  <c r="CD257" i="2" s="1"/>
  <c r="CI288" i="2"/>
  <c r="CC288" i="2" s="1"/>
  <c r="CH288" i="2"/>
  <c r="CB288" i="2" s="1"/>
  <c r="CH294" i="2"/>
  <c r="CB294" i="2" s="1"/>
  <c r="AV294" i="2" s="1"/>
  <c r="CI294" i="2"/>
  <c r="CC294" i="2" s="1"/>
  <c r="C209" i="2"/>
  <c r="C214" i="2"/>
  <c r="AW226" i="2"/>
  <c r="CK229" i="2"/>
  <c r="CE229" i="2" s="1"/>
  <c r="CL229" i="2"/>
  <c r="CF229" i="2" s="1"/>
  <c r="CJ229" i="2"/>
  <c r="CD229" i="2" s="1"/>
  <c r="CI229" i="2"/>
  <c r="CC229" i="2" s="1"/>
  <c r="AW229" i="2" s="1"/>
  <c r="CL244" i="2"/>
  <c r="CF244" i="2" s="1"/>
  <c r="CI244" i="2"/>
  <c r="CC244" i="2" s="1"/>
  <c r="CJ246" i="2"/>
  <c r="CD246" i="2" s="1"/>
  <c r="AW246" i="2" s="1"/>
  <c r="CK246" i="2"/>
  <c r="CE246" i="2" s="1"/>
  <c r="CL246" i="2"/>
  <c r="CF246" i="2" s="1"/>
  <c r="CL256" i="2"/>
  <c r="CF256" i="2" s="1"/>
  <c r="CI256" i="2"/>
  <c r="CC256" i="2" s="1"/>
  <c r="AW256" i="2" s="1"/>
  <c r="CJ256" i="2"/>
  <c r="CD256" i="2" s="1"/>
  <c r="CK260" i="2"/>
  <c r="CJ260" i="2"/>
  <c r="CI260" i="2"/>
  <c r="CL260" i="2"/>
  <c r="C208" i="2"/>
  <c r="C212" i="2"/>
  <c r="CG216" i="2"/>
  <c r="C216" i="2"/>
  <c r="C243" i="2"/>
  <c r="C245" i="2"/>
  <c r="C252" i="2"/>
  <c r="CH292" i="2"/>
  <c r="CB292" i="2" s="1"/>
  <c r="CI292" i="2"/>
  <c r="CC292" i="2" s="1"/>
  <c r="AV297" i="2"/>
  <c r="CI218" i="2"/>
  <c r="CC218" i="2" s="1"/>
  <c r="CJ218" i="2"/>
  <c r="CD218" i="2" s="1"/>
  <c r="CG218" i="2"/>
  <c r="CA218" i="2" s="1"/>
  <c r="AT218" i="2" s="1"/>
  <c r="AW230" i="2"/>
  <c r="CJ247" i="2"/>
  <c r="CD247" i="2" s="1"/>
  <c r="CK247" i="2"/>
  <c r="CE247" i="2" s="1"/>
  <c r="CI247" i="2"/>
  <c r="CC247" i="2" s="1"/>
  <c r="AW247" i="2" s="1"/>
  <c r="CL249" i="2"/>
  <c r="CF249" i="2" s="1"/>
  <c r="CI249" i="2"/>
  <c r="CC249" i="2" s="1"/>
  <c r="CK249" i="2"/>
  <c r="CE249" i="2" s="1"/>
  <c r="C251" i="2"/>
  <c r="C253" i="2"/>
  <c r="AY310" i="2"/>
  <c r="CG315" i="2"/>
  <c r="CA315" i="2" s="1"/>
  <c r="AY315" i="2" s="1"/>
  <c r="CH315" i="2"/>
  <c r="CI315" i="2"/>
  <c r="CH225" i="2"/>
  <c r="CB225" i="2" s="1"/>
  <c r="AW225" i="2" s="1"/>
  <c r="CH226" i="2"/>
  <c r="CB226" i="2" s="1"/>
  <c r="CH228" i="2"/>
  <c r="CB228" i="2" s="1"/>
  <c r="AW228" i="2" s="1"/>
  <c r="CH229" i="2"/>
  <c r="CB229" i="2" s="1"/>
  <c r="CH230" i="2"/>
  <c r="CB230" i="2" s="1"/>
  <c r="CH231" i="2"/>
  <c r="CB231" i="2" s="1"/>
  <c r="AW231" i="2" s="1"/>
  <c r="CH232" i="2"/>
  <c r="CB232" i="2" s="1"/>
  <c r="AW232" i="2" s="1"/>
  <c r="CH233" i="2"/>
  <c r="CB233" i="2" s="1"/>
  <c r="AW233" i="2" s="1"/>
  <c r="C285" i="2"/>
  <c r="AV288" i="2"/>
  <c r="AV292" i="2"/>
  <c r="CH293" i="2"/>
  <c r="CB293" i="2" s="1"/>
  <c r="AV293" i="2" s="1"/>
  <c r="CI293" i="2"/>
  <c r="CC293" i="2" s="1"/>
  <c r="CI300" i="2"/>
  <c r="CC300" i="2" s="1"/>
  <c r="CH300" i="2"/>
  <c r="CB300" i="2" s="1"/>
  <c r="AV300" i="2" s="1"/>
  <c r="C303" i="2"/>
  <c r="CG249" i="2"/>
  <c r="CA249" i="2" s="1"/>
  <c r="CI263" i="2"/>
  <c r="CJ263" i="2"/>
  <c r="CI311" i="2"/>
  <c r="CC311" i="2" s="1"/>
  <c r="CG311" i="2"/>
  <c r="CA311" i="2" s="1"/>
  <c r="AY311" i="2" s="1"/>
  <c r="CH312" i="2"/>
  <c r="CB312" i="2" s="1"/>
  <c r="CI312" i="2"/>
  <c r="CC312" i="2" s="1"/>
  <c r="CG312" i="2"/>
  <c r="CA312" i="2" s="1"/>
  <c r="CI314" i="2"/>
  <c r="CC314" i="2" s="1"/>
  <c r="CH314" i="2"/>
  <c r="CB314" i="2" s="1"/>
  <c r="CG314" i="2"/>
  <c r="CA314" i="2" s="1"/>
  <c r="AY314" i="2" s="1"/>
  <c r="CI262" i="2"/>
  <c r="CH287" i="2"/>
  <c r="CJ262" i="2"/>
  <c r="CJ264" i="2"/>
  <c r="CD264" i="2" s="1"/>
  <c r="CJ265" i="2"/>
  <c r="CD265" i="2" s="1"/>
  <c r="AW265" i="2" s="1"/>
  <c r="AV291" i="2"/>
  <c r="CI299" i="2"/>
  <c r="CC299" i="2" s="1"/>
  <c r="AV299" i="2" s="1"/>
  <c r="C301" i="2"/>
  <c r="CJ313" i="2"/>
  <c r="CD313" i="2" s="1"/>
  <c r="C313" i="2"/>
  <c r="C316" i="2"/>
  <c r="C318" i="2"/>
  <c r="C324" i="2"/>
  <c r="C340" i="2"/>
  <c r="CJ308" i="2"/>
  <c r="CD308" i="2" s="1"/>
  <c r="AY308" i="2" s="1"/>
  <c r="E341" i="11"/>
  <c r="D341" i="11"/>
  <c r="C341" i="11" s="1"/>
  <c r="E340" i="11"/>
  <c r="D340" i="11"/>
  <c r="C340" i="11" s="1"/>
  <c r="E339" i="11"/>
  <c r="D339" i="11"/>
  <c r="C339" i="11"/>
  <c r="E338" i="11"/>
  <c r="C338" i="11" s="1"/>
  <c r="D338" i="11"/>
  <c r="E337" i="11"/>
  <c r="D337" i="11"/>
  <c r="C337" i="11" s="1"/>
  <c r="E336" i="11"/>
  <c r="D336" i="11"/>
  <c r="C336" i="11"/>
  <c r="D331" i="11"/>
  <c r="C331" i="11"/>
  <c r="B331" i="11"/>
  <c r="D330" i="11"/>
  <c r="B330" i="11" s="1"/>
  <c r="C330" i="11"/>
  <c r="E325" i="11"/>
  <c r="D325" i="11"/>
  <c r="C325" i="11" s="1"/>
  <c r="E324" i="11"/>
  <c r="D324" i="11"/>
  <c r="C324" i="11" s="1"/>
  <c r="E323" i="11"/>
  <c r="D323" i="11"/>
  <c r="C323" i="11"/>
  <c r="CD318" i="11"/>
  <c r="E318" i="11"/>
  <c r="CJ318" i="11" s="1"/>
  <c r="D318" i="11"/>
  <c r="CJ317" i="11"/>
  <c r="CD317" i="11"/>
  <c r="E317" i="11"/>
  <c r="D317" i="11"/>
  <c r="C317" i="11"/>
  <c r="CJ316" i="11"/>
  <c r="CD316" i="11" s="1"/>
  <c r="E316" i="11"/>
  <c r="D316" i="11"/>
  <c r="C316" i="11" s="1"/>
  <c r="CJ315" i="11"/>
  <c r="CD315" i="11"/>
  <c r="E315" i="11"/>
  <c r="D315" i="11"/>
  <c r="C315" i="11"/>
  <c r="CJ314" i="11"/>
  <c r="CG314" i="11"/>
  <c r="CA314" i="11" s="1"/>
  <c r="CD314" i="11"/>
  <c r="E314" i="11"/>
  <c r="D314" i="11"/>
  <c r="C314" i="11"/>
  <c r="CG313" i="11"/>
  <c r="CA313" i="11" s="1"/>
  <c r="E313" i="11"/>
  <c r="CJ313" i="11" s="1"/>
  <c r="CD313" i="11" s="1"/>
  <c r="D313" i="11"/>
  <c r="C313" i="11" s="1"/>
  <c r="CJ312" i="11"/>
  <c r="CD312" i="11" s="1"/>
  <c r="E312" i="11"/>
  <c r="D312" i="11"/>
  <c r="C312" i="11"/>
  <c r="CJ311" i="11"/>
  <c r="CD311" i="11"/>
  <c r="E311" i="11"/>
  <c r="D311" i="11"/>
  <c r="C311" i="11"/>
  <c r="CJ310" i="11"/>
  <c r="CD310" i="11"/>
  <c r="E310" i="11"/>
  <c r="D310" i="11"/>
  <c r="C310" i="11"/>
  <c r="CJ309" i="11"/>
  <c r="CD309" i="11"/>
  <c r="E309" i="11"/>
  <c r="D309" i="11"/>
  <c r="C309" i="11"/>
  <c r="CJ308" i="11"/>
  <c r="CH308" i="11"/>
  <c r="CG308" i="11"/>
  <c r="CD308" i="11"/>
  <c r="CB308" i="11"/>
  <c r="CA308" i="11"/>
  <c r="AY308" i="11" s="1"/>
  <c r="E308" i="11"/>
  <c r="CI308" i="11" s="1"/>
  <c r="CC308" i="11" s="1"/>
  <c r="C308" i="11"/>
  <c r="CJ303" i="11"/>
  <c r="CD303" i="11" s="1"/>
  <c r="CH303" i="11"/>
  <c r="CB303" i="11"/>
  <c r="AV303" i="11" s="1"/>
  <c r="E303" i="11"/>
  <c r="D303" i="11"/>
  <c r="C303" i="11" s="1"/>
  <c r="CI303" i="11" s="1"/>
  <c r="CC303" i="11" s="1"/>
  <c r="CH302" i="11"/>
  <c r="CB302" i="11" s="1"/>
  <c r="E302" i="11"/>
  <c r="C302" i="11" s="1"/>
  <c r="D302" i="11"/>
  <c r="CI301" i="11"/>
  <c r="CC301" i="11" s="1"/>
  <c r="CH301" i="11"/>
  <c r="CB301" i="11" s="1"/>
  <c r="CG301" i="11"/>
  <c r="CA301" i="11"/>
  <c r="E301" i="11"/>
  <c r="D301" i="11"/>
  <c r="C301" i="11"/>
  <c r="CG300" i="11"/>
  <c r="CA300" i="11" s="1"/>
  <c r="E300" i="11"/>
  <c r="C300" i="11" s="1"/>
  <c r="D300" i="11"/>
  <c r="CG299" i="11"/>
  <c r="CA299" i="11"/>
  <c r="E299" i="11"/>
  <c r="D299" i="11"/>
  <c r="C299" i="11" s="1"/>
  <c r="CH299" i="11" s="1"/>
  <c r="CB299" i="11" s="1"/>
  <c r="CG298" i="11"/>
  <c r="CA298" i="11" s="1"/>
  <c r="E298" i="11"/>
  <c r="C298" i="11" s="1"/>
  <c r="D298" i="11"/>
  <c r="CG297" i="11"/>
  <c r="CA297" i="11"/>
  <c r="E297" i="11"/>
  <c r="D297" i="11"/>
  <c r="C297" i="11" s="1"/>
  <c r="CG296" i="11"/>
  <c r="CA296" i="11" s="1"/>
  <c r="E296" i="11"/>
  <c r="C296" i="11" s="1"/>
  <c r="D296" i="11"/>
  <c r="CH295" i="11"/>
  <c r="CG295" i="11"/>
  <c r="E295" i="11"/>
  <c r="C295" i="11" s="1"/>
  <c r="CI295" i="11" s="1"/>
  <c r="CC295" i="11" s="1"/>
  <c r="AV295" i="11" s="1"/>
  <c r="D295" i="11"/>
  <c r="CG294" i="11"/>
  <c r="CA294" i="11"/>
  <c r="E294" i="11"/>
  <c r="C294" i="11"/>
  <c r="CH294" i="11" s="1"/>
  <c r="CB294" i="11" s="1"/>
  <c r="CG293" i="11"/>
  <c r="CA293" i="11" s="1"/>
  <c r="E293" i="11"/>
  <c r="C293" i="11" s="1"/>
  <c r="CG292" i="11"/>
  <c r="CA292" i="11" s="1"/>
  <c r="E292" i="11"/>
  <c r="C292" i="11" s="1"/>
  <c r="CH291" i="11"/>
  <c r="CB291" i="11" s="1"/>
  <c r="CG291" i="11"/>
  <c r="CA291" i="11"/>
  <c r="AV291" i="11" s="1"/>
  <c r="E291" i="11"/>
  <c r="C291" i="11"/>
  <c r="CI291" i="11" s="1"/>
  <c r="CC291" i="11" s="1"/>
  <c r="CI290" i="11"/>
  <c r="CC290" i="11" s="1"/>
  <c r="CH290" i="11"/>
  <c r="CG290" i="11"/>
  <c r="CB290" i="11"/>
  <c r="CA290" i="11"/>
  <c r="AV290" i="11" s="1"/>
  <c r="E290" i="11"/>
  <c r="C290" i="11"/>
  <c r="CI289" i="11"/>
  <c r="CC289" i="11" s="1"/>
  <c r="CG289" i="11"/>
  <c r="CA289" i="11" s="1"/>
  <c r="AV289" i="11" s="1"/>
  <c r="E289" i="11"/>
  <c r="C289" i="11"/>
  <c r="CH289" i="11" s="1"/>
  <c r="CB289" i="11" s="1"/>
  <c r="CG288" i="11"/>
  <c r="CA288" i="11" s="1"/>
  <c r="E288" i="11"/>
  <c r="C288" i="11" s="1"/>
  <c r="CH287" i="11"/>
  <c r="CG287" i="11"/>
  <c r="CA287" i="11" s="1"/>
  <c r="AV287" i="11" s="1"/>
  <c r="E287" i="11"/>
  <c r="C287" i="11" s="1"/>
  <c r="CI287" i="11" s="1"/>
  <c r="CG286" i="11"/>
  <c r="CA286" i="11" s="1"/>
  <c r="AV286" i="11" s="1"/>
  <c r="E286" i="11"/>
  <c r="C286" i="11"/>
  <c r="AU285" i="11"/>
  <c r="AT285" i="11"/>
  <c r="AS285" i="11"/>
  <c r="AR285" i="11"/>
  <c r="AQ285" i="11"/>
  <c r="AP285" i="11"/>
  <c r="AO285" i="11"/>
  <c r="AN285" i="11"/>
  <c r="AM285" i="11"/>
  <c r="AL285" i="11"/>
  <c r="AK285" i="11"/>
  <c r="AJ285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E285" i="11" s="1"/>
  <c r="F285" i="11"/>
  <c r="D285" i="11"/>
  <c r="C285" i="11" s="1"/>
  <c r="E280" i="11"/>
  <c r="D280" i="11"/>
  <c r="C280" i="11"/>
  <c r="E279" i="11"/>
  <c r="C279" i="11" s="1"/>
  <c r="D279" i="11"/>
  <c r="E278" i="11"/>
  <c r="D278" i="11"/>
  <c r="C278" i="11" s="1"/>
  <c r="E277" i="11"/>
  <c r="D277" i="11"/>
  <c r="C277" i="11" s="1"/>
  <c r="E272" i="11"/>
  <c r="D272" i="11"/>
  <c r="C272" i="11"/>
  <c r="E271" i="11"/>
  <c r="D271" i="11"/>
  <c r="C271" i="11"/>
  <c r="E270" i="11"/>
  <c r="D270" i="11"/>
  <c r="E269" i="11"/>
  <c r="D269" i="11"/>
  <c r="C269" i="11" s="1"/>
  <c r="CI265" i="11"/>
  <c r="CC265" i="11" s="1"/>
  <c r="E265" i="11"/>
  <c r="D265" i="11"/>
  <c r="C265" i="11" s="1"/>
  <c r="CI264" i="11"/>
  <c r="CC264" i="11" s="1"/>
  <c r="CB264" i="11"/>
  <c r="E264" i="11"/>
  <c r="CH264" i="11" s="1"/>
  <c r="D264" i="11"/>
  <c r="C264" i="11"/>
  <c r="AW263" i="11"/>
  <c r="E263" i="11"/>
  <c r="D263" i="11"/>
  <c r="AW262" i="11"/>
  <c r="E262" i="11"/>
  <c r="D262" i="11"/>
  <c r="C262" i="11" s="1"/>
  <c r="AW261" i="11"/>
  <c r="E261" i="11"/>
  <c r="D261" i="11"/>
  <c r="AW260" i="11"/>
  <c r="E260" i="11"/>
  <c r="D260" i="11"/>
  <c r="CK259" i="11"/>
  <c r="CE259" i="11" s="1"/>
  <c r="CG259" i="11"/>
  <c r="CB259" i="11"/>
  <c r="CA259" i="11"/>
  <c r="E259" i="11"/>
  <c r="CH259" i="11" s="1"/>
  <c r="D259" i="11"/>
  <c r="C259" i="11"/>
  <c r="CG258" i="11"/>
  <c r="CA258" i="11" s="1"/>
  <c r="E258" i="11"/>
  <c r="D258" i="11"/>
  <c r="CG257" i="11"/>
  <c r="CB257" i="11"/>
  <c r="CA257" i="11"/>
  <c r="E257" i="11"/>
  <c r="CH257" i="11" s="1"/>
  <c r="D257" i="11"/>
  <c r="C257" i="11"/>
  <c r="CH256" i="11"/>
  <c r="CG256" i="11"/>
  <c r="CA256" i="11" s="1"/>
  <c r="CB256" i="11"/>
  <c r="E256" i="11"/>
  <c r="D256" i="11"/>
  <c r="C256" i="11" s="1"/>
  <c r="CL255" i="11"/>
  <c r="CF255" i="11" s="1"/>
  <c r="CH255" i="11"/>
  <c r="CB255" i="11" s="1"/>
  <c r="CG255" i="11"/>
  <c r="CA255" i="11" s="1"/>
  <c r="E255" i="11"/>
  <c r="D255" i="11"/>
  <c r="C255" i="11" s="1"/>
  <c r="E254" i="11"/>
  <c r="D254" i="11"/>
  <c r="C254" i="11" s="1"/>
  <c r="E253" i="11"/>
  <c r="D253" i="11"/>
  <c r="E252" i="11"/>
  <c r="D252" i="11"/>
  <c r="CG251" i="11"/>
  <c r="CA251" i="11" s="1"/>
  <c r="E251" i="11"/>
  <c r="CH251" i="11" s="1"/>
  <c r="CB251" i="11" s="1"/>
  <c r="D251" i="11"/>
  <c r="CG250" i="11"/>
  <c r="CA250" i="11" s="1"/>
  <c r="E250" i="11"/>
  <c r="CH250" i="11" s="1"/>
  <c r="CB250" i="11" s="1"/>
  <c r="D250" i="11"/>
  <c r="CG249" i="11"/>
  <c r="CA249" i="11" s="1"/>
  <c r="CB249" i="11"/>
  <c r="E249" i="11"/>
  <c r="CH249" i="11" s="1"/>
  <c r="D249" i="11"/>
  <c r="CL248" i="11"/>
  <c r="CF248" i="11" s="1"/>
  <c r="CK248" i="11"/>
  <c r="CE248" i="11" s="1"/>
  <c r="CG248" i="11"/>
  <c r="CA248" i="11" s="1"/>
  <c r="CB248" i="11"/>
  <c r="E248" i="11"/>
  <c r="CH248" i="11" s="1"/>
  <c r="D248" i="11"/>
  <c r="C248" i="11" s="1"/>
  <c r="CI248" i="11" s="1"/>
  <c r="CC248" i="11" s="1"/>
  <c r="CL247" i="11"/>
  <c r="CK247" i="11"/>
  <c r="CE247" i="11" s="1"/>
  <c r="CH247" i="11"/>
  <c r="CG247" i="11"/>
  <c r="CA247" i="11" s="1"/>
  <c r="CF247" i="11"/>
  <c r="CB247" i="11"/>
  <c r="E247" i="11"/>
  <c r="D247" i="11"/>
  <c r="C247" i="11" s="1"/>
  <c r="CI247" i="11" s="1"/>
  <c r="CC247" i="11" s="1"/>
  <c r="CL246" i="11"/>
  <c r="CK246" i="11"/>
  <c r="CE246" i="11" s="1"/>
  <c r="CH246" i="11"/>
  <c r="CG246" i="11"/>
  <c r="CA246" i="11" s="1"/>
  <c r="CF246" i="11"/>
  <c r="CB246" i="11"/>
  <c r="E246" i="11"/>
  <c r="D246" i="11"/>
  <c r="C246" i="11" s="1"/>
  <c r="CI246" i="11" s="1"/>
  <c r="CC246" i="11" s="1"/>
  <c r="CL245" i="11"/>
  <c r="CK245" i="11"/>
  <c r="CG245" i="11"/>
  <c r="CF245" i="11"/>
  <c r="CE245" i="11"/>
  <c r="CA245" i="11"/>
  <c r="E245" i="11"/>
  <c r="D245" i="11"/>
  <c r="C245" i="11"/>
  <c r="CI245" i="11" s="1"/>
  <c r="CC245" i="11" s="1"/>
  <c r="CJ244" i="11"/>
  <c r="CD244" i="11" s="1"/>
  <c r="E244" i="11"/>
  <c r="CG244" i="11" s="1"/>
  <c r="CA244" i="11" s="1"/>
  <c r="D244" i="11"/>
  <c r="C244" i="11" s="1"/>
  <c r="CJ243" i="11"/>
  <c r="CD243" i="11" s="1"/>
  <c r="CG243" i="11"/>
  <c r="CA243" i="11"/>
  <c r="E243" i="11"/>
  <c r="D243" i="11"/>
  <c r="C243" i="11"/>
  <c r="CI242" i="11"/>
  <c r="CC242" i="11" s="1"/>
  <c r="E242" i="11"/>
  <c r="D242" i="11"/>
  <c r="C242" i="11"/>
  <c r="CK242" i="11" s="1"/>
  <c r="CE242" i="11" s="1"/>
  <c r="CH241" i="11"/>
  <c r="CB241" i="11"/>
  <c r="CA241" i="11"/>
  <c r="E241" i="11"/>
  <c r="CG241" i="11" s="1"/>
  <c r="D241" i="11"/>
  <c r="C241" i="11"/>
  <c r="CH240" i="11"/>
  <c r="CB240" i="11"/>
  <c r="CA240" i="11"/>
  <c r="E240" i="11"/>
  <c r="CG240" i="11" s="1"/>
  <c r="D240" i="11"/>
  <c r="C240" i="11"/>
  <c r="CI239" i="11"/>
  <c r="CC239" i="11" s="1"/>
  <c r="CH239" i="11"/>
  <c r="CB239" i="11"/>
  <c r="E239" i="11"/>
  <c r="CG239" i="11" s="1"/>
  <c r="CA239" i="11" s="1"/>
  <c r="D239" i="11"/>
  <c r="C239" i="11" s="1"/>
  <c r="CJ238" i="11"/>
  <c r="CI238" i="11"/>
  <c r="CC238" i="11" s="1"/>
  <c r="CH238" i="11"/>
  <c r="CE238" i="11"/>
  <c r="CD238" i="11"/>
  <c r="CB238" i="11"/>
  <c r="E238" i="11"/>
  <c r="CG238" i="11" s="1"/>
  <c r="CA238" i="11" s="1"/>
  <c r="D238" i="11"/>
  <c r="C238" i="11"/>
  <c r="CK238" i="11" s="1"/>
  <c r="CL237" i="11"/>
  <c r="CF237" i="11" s="1"/>
  <c r="CH237" i="11"/>
  <c r="CB237" i="11"/>
  <c r="CA237" i="11"/>
  <c r="E237" i="11"/>
  <c r="CG237" i="11" s="1"/>
  <c r="D237" i="11"/>
  <c r="C237" i="11"/>
  <c r="CH236" i="11"/>
  <c r="CB236" i="11"/>
  <c r="CA236" i="11"/>
  <c r="E236" i="11"/>
  <c r="CG236" i="11" s="1"/>
  <c r="D236" i="11"/>
  <c r="C236" i="11"/>
  <c r="CH235" i="11"/>
  <c r="CB235" i="11"/>
  <c r="E235" i="11"/>
  <c r="CG235" i="11" s="1"/>
  <c r="CA235" i="11" s="1"/>
  <c r="D235" i="11"/>
  <c r="C235" i="11" s="1"/>
  <c r="CL234" i="11"/>
  <c r="CJ234" i="11"/>
  <c r="CI234" i="11"/>
  <c r="CC234" i="11" s="1"/>
  <c r="CH234" i="11"/>
  <c r="CF234" i="11"/>
  <c r="CE234" i="11"/>
  <c r="CD234" i="11"/>
  <c r="CB234" i="11"/>
  <c r="E234" i="11"/>
  <c r="CG234" i="11" s="1"/>
  <c r="CA234" i="11" s="1"/>
  <c r="C234" i="11"/>
  <c r="CK234" i="11" s="1"/>
  <c r="E233" i="11"/>
  <c r="D233" i="11"/>
  <c r="CK232" i="11"/>
  <c r="CE232" i="11" s="1"/>
  <c r="CH232" i="11"/>
  <c r="CB232" i="11" s="1"/>
  <c r="CG232" i="11"/>
  <c r="CA232" i="11"/>
  <c r="E232" i="11"/>
  <c r="D232" i="11"/>
  <c r="C232" i="11"/>
  <c r="CH231" i="11"/>
  <c r="CB231" i="11" s="1"/>
  <c r="CG231" i="11"/>
  <c r="CA231" i="11" s="1"/>
  <c r="E231" i="11"/>
  <c r="D231" i="11"/>
  <c r="C231" i="11"/>
  <c r="CH230" i="11"/>
  <c r="CB230" i="11" s="1"/>
  <c r="E230" i="11"/>
  <c r="D230" i="11"/>
  <c r="E229" i="11"/>
  <c r="D229" i="11"/>
  <c r="CL228" i="11"/>
  <c r="CF228" i="11" s="1"/>
  <c r="CH228" i="11"/>
  <c r="CB228" i="11" s="1"/>
  <c r="CG228" i="11"/>
  <c r="CA228" i="11"/>
  <c r="E228" i="11"/>
  <c r="D228" i="11"/>
  <c r="C228" i="11"/>
  <c r="CI227" i="11"/>
  <c r="CC227" i="11" s="1"/>
  <c r="E227" i="11"/>
  <c r="C227" i="11" s="1"/>
  <c r="D227" i="11"/>
  <c r="CL226" i="11"/>
  <c r="CF226" i="11" s="1"/>
  <c r="E226" i="11"/>
  <c r="CH226" i="11" s="1"/>
  <c r="CB226" i="11" s="1"/>
  <c r="D226" i="11"/>
  <c r="C226" i="11"/>
  <c r="CL225" i="11"/>
  <c r="CF225" i="11" s="1"/>
  <c r="CK225" i="11"/>
  <c r="CH225" i="11"/>
  <c r="CB225" i="11" s="1"/>
  <c r="CG225" i="11"/>
  <c r="CA225" i="11" s="1"/>
  <c r="CE225" i="11"/>
  <c r="E225" i="11"/>
  <c r="D225" i="11"/>
  <c r="C225" i="11"/>
  <c r="E223" i="11"/>
  <c r="D223" i="11"/>
  <c r="CI219" i="11"/>
  <c r="CC219" i="11" s="1"/>
  <c r="E219" i="11"/>
  <c r="CG219" i="11" s="1"/>
  <c r="CA219" i="11" s="1"/>
  <c r="D219" i="11"/>
  <c r="C219" i="11" s="1"/>
  <c r="E218" i="11"/>
  <c r="CG218" i="11" s="1"/>
  <c r="CA218" i="11" s="1"/>
  <c r="D218" i="11"/>
  <c r="AT217" i="11"/>
  <c r="E217" i="11"/>
  <c r="D217" i="11"/>
  <c r="CI216" i="11"/>
  <c r="CG216" i="11"/>
  <c r="AT216" i="11"/>
  <c r="E216" i="11"/>
  <c r="D216" i="11"/>
  <c r="C216" i="11"/>
  <c r="AT215" i="11"/>
  <c r="E215" i="11"/>
  <c r="D215" i="11"/>
  <c r="CL214" i="11"/>
  <c r="CK214" i="11"/>
  <c r="CG214" i="11"/>
  <c r="AT214" i="11"/>
  <c r="E214" i="11"/>
  <c r="D214" i="11"/>
  <c r="C214" i="11"/>
  <c r="E213" i="11"/>
  <c r="CG213" i="11" s="1"/>
  <c r="CA213" i="11" s="1"/>
  <c r="D213" i="11"/>
  <c r="CK212" i="11"/>
  <c r="CE212" i="11" s="1"/>
  <c r="CJ212" i="11"/>
  <c r="CD212" i="11" s="1"/>
  <c r="CH212" i="11"/>
  <c r="CB212" i="11" s="1"/>
  <c r="E212" i="11"/>
  <c r="CG212" i="11" s="1"/>
  <c r="CA212" i="11" s="1"/>
  <c r="D212" i="11"/>
  <c r="C212" i="11" s="1"/>
  <c r="E211" i="11"/>
  <c r="CG211" i="11" s="1"/>
  <c r="CA211" i="11" s="1"/>
  <c r="D211" i="11"/>
  <c r="C211" i="11" s="1"/>
  <c r="CK211" i="11" s="1"/>
  <c r="CE211" i="11" s="1"/>
  <c r="E210" i="11"/>
  <c r="CG210" i="11" s="1"/>
  <c r="CA210" i="11" s="1"/>
  <c r="D210" i="11"/>
  <c r="C210" i="11" s="1"/>
  <c r="CH210" i="11" s="1"/>
  <c r="CB210" i="11" s="1"/>
  <c r="E209" i="11"/>
  <c r="CG209" i="11" s="1"/>
  <c r="CA209" i="11" s="1"/>
  <c r="D209" i="11"/>
  <c r="E208" i="11"/>
  <c r="D208" i="11"/>
  <c r="E207" i="11"/>
  <c r="D207" i="11"/>
  <c r="C207" i="11" s="1"/>
  <c r="E206" i="11"/>
  <c r="D206" i="11"/>
  <c r="C206" i="11" s="1"/>
  <c r="CL205" i="11"/>
  <c r="CF205" i="11" s="1"/>
  <c r="CG205" i="11"/>
  <c r="CA205" i="11" s="1"/>
  <c r="E205" i="11"/>
  <c r="D205" i="11"/>
  <c r="C205" i="11" s="1"/>
  <c r="E204" i="11"/>
  <c r="CG204" i="11" s="1"/>
  <c r="CA204" i="11" s="1"/>
  <c r="D204" i="11"/>
  <c r="CL203" i="11"/>
  <c r="CF203" i="11" s="1"/>
  <c r="CJ203" i="11"/>
  <c r="CD203" i="11" s="1"/>
  <c r="CH203" i="11"/>
  <c r="CB203" i="11" s="1"/>
  <c r="E203" i="11"/>
  <c r="CG203" i="11" s="1"/>
  <c r="CA203" i="11" s="1"/>
  <c r="D203" i="11"/>
  <c r="C203" i="11" s="1"/>
  <c r="CG202" i="11"/>
  <c r="CA202" i="11" s="1"/>
  <c r="E202" i="11"/>
  <c r="D202" i="11"/>
  <c r="CL201" i="11"/>
  <c r="CK201" i="11"/>
  <c r="CE201" i="11" s="1"/>
  <c r="CG201" i="11"/>
  <c r="CF201" i="11"/>
  <c r="CA201" i="11"/>
  <c r="E201" i="11"/>
  <c r="D201" i="11"/>
  <c r="C201" i="11"/>
  <c r="CJ200" i="11"/>
  <c r="CD200" i="11" s="1"/>
  <c r="CE200" i="11"/>
  <c r="CA200" i="11"/>
  <c r="E200" i="11"/>
  <c r="CG200" i="11" s="1"/>
  <c r="D200" i="11"/>
  <c r="C200" i="11"/>
  <c r="CK200" i="11" s="1"/>
  <c r="E199" i="11"/>
  <c r="CG199" i="11" s="1"/>
  <c r="CA199" i="11" s="1"/>
  <c r="D199" i="11"/>
  <c r="CG198" i="11"/>
  <c r="CA198" i="11"/>
  <c r="E198" i="11"/>
  <c r="D198" i="11"/>
  <c r="C198" i="11" s="1"/>
  <c r="CI197" i="11"/>
  <c r="CC197" i="11" s="1"/>
  <c r="E197" i="11"/>
  <c r="CG197" i="11" s="1"/>
  <c r="CA197" i="11" s="1"/>
  <c r="D197" i="11"/>
  <c r="C197" i="11" s="1"/>
  <c r="CK197" i="11" s="1"/>
  <c r="CE197" i="11" s="1"/>
  <c r="CL196" i="11"/>
  <c r="CF196" i="11" s="1"/>
  <c r="CG196" i="11"/>
  <c r="CA196" i="11"/>
  <c r="E196" i="11"/>
  <c r="D196" i="11"/>
  <c r="C196" i="11"/>
  <c r="CI196" i="11" s="1"/>
  <c r="CC196" i="11" s="1"/>
  <c r="CA195" i="11"/>
  <c r="E195" i="11"/>
  <c r="CG195" i="11" s="1"/>
  <c r="D195" i="11"/>
  <c r="C195" i="11"/>
  <c r="CK195" i="11" s="1"/>
  <c r="CE195" i="11" s="1"/>
  <c r="E194" i="11"/>
  <c r="CG194" i="11" s="1"/>
  <c r="CA194" i="11" s="1"/>
  <c r="D194" i="11"/>
  <c r="C194" i="11" s="1"/>
  <c r="CJ193" i="11"/>
  <c r="CI193" i="11"/>
  <c r="CC193" i="11" s="1"/>
  <c r="CE193" i="11"/>
  <c r="CD193" i="11"/>
  <c r="E193" i="11"/>
  <c r="CG193" i="11" s="1"/>
  <c r="CA193" i="11" s="1"/>
  <c r="D193" i="11"/>
  <c r="C193" i="11"/>
  <c r="CK193" i="11" s="1"/>
  <c r="CJ192" i="11"/>
  <c r="CD192" i="11" s="1"/>
  <c r="CE192" i="11"/>
  <c r="CA192" i="11"/>
  <c r="E192" i="11"/>
  <c r="CG192" i="11" s="1"/>
  <c r="D192" i="11"/>
  <c r="C192" i="11"/>
  <c r="CK192" i="11" s="1"/>
  <c r="CA191" i="11"/>
  <c r="E191" i="11"/>
  <c r="CG191" i="11" s="1"/>
  <c r="D191" i="11"/>
  <c r="C191" i="11"/>
  <c r="CK191" i="11" s="1"/>
  <c r="CE191" i="11" s="1"/>
  <c r="E190" i="11"/>
  <c r="CG190" i="11" s="1"/>
  <c r="CA190" i="11" s="1"/>
  <c r="D190" i="11"/>
  <c r="C190" i="11" s="1"/>
  <c r="CJ189" i="11"/>
  <c r="CI189" i="11"/>
  <c r="CC189" i="11" s="1"/>
  <c r="CE189" i="11"/>
  <c r="CD189" i="11"/>
  <c r="E189" i="11"/>
  <c r="CG189" i="11" s="1"/>
  <c r="CA189" i="11" s="1"/>
  <c r="D189" i="11"/>
  <c r="C189" i="11"/>
  <c r="CK189" i="11" s="1"/>
  <c r="CL188" i="11"/>
  <c r="CF188" i="11" s="1"/>
  <c r="CJ188" i="11"/>
  <c r="CD188" i="11" s="1"/>
  <c r="CE188" i="11"/>
  <c r="CA188" i="11"/>
  <c r="E188" i="11"/>
  <c r="CG188" i="11" s="1"/>
  <c r="C188" i="11"/>
  <c r="CK188" i="11" s="1"/>
  <c r="CK187" i="11"/>
  <c r="CG187" i="11"/>
  <c r="CA187" i="11" s="1"/>
  <c r="CE187" i="11"/>
  <c r="E187" i="11"/>
  <c r="D187" i="11"/>
  <c r="C187" i="11"/>
  <c r="CJ187" i="11" s="1"/>
  <c r="CD187" i="11" s="1"/>
  <c r="CG186" i="11"/>
  <c r="CA186" i="11" s="1"/>
  <c r="E186" i="11"/>
  <c r="D186" i="11"/>
  <c r="C186" i="11"/>
  <c r="CJ186" i="11" s="1"/>
  <c r="CD186" i="11" s="1"/>
  <c r="E185" i="11"/>
  <c r="CG185" i="11" s="1"/>
  <c r="CA185" i="11" s="1"/>
  <c r="D185" i="11"/>
  <c r="E184" i="11"/>
  <c r="C184" i="11" s="1"/>
  <c r="D184" i="11"/>
  <c r="CK183" i="11"/>
  <c r="CG183" i="11"/>
  <c r="CE183" i="11"/>
  <c r="CA183" i="11"/>
  <c r="E183" i="11"/>
  <c r="D183" i="11"/>
  <c r="C183" i="11"/>
  <c r="CJ183" i="11" s="1"/>
  <c r="CD183" i="11" s="1"/>
  <c r="CG182" i="11"/>
  <c r="CA182" i="11"/>
  <c r="E182" i="11"/>
  <c r="D182" i="11"/>
  <c r="C182" i="11"/>
  <c r="CJ182" i="11" s="1"/>
  <c r="CD182" i="11" s="1"/>
  <c r="E181" i="11"/>
  <c r="CG181" i="11" s="1"/>
  <c r="CA181" i="11" s="1"/>
  <c r="D181" i="11"/>
  <c r="E180" i="11"/>
  <c r="C180" i="11" s="1"/>
  <c r="D180" i="11"/>
  <c r="CK179" i="11"/>
  <c r="CG179" i="11"/>
  <c r="CE179" i="11"/>
  <c r="CA179" i="11"/>
  <c r="E179" i="11"/>
  <c r="D179" i="11"/>
  <c r="C179" i="11"/>
  <c r="CJ179" i="11" s="1"/>
  <c r="CD179" i="11" s="1"/>
  <c r="E177" i="11"/>
  <c r="CG177" i="11" s="1"/>
  <c r="CA177" i="11" s="1"/>
  <c r="D177" i="11"/>
  <c r="C177" i="11" s="1"/>
  <c r="E171" i="11"/>
  <c r="D171" i="11"/>
  <c r="C171" i="11"/>
  <c r="E170" i="11"/>
  <c r="D170" i="11"/>
  <c r="C170" i="11"/>
  <c r="E169" i="11"/>
  <c r="D169" i="11"/>
  <c r="E168" i="11"/>
  <c r="D168" i="11"/>
  <c r="C168" i="11"/>
  <c r="O167" i="11"/>
  <c r="N167" i="11"/>
  <c r="M167" i="11"/>
  <c r="L167" i="11"/>
  <c r="K167" i="11"/>
  <c r="J167" i="11"/>
  <c r="I167" i="11"/>
  <c r="H167" i="11"/>
  <c r="G167" i="11"/>
  <c r="F167" i="11"/>
  <c r="D167" i="11"/>
  <c r="E166" i="11"/>
  <c r="D166" i="11"/>
  <c r="C166" i="11"/>
  <c r="E165" i="11"/>
  <c r="D165" i="11"/>
  <c r="C165" i="11"/>
  <c r="E164" i="11"/>
  <c r="C164" i="11" s="1"/>
  <c r="C167" i="11" s="1"/>
  <c r="D164" i="11"/>
  <c r="P160" i="11"/>
  <c r="O160" i="11"/>
  <c r="H160" i="11"/>
  <c r="P159" i="11"/>
  <c r="O159" i="11"/>
  <c r="N159" i="11"/>
  <c r="M159" i="11"/>
  <c r="L159" i="11"/>
  <c r="K159" i="11"/>
  <c r="J159" i="11"/>
  <c r="I159" i="11"/>
  <c r="H159" i="11"/>
  <c r="G159" i="11"/>
  <c r="F159" i="11"/>
  <c r="E158" i="11"/>
  <c r="D158" i="11"/>
  <c r="C158" i="11" s="1"/>
  <c r="E157" i="11"/>
  <c r="C157" i="11" s="1"/>
  <c r="D157" i="11"/>
  <c r="E156" i="11"/>
  <c r="D156" i="11"/>
  <c r="C156" i="11" s="1"/>
  <c r="E155" i="11"/>
  <c r="D155" i="11"/>
  <c r="C155" i="11"/>
  <c r="P154" i="11"/>
  <c r="O154" i="11"/>
  <c r="N154" i="11"/>
  <c r="N160" i="11" s="1"/>
  <c r="M154" i="11"/>
  <c r="M160" i="11" s="1"/>
  <c r="L154" i="11"/>
  <c r="L160" i="11" s="1"/>
  <c r="K154" i="11"/>
  <c r="K160" i="11" s="1"/>
  <c r="J154" i="11"/>
  <c r="I154" i="11"/>
  <c r="I160" i="11" s="1"/>
  <c r="H154" i="11"/>
  <c r="G154" i="11"/>
  <c r="G160" i="11" s="1"/>
  <c r="F154" i="11"/>
  <c r="F160" i="11" s="1"/>
  <c r="E154" i="11"/>
  <c r="E153" i="11"/>
  <c r="D153" i="11"/>
  <c r="C153" i="11" s="1"/>
  <c r="E152" i="11"/>
  <c r="D152" i="11"/>
  <c r="C152" i="11"/>
  <c r="E151" i="11"/>
  <c r="D151" i="11"/>
  <c r="C151" i="11" s="1"/>
  <c r="M147" i="11"/>
  <c r="L147" i="11"/>
  <c r="I147" i="11"/>
  <c r="H147" i="11"/>
  <c r="G147" i="11"/>
  <c r="M146" i="11"/>
  <c r="L146" i="11"/>
  <c r="K146" i="11"/>
  <c r="J146" i="11"/>
  <c r="I146" i="11"/>
  <c r="H146" i="11"/>
  <c r="G146" i="11"/>
  <c r="F146" i="11"/>
  <c r="E145" i="11"/>
  <c r="D145" i="11"/>
  <c r="C145" i="11"/>
  <c r="E144" i="11"/>
  <c r="D144" i="11"/>
  <c r="C144" i="11" s="1"/>
  <c r="E143" i="11"/>
  <c r="D143" i="11"/>
  <c r="C143" i="11" s="1"/>
  <c r="E142" i="11"/>
  <c r="D142" i="11"/>
  <c r="C142" i="11"/>
  <c r="C146" i="11" s="1"/>
  <c r="M141" i="11"/>
  <c r="L141" i="11"/>
  <c r="K141" i="11"/>
  <c r="K147" i="11" s="1"/>
  <c r="J141" i="11"/>
  <c r="J147" i="11" s="1"/>
  <c r="I141" i="11"/>
  <c r="H141" i="11"/>
  <c r="G141" i="11"/>
  <c r="F141" i="11"/>
  <c r="F147" i="11" s="1"/>
  <c r="E140" i="11"/>
  <c r="D140" i="11"/>
  <c r="C140" i="11" s="1"/>
  <c r="E139" i="11"/>
  <c r="E141" i="11" s="1"/>
  <c r="D139" i="11"/>
  <c r="C139" i="11"/>
  <c r="E138" i="11"/>
  <c r="D138" i="11"/>
  <c r="C138" i="11"/>
  <c r="C141" i="11" s="1"/>
  <c r="C147" i="11" s="1"/>
  <c r="E134" i="11"/>
  <c r="C134" i="11" s="1"/>
  <c r="D134" i="11"/>
  <c r="E133" i="11"/>
  <c r="D133" i="11"/>
  <c r="C133" i="11" s="1"/>
  <c r="E132" i="11"/>
  <c r="D132" i="11"/>
  <c r="C132" i="11"/>
  <c r="E131" i="11"/>
  <c r="D131" i="11"/>
  <c r="C131" i="11" s="1"/>
  <c r="E130" i="11"/>
  <c r="D130" i="11"/>
  <c r="C130" i="11" s="1"/>
  <c r="E125" i="11"/>
  <c r="D125" i="11"/>
  <c r="C125" i="11"/>
  <c r="E124" i="11"/>
  <c r="D124" i="11"/>
  <c r="C124" i="11"/>
  <c r="E123" i="11"/>
  <c r="C123" i="11" s="1"/>
  <c r="D123" i="11"/>
  <c r="E122" i="11"/>
  <c r="D122" i="11"/>
  <c r="C122" i="11" s="1"/>
  <c r="E121" i="11"/>
  <c r="D121" i="11"/>
  <c r="C121" i="11"/>
  <c r="E120" i="11"/>
  <c r="D120" i="11"/>
  <c r="C120" i="11"/>
  <c r="E115" i="11"/>
  <c r="C115" i="11" s="1"/>
  <c r="D115" i="11"/>
  <c r="E114" i="11"/>
  <c r="D114" i="11"/>
  <c r="C114" i="11" s="1"/>
  <c r="E113" i="11"/>
  <c r="C113" i="11" s="1"/>
  <c r="D113" i="11"/>
  <c r="E112" i="11"/>
  <c r="D112" i="11"/>
  <c r="C112" i="11" s="1"/>
  <c r="E111" i="11"/>
  <c r="D111" i="11"/>
  <c r="C111" i="11"/>
  <c r="E110" i="11"/>
  <c r="D110" i="11"/>
  <c r="C110" i="11" s="1"/>
  <c r="CA108" i="11"/>
  <c r="E105" i="11"/>
  <c r="D105" i="11"/>
  <c r="E100" i="11"/>
  <c r="D100" i="11"/>
  <c r="C100" i="11"/>
  <c r="E99" i="11"/>
  <c r="D99" i="11"/>
  <c r="C99" i="11"/>
  <c r="E98" i="11"/>
  <c r="C98" i="11" s="1"/>
  <c r="D98" i="11"/>
  <c r="E97" i="11"/>
  <c r="D97" i="11"/>
  <c r="C97" i="11" s="1"/>
  <c r="E92" i="11"/>
  <c r="D92" i="11"/>
  <c r="C92" i="11"/>
  <c r="E91" i="11"/>
  <c r="D91" i="11"/>
  <c r="C91" i="11"/>
  <c r="E90" i="11"/>
  <c r="C90" i="11" s="1"/>
  <c r="D90" i="11"/>
  <c r="E89" i="11"/>
  <c r="D89" i="11"/>
  <c r="C89" i="11" s="1"/>
  <c r="CA85" i="11"/>
  <c r="CA84" i="11"/>
  <c r="C84" i="11"/>
  <c r="C78" i="11"/>
  <c r="C77" i="11"/>
  <c r="C76" i="11"/>
  <c r="C75" i="11"/>
  <c r="C74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D59" i="11"/>
  <c r="CI54" i="11"/>
  <c r="CC54" i="11" s="1"/>
  <c r="CH54" i="11"/>
  <c r="CB54" i="11" s="1"/>
  <c r="S54" i="11" s="1"/>
  <c r="CG54" i="11"/>
  <c r="CA54" i="11"/>
  <c r="C54" i="11"/>
  <c r="CI53" i="11"/>
  <c r="CC53" i="11" s="1"/>
  <c r="CH53" i="11"/>
  <c r="CB53" i="11" s="1"/>
  <c r="CG53" i="11"/>
  <c r="CA53" i="11" s="1"/>
  <c r="S53" i="11" s="1"/>
  <c r="C53" i="11"/>
  <c r="CI52" i="11"/>
  <c r="CC52" i="11" s="1"/>
  <c r="CH52" i="11"/>
  <c r="CG52" i="11"/>
  <c r="CA52" i="11" s="1"/>
  <c r="S52" i="11" s="1"/>
  <c r="CB52" i="11"/>
  <c r="C52" i="11"/>
  <c r="CI51" i="11"/>
  <c r="CC51" i="11" s="1"/>
  <c r="CH51" i="11"/>
  <c r="CG51" i="11"/>
  <c r="CB51" i="11"/>
  <c r="CA51" i="11"/>
  <c r="S51" i="11" s="1"/>
  <c r="C51" i="11"/>
  <c r="CI50" i="11"/>
  <c r="CC50" i="11" s="1"/>
  <c r="CH50" i="11"/>
  <c r="CB50" i="11" s="1"/>
  <c r="S50" i="11" s="1"/>
  <c r="CG50" i="11"/>
  <c r="CA50" i="11"/>
  <c r="C50" i="11"/>
  <c r="CI49" i="11"/>
  <c r="CC49" i="11" s="1"/>
  <c r="CH49" i="11"/>
  <c r="CB49" i="11" s="1"/>
  <c r="CG49" i="11"/>
  <c r="CA49" i="11" s="1"/>
  <c r="S49" i="11" s="1"/>
  <c r="C49" i="11"/>
  <c r="CI48" i="11"/>
  <c r="CC48" i="11" s="1"/>
  <c r="CH48" i="11"/>
  <c r="CG48" i="11"/>
  <c r="CA48" i="11" s="1"/>
  <c r="S48" i="11" s="1"/>
  <c r="CB48" i="11"/>
  <c r="C48" i="11"/>
  <c r="CI47" i="11"/>
  <c r="CC47" i="11" s="1"/>
  <c r="CH47" i="11"/>
  <c r="CG47" i="11"/>
  <c r="CB47" i="11"/>
  <c r="CA47" i="11"/>
  <c r="S47" i="11" s="1"/>
  <c r="C47" i="11"/>
  <c r="CI46" i="11"/>
  <c r="CC46" i="11" s="1"/>
  <c r="CH46" i="11"/>
  <c r="CB46" i="11" s="1"/>
  <c r="S46" i="11" s="1"/>
  <c r="CG46" i="11"/>
  <c r="CA46" i="11"/>
  <c r="C46" i="11"/>
  <c r="CI45" i="11"/>
  <c r="CC45" i="11" s="1"/>
  <c r="CH45" i="11"/>
  <c r="CB45" i="11" s="1"/>
  <c r="CG45" i="11"/>
  <c r="CA45" i="11" s="1"/>
  <c r="S45" i="11" s="1"/>
  <c r="C45" i="11"/>
  <c r="CI44" i="11"/>
  <c r="CC44" i="11" s="1"/>
  <c r="CH44" i="11"/>
  <c r="CG44" i="11"/>
  <c r="CA44" i="11" s="1"/>
  <c r="S44" i="11" s="1"/>
  <c r="CB44" i="11"/>
  <c r="C44" i="11"/>
  <c r="CI43" i="11"/>
  <c r="CC43" i="11" s="1"/>
  <c r="CH43" i="11"/>
  <c r="CG43" i="11"/>
  <c r="CB43" i="11"/>
  <c r="CA43" i="11"/>
  <c r="S43" i="11" s="1"/>
  <c r="C43" i="11"/>
  <c r="CI42" i="11"/>
  <c r="CC42" i="11" s="1"/>
  <c r="CH42" i="11"/>
  <c r="CB42" i="11" s="1"/>
  <c r="S42" i="11" s="1"/>
  <c r="CG42" i="11"/>
  <c r="CA42" i="11"/>
  <c r="C42" i="11"/>
  <c r="C41" i="11"/>
  <c r="CG41" i="11" s="1"/>
  <c r="CA41" i="11" s="1"/>
  <c r="C40" i="11"/>
  <c r="CI40" i="11" s="1"/>
  <c r="CC40" i="11" s="1"/>
  <c r="C39" i="11"/>
  <c r="CI39" i="11" s="1"/>
  <c r="CC39" i="11" s="1"/>
  <c r="C38" i="11"/>
  <c r="CI38" i="11" s="1"/>
  <c r="CC38" i="11" s="1"/>
  <c r="C37" i="11"/>
  <c r="CI37" i="11" s="1"/>
  <c r="CC37" i="11" s="1"/>
  <c r="C36" i="11"/>
  <c r="CI36" i="11" s="1"/>
  <c r="CC36" i="11" s="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D35" i="11"/>
  <c r="C35" i="11" s="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CD18" i="11"/>
  <c r="G18" i="11"/>
  <c r="CJ14" i="11"/>
  <c r="CC14" i="11" s="1"/>
  <c r="CH14" i="11"/>
  <c r="CA14" i="11" s="1"/>
  <c r="CB14" i="11"/>
  <c r="C14" i="11"/>
  <c r="CL14" i="11" s="1"/>
  <c r="CE14" i="11" s="1"/>
  <c r="C13" i="11"/>
  <c r="CJ13" i="11" s="1"/>
  <c r="CC13" i="11" s="1"/>
  <c r="CJ12" i="11"/>
  <c r="CC12" i="11" s="1"/>
  <c r="CH12" i="11"/>
  <c r="CA12" i="11" s="1"/>
  <c r="CB12" i="11"/>
  <c r="C12" i="11"/>
  <c r="CL12" i="11" s="1"/>
  <c r="CE12" i="11" s="1"/>
  <c r="C11" i="11"/>
  <c r="CB11" i="11" s="1"/>
  <c r="A5" i="11"/>
  <c r="A4" i="11"/>
  <c r="A3" i="11"/>
  <c r="A2" i="11"/>
  <c r="AT212" i="3" l="1"/>
  <c r="AT179" i="3"/>
  <c r="AT183" i="3"/>
  <c r="AT218" i="3"/>
  <c r="AW237" i="3"/>
  <c r="AT198" i="3"/>
  <c r="AT211" i="3"/>
  <c r="AT187" i="3"/>
  <c r="AW241" i="3"/>
  <c r="CK313" i="2"/>
  <c r="CE313" i="2" s="1"/>
  <c r="CG313" i="2"/>
  <c r="CA313" i="2" s="1"/>
  <c r="AY313" i="2" s="1"/>
  <c r="CH313" i="2"/>
  <c r="CB313" i="2" s="1"/>
  <c r="CI313" i="2"/>
  <c r="CC313" i="2" s="1"/>
  <c r="CI212" i="2"/>
  <c r="CC212" i="2" s="1"/>
  <c r="CJ212" i="2"/>
  <c r="CD212" i="2" s="1"/>
  <c r="CL212" i="2"/>
  <c r="CF212" i="2" s="1"/>
  <c r="CK212" i="2"/>
  <c r="CE212" i="2" s="1"/>
  <c r="CH212" i="2"/>
  <c r="CB212" i="2" s="1"/>
  <c r="CJ243" i="2"/>
  <c r="CD243" i="2" s="1"/>
  <c r="CK243" i="2"/>
  <c r="CE243" i="2" s="1"/>
  <c r="CI243" i="2"/>
  <c r="CC243" i="2" s="1"/>
  <c r="CL243" i="2"/>
  <c r="CF243" i="2" s="1"/>
  <c r="CI208" i="2"/>
  <c r="CC208" i="2" s="1"/>
  <c r="AT208" i="2" s="1"/>
  <c r="CL208" i="2"/>
  <c r="CF208" i="2" s="1"/>
  <c r="CK208" i="2"/>
  <c r="CE208" i="2" s="1"/>
  <c r="CJ208" i="2"/>
  <c r="CD208" i="2" s="1"/>
  <c r="AW250" i="2"/>
  <c r="CM223" i="2"/>
  <c r="CN223" i="2" s="1"/>
  <c r="CI223" i="2"/>
  <c r="CC223" i="2" s="1"/>
  <c r="AW223" i="2" s="1"/>
  <c r="CJ223" i="2"/>
  <c r="CD223" i="2" s="1"/>
  <c r="CK223" i="2"/>
  <c r="CE223" i="2" s="1"/>
  <c r="CL223" i="2"/>
  <c r="CF223" i="2" s="1"/>
  <c r="CI219" i="2"/>
  <c r="CC219" i="2" s="1"/>
  <c r="CJ219" i="2"/>
  <c r="CD219" i="2" s="1"/>
  <c r="CL219" i="2"/>
  <c r="CF219" i="2" s="1"/>
  <c r="CK219" i="2"/>
  <c r="CE219" i="2" s="1"/>
  <c r="CH219" i="2"/>
  <c r="CB219" i="2" s="1"/>
  <c r="AT219" i="2" s="1"/>
  <c r="CI318" i="2"/>
  <c r="CH318" i="2"/>
  <c r="CG318" i="2"/>
  <c r="CA318" i="2" s="1"/>
  <c r="AY318" i="2" s="1"/>
  <c r="AW249" i="2"/>
  <c r="CK216" i="2"/>
  <c r="CL216" i="2"/>
  <c r="CH216" i="2"/>
  <c r="CJ216" i="2"/>
  <c r="CI216" i="2"/>
  <c r="CI209" i="2"/>
  <c r="CC209" i="2" s="1"/>
  <c r="CJ209" i="2"/>
  <c r="CD209" i="2" s="1"/>
  <c r="CK209" i="2"/>
  <c r="CE209" i="2" s="1"/>
  <c r="CL209" i="2"/>
  <c r="CF209" i="2" s="1"/>
  <c r="CH209" i="2"/>
  <c r="CB209" i="2" s="1"/>
  <c r="AT209" i="2" s="1"/>
  <c r="CI210" i="2"/>
  <c r="CC210" i="2" s="1"/>
  <c r="CJ210" i="2"/>
  <c r="CD210" i="2" s="1"/>
  <c r="CH210" i="2"/>
  <c r="CB210" i="2" s="1"/>
  <c r="CK210" i="2"/>
  <c r="CE210" i="2" s="1"/>
  <c r="CL210" i="2"/>
  <c r="CF210" i="2" s="1"/>
  <c r="CL199" i="2"/>
  <c r="CF199" i="2" s="1"/>
  <c r="CK199" i="2"/>
  <c r="CE199" i="2" s="1"/>
  <c r="CJ199" i="2"/>
  <c r="CD199" i="2" s="1"/>
  <c r="CI199" i="2"/>
  <c r="CC199" i="2" s="1"/>
  <c r="E147" i="2"/>
  <c r="CA11" i="2"/>
  <c r="CL253" i="2"/>
  <c r="CF253" i="2" s="1"/>
  <c r="CJ253" i="2"/>
  <c r="CD253" i="2" s="1"/>
  <c r="CK253" i="2"/>
  <c r="CE253" i="2" s="1"/>
  <c r="CI253" i="2"/>
  <c r="CC253" i="2" s="1"/>
  <c r="AW253" i="2" s="1"/>
  <c r="CJ245" i="2"/>
  <c r="CD245" i="2" s="1"/>
  <c r="CK245" i="2"/>
  <c r="CE245" i="2" s="1"/>
  <c r="CI245" i="2"/>
  <c r="CC245" i="2" s="1"/>
  <c r="CL245" i="2"/>
  <c r="CF245" i="2" s="1"/>
  <c r="CL251" i="2"/>
  <c r="CF251" i="2" s="1"/>
  <c r="CI251" i="2"/>
  <c r="CC251" i="2" s="1"/>
  <c r="CJ251" i="2"/>
  <c r="CD251" i="2" s="1"/>
  <c r="CK251" i="2"/>
  <c r="CE251" i="2" s="1"/>
  <c r="CK214" i="2"/>
  <c r="CL214" i="2"/>
  <c r="CH214" i="2"/>
  <c r="CJ214" i="2"/>
  <c r="CI214" i="2"/>
  <c r="CL234" i="2"/>
  <c r="CF234" i="2" s="1"/>
  <c r="CI234" i="2"/>
  <c r="CC234" i="2" s="1"/>
  <c r="AW234" i="2" s="1"/>
  <c r="CK234" i="2"/>
  <c r="CE234" i="2" s="1"/>
  <c r="CJ234" i="2"/>
  <c r="CD234" i="2" s="1"/>
  <c r="CI316" i="2"/>
  <c r="CH316" i="2"/>
  <c r="CG316" i="2"/>
  <c r="CA316" i="2" s="1"/>
  <c r="AY316" i="2" s="1"/>
  <c r="CH301" i="2"/>
  <c r="CB301" i="2" s="1"/>
  <c r="CI301" i="2"/>
  <c r="CC301" i="2" s="1"/>
  <c r="AY312" i="2"/>
  <c r="CI303" i="2"/>
  <c r="CC303" i="2" s="1"/>
  <c r="CJ303" i="2"/>
  <c r="CD303" i="2" s="1"/>
  <c r="CL252" i="2"/>
  <c r="CF252" i="2" s="1"/>
  <c r="CK252" i="2"/>
  <c r="CE252" i="2" s="1"/>
  <c r="CJ252" i="2"/>
  <c r="CD252" i="2" s="1"/>
  <c r="CI252" i="2"/>
  <c r="CC252" i="2" s="1"/>
  <c r="AW244" i="2"/>
  <c r="AW251" i="2"/>
  <c r="AW242" i="2"/>
  <c r="AY309" i="2"/>
  <c r="CL197" i="2"/>
  <c r="CF197" i="2" s="1"/>
  <c r="B352" i="2" s="1"/>
  <c r="CK197" i="2"/>
  <c r="CE197" i="2" s="1"/>
  <c r="CJ197" i="2"/>
  <c r="CD197" i="2" s="1"/>
  <c r="CI197" i="2"/>
  <c r="CC197" i="2" s="1"/>
  <c r="AT186" i="2"/>
  <c r="D147" i="2"/>
  <c r="AV289" i="2"/>
  <c r="CJ180" i="11"/>
  <c r="CD180" i="11" s="1"/>
  <c r="CH180" i="11"/>
  <c r="CB180" i="11" s="1"/>
  <c r="CL180" i="11"/>
  <c r="CF180" i="11" s="1"/>
  <c r="CI180" i="11"/>
  <c r="CC180" i="11" s="1"/>
  <c r="CK180" i="11"/>
  <c r="CE180" i="11" s="1"/>
  <c r="CJ184" i="11"/>
  <c r="CD184" i="11" s="1"/>
  <c r="CH184" i="11"/>
  <c r="CB184" i="11" s="1"/>
  <c r="CL184" i="11"/>
  <c r="CF184" i="11" s="1"/>
  <c r="CK184" i="11"/>
  <c r="CE184" i="11" s="1"/>
  <c r="CI184" i="11"/>
  <c r="CC184" i="11" s="1"/>
  <c r="C159" i="11"/>
  <c r="CK194" i="11"/>
  <c r="CE194" i="11" s="1"/>
  <c r="CL194" i="11"/>
  <c r="CF194" i="11" s="1"/>
  <c r="AT194" i="11" s="1"/>
  <c r="CI194" i="11"/>
  <c r="CC194" i="11" s="1"/>
  <c r="CH194" i="11"/>
  <c r="CB194" i="11" s="1"/>
  <c r="CJ194" i="11"/>
  <c r="CD194" i="11" s="1"/>
  <c r="CI198" i="11"/>
  <c r="CC198" i="11" s="1"/>
  <c r="AT198" i="11" s="1"/>
  <c r="CL198" i="11"/>
  <c r="CF198" i="11" s="1"/>
  <c r="CK198" i="11"/>
  <c r="CE198" i="11" s="1"/>
  <c r="CJ198" i="11"/>
  <c r="CD198" i="11" s="1"/>
  <c r="CA134" i="11"/>
  <c r="AK134" i="11" s="1"/>
  <c r="C154" i="11"/>
  <c r="C160" i="11" s="1"/>
  <c r="CL177" i="11"/>
  <c r="CF177" i="11" s="1"/>
  <c r="CH177" i="11"/>
  <c r="CB177" i="11" s="1"/>
  <c r="AT177" i="11" s="1"/>
  <c r="CK177" i="11"/>
  <c r="CE177" i="11" s="1"/>
  <c r="CJ177" i="11"/>
  <c r="CD177" i="11" s="1"/>
  <c r="CN177" i="11"/>
  <c r="CI177" i="11"/>
  <c r="CC177" i="11" s="1"/>
  <c r="CK190" i="11"/>
  <c r="CE190" i="11" s="1"/>
  <c r="CL190" i="11"/>
  <c r="CF190" i="11" s="1"/>
  <c r="CJ190" i="11"/>
  <c r="CD190" i="11" s="1"/>
  <c r="CH190" i="11"/>
  <c r="CB190" i="11" s="1"/>
  <c r="AT190" i="11" s="1"/>
  <c r="CI190" i="11"/>
  <c r="CC190" i="11" s="1"/>
  <c r="AT195" i="11"/>
  <c r="D146" i="11"/>
  <c r="E159" i="11"/>
  <c r="E160" i="11" s="1"/>
  <c r="CL182" i="11"/>
  <c r="CF182" i="11" s="1"/>
  <c r="CL195" i="11"/>
  <c r="CF195" i="11" s="1"/>
  <c r="CL13" i="11"/>
  <c r="CE13" i="11" s="1"/>
  <c r="CG36" i="11"/>
  <c r="CA36" i="11" s="1"/>
  <c r="CG37" i="11"/>
  <c r="CA37" i="11" s="1"/>
  <c r="S37" i="11" s="1"/>
  <c r="CG38" i="11"/>
  <c r="CA38" i="11" s="1"/>
  <c r="S38" i="11" s="1"/>
  <c r="CG39" i="11"/>
  <c r="CA39" i="11" s="1"/>
  <c r="CG40" i="11"/>
  <c r="CA40" i="11" s="1"/>
  <c r="CH41" i="11"/>
  <c r="CB41" i="11" s="1"/>
  <c r="S41" i="11" s="1"/>
  <c r="E167" i="11"/>
  <c r="CL179" i="11"/>
  <c r="CF179" i="11" s="1"/>
  <c r="CH186" i="11"/>
  <c r="CB186" i="11" s="1"/>
  <c r="AT186" i="11" s="1"/>
  <c r="CH195" i="11"/>
  <c r="CB195" i="11" s="1"/>
  <c r="CG215" i="11"/>
  <c r="C215" i="11"/>
  <c r="CK240" i="11"/>
  <c r="CE240" i="11" s="1"/>
  <c r="AW240" i="11" s="1"/>
  <c r="CJ240" i="11"/>
  <c r="CD240" i="11" s="1"/>
  <c r="CI240" i="11"/>
  <c r="CC240" i="11" s="1"/>
  <c r="CJ262" i="11"/>
  <c r="CL262" i="11"/>
  <c r="CI262" i="11"/>
  <c r="CK262" i="11"/>
  <c r="CI310" i="11"/>
  <c r="CC310" i="11" s="1"/>
  <c r="CH310" i="11"/>
  <c r="CB310" i="11" s="1"/>
  <c r="CG310" i="11"/>
  <c r="CA310" i="11" s="1"/>
  <c r="CH37" i="11"/>
  <c r="CB37" i="11" s="1"/>
  <c r="CH38" i="11"/>
  <c r="CB38" i="11" s="1"/>
  <c r="CI41" i="11"/>
  <c r="CC41" i="11" s="1"/>
  <c r="C59" i="11"/>
  <c r="CG180" i="11"/>
  <c r="CA180" i="11" s="1"/>
  <c r="CH183" i="11"/>
  <c r="CB183" i="11" s="1"/>
  <c r="CG184" i="11"/>
  <c r="CA184" i="11" s="1"/>
  <c r="AT184" i="11" s="1"/>
  <c r="CI191" i="11"/>
  <c r="CC191" i="11" s="1"/>
  <c r="CL193" i="11"/>
  <c r="CF193" i="11" s="1"/>
  <c r="CI195" i="11"/>
  <c r="CC195" i="11" s="1"/>
  <c r="CJ196" i="11"/>
  <c r="CD196" i="11" s="1"/>
  <c r="AT196" i="11" s="1"/>
  <c r="CI201" i="11"/>
  <c r="CC201" i="11" s="1"/>
  <c r="CH201" i="11"/>
  <c r="CB201" i="11" s="1"/>
  <c r="CI205" i="11"/>
  <c r="CC205" i="11" s="1"/>
  <c r="CK205" i="11"/>
  <c r="CE205" i="11" s="1"/>
  <c r="CJ205" i="11"/>
  <c r="CD205" i="11" s="1"/>
  <c r="CG217" i="11"/>
  <c r="C217" i="11"/>
  <c r="CH223" i="11"/>
  <c r="CB223" i="11" s="1"/>
  <c r="CG223" i="11"/>
  <c r="CA223" i="11" s="1"/>
  <c r="CJ226" i="11"/>
  <c r="CD226" i="11" s="1"/>
  <c r="CK226" i="11"/>
  <c r="CE226" i="11" s="1"/>
  <c r="CJ231" i="11"/>
  <c r="CD231" i="11" s="1"/>
  <c r="CK231" i="11"/>
  <c r="CE231" i="11" s="1"/>
  <c r="AW231" i="11" s="1"/>
  <c r="CI231" i="11"/>
  <c r="CC231" i="11" s="1"/>
  <c r="CL231" i="11"/>
  <c r="CF231" i="11" s="1"/>
  <c r="AW247" i="11"/>
  <c r="CG262" i="11"/>
  <c r="CH262" i="11"/>
  <c r="CI296" i="11"/>
  <c r="CC296" i="11" s="1"/>
  <c r="CH296" i="11"/>
  <c r="CB296" i="11" s="1"/>
  <c r="AV296" i="11" s="1"/>
  <c r="CK11" i="11"/>
  <c r="CD11" i="11" s="1"/>
  <c r="CK13" i="11"/>
  <c r="CD13" i="11" s="1"/>
  <c r="CA125" i="11"/>
  <c r="CL186" i="11"/>
  <c r="CF186" i="11" s="1"/>
  <c r="CL191" i="11"/>
  <c r="CF191" i="11" s="1"/>
  <c r="CI211" i="11"/>
  <c r="CC211" i="11" s="1"/>
  <c r="CL211" i="11"/>
  <c r="CF211" i="11" s="1"/>
  <c r="CH211" i="11"/>
  <c r="CB211" i="11" s="1"/>
  <c r="AT211" i="11" s="1"/>
  <c r="CK236" i="11"/>
  <c r="CE236" i="11" s="1"/>
  <c r="AW236" i="11" s="1"/>
  <c r="CJ236" i="11"/>
  <c r="CD236" i="11" s="1"/>
  <c r="CI236" i="11"/>
  <c r="CC236" i="11" s="1"/>
  <c r="CL236" i="11"/>
  <c r="CF236" i="11" s="1"/>
  <c r="CK241" i="11"/>
  <c r="CE241" i="11" s="1"/>
  <c r="CI241" i="11"/>
  <c r="CC241" i="11" s="1"/>
  <c r="AW241" i="11" s="1"/>
  <c r="CL241" i="11"/>
  <c r="CF241" i="11" s="1"/>
  <c r="AW246" i="11"/>
  <c r="CL11" i="11"/>
  <c r="CE11" i="11" s="1"/>
  <c r="J160" i="11"/>
  <c r="D159" i="11"/>
  <c r="CH182" i="11"/>
  <c r="CB182" i="11" s="1"/>
  <c r="AT182" i="11" s="1"/>
  <c r="CL183" i="11"/>
  <c r="CF183" i="11" s="1"/>
  <c r="CL187" i="11"/>
  <c r="CF187" i="11" s="1"/>
  <c r="CH191" i="11"/>
  <c r="CB191" i="11" s="1"/>
  <c r="AT191" i="11" s="1"/>
  <c r="CL192" i="11"/>
  <c r="CF192" i="11" s="1"/>
  <c r="CJ197" i="11"/>
  <c r="CD197" i="11" s="1"/>
  <c r="AT197" i="11" s="1"/>
  <c r="CL200" i="11"/>
  <c r="CF200" i="11" s="1"/>
  <c r="CI206" i="11"/>
  <c r="CC206" i="11" s="1"/>
  <c r="CJ206" i="11"/>
  <c r="CD206" i="11" s="1"/>
  <c r="CL206" i="11"/>
  <c r="CF206" i="11" s="1"/>
  <c r="CK206" i="11"/>
  <c r="CE206" i="11" s="1"/>
  <c r="CI210" i="11"/>
  <c r="CC210" i="11" s="1"/>
  <c r="AT210" i="11" s="1"/>
  <c r="CL210" i="11"/>
  <c r="CF210" i="11" s="1"/>
  <c r="CJ210" i="11"/>
  <c r="CD210" i="11" s="1"/>
  <c r="CJ211" i="11"/>
  <c r="CD211" i="11" s="1"/>
  <c r="CL219" i="11"/>
  <c r="CF219" i="11" s="1"/>
  <c r="CH219" i="11"/>
  <c r="CB219" i="11" s="1"/>
  <c r="AT219" i="11" s="1"/>
  <c r="CJ219" i="11"/>
  <c r="CD219" i="11" s="1"/>
  <c r="CK219" i="11"/>
  <c r="CE219" i="11" s="1"/>
  <c r="CL257" i="11"/>
  <c r="CF257" i="11" s="1"/>
  <c r="CI257" i="11"/>
  <c r="CC257" i="11" s="1"/>
  <c r="CJ257" i="11"/>
  <c r="CD257" i="11" s="1"/>
  <c r="AW257" i="11" s="1"/>
  <c r="CH263" i="11"/>
  <c r="CG263" i="11"/>
  <c r="C263" i="11"/>
  <c r="CH11" i="11"/>
  <c r="CK12" i="11"/>
  <c r="CD12" i="11" s="1"/>
  <c r="CB13" i="11"/>
  <c r="CH13" i="11"/>
  <c r="CA13" i="11" s="1"/>
  <c r="CK14" i="11"/>
  <c r="CD14" i="11" s="1"/>
  <c r="CH36" i="11"/>
  <c r="CB36" i="11" s="1"/>
  <c r="CH39" i="11"/>
  <c r="CB39" i="11" s="1"/>
  <c r="CH40" i="11"/>
  <c r="CB40" i="11" s="1"/>
  <c r="E146" i="11"/>
  <c r="E147" i="11" s="1"/>
  <c r="CH179" i="11"/>
  <c r="CB179" i="11" s="1"/>
  <c r="AT179" i="11" s="1"/>
  <c r="CI182" i="11"/>
  <c r="CC182" i="11" s="1"/>
  <c r="CI186" i="11"/>
  <c r="CC186" i="11" s="1"/>
  <c r="CH187" i="11"/>
  <c r="CB187" i="11" s="1"/>
  <c r="AT187" i="11" s="1"/>
  <c r="CH188" i="11"/>
  <c r="CB188" i="11" s="1"/>
  <c r="AT188" i="11" s="1"/>
  <c r="CL189" i="11"/>
  <c r="CF189" i="11" s="1"/>
  <c r="CH192" i="11"/>
  <c r="CB192" i="11" s="1"/>
  <c r="CL197" i="11"/>
  <c r="CF197" i="11" s="1"/>
  <c r="CH200" i="11"/>
  <c r="CB200" i="11" s="1"/>
  <c r="AT200" i="11" s="1"/>
  <c r="CI207" i="11"/>
  <c r="CC207" i="11" s="1"/>
  <c r="CL207" i="11"/>
  <c r="CF207" i="11" s="1"/>
  <c r="CJ207" i="11"/>
  <c r="CD207" i="11" s="1"/>
  <c r="CJ11" i="11"/>
  <c r="CC11" i="11" s="1"/>
  <c r="C105" i="11"/>
  <c r="D141" i="11"/>
  <c r="D147" i="11" s="1"/>
  <c r="D154" i="11"/>
  <c r="D160" i="11" s="1"/>
  <c r="C169" i="11"/>
  <c r="CI179" i="11"/>
  <c r="CC179" i="11" s="1"/>
  <c r="C181" i="11"/>
  <c r="CK182" i="11"/>
  <c r="CE182" i="11" s="1"/>
  <c r="CI183" i="11"/>
  <c r="CC183" i="11" s="1"/>
  <c r="C185" i="11"/>
  <c r="CK186" i="11"/>
  <c r="CE186" i="11" s="1"/>
  <c r="CI187" i="11"/>
  <c r="CC187" i="11" s="1"/>
  <c r="CI188" i="11"/>
  <c r="CC188" i="11" s="1"/>
  <c r="CH189" i="11"/>
  <c r="CB189" i="11" s="1"/>
  <c r="AT189" i="11" s="1"/>
  <c r="CJ191" i="11"/>
  <c r="CD191" i="11" s="1"/>
  <c r="CI192" i="11"/>
  <c r="CC192" i="11" s="1"/>
  <c r="CH193" i="11"/>
  <c r="CB193" i="11" s="1"/>
  <c r="AT193" i="11" s="1"/>
  <c r="CJ195" i="11"/>
  <c r="CD195" i="11" s="1"/>
  <c r="CK196" i="11"/>
  <c r="CE196" i="11" s="1"/>
  <c r="C199" i="11"/>
  <c r="CI200" i="11"/>
  <c r="CC200" i="11" s="1"/>
  <c r="CJ201" i="11"/>
  <c r="CD201" i="11" s="1"/>
  <c r="CI203" i="11"/>
  <c r="CC203" i="11" s="1"/>
  <c r="AT203" i="11" s="1"/>
  <c r="CK203" i="11"/>
  <c r="CE203" i="11" s="1"/>
  <c r="CH205" i="11"/>
  <c r="CB205" i="11" s="1"/>
  <c r="AT205" i="11" s="1"/>
  <c r="CK207" i="11"/>
  <c r="CE207" i="11" s="1"/>
  <c r="CK210" i="11"/>
  <c r="CE210" i="11" s="1"/>
  <c r="CI212" i="11"/>
  <c r="CC212" i="11" s="1"/>
  <c r="AT212" i="11" s="1"/>
  <c r="CL212" i="11"/>
  <c r="CF212" i="11" s="1"/>
  <c r="CJ216" i="11"/>
  <c r="CH216" i="11"/>
  <c r="CK216" i="11"/>
  <c r="CL216" i="11"/>
  <c r="CI226" i="11"/>
  <c r="CC226" i="11" s="1"/>
  <c r="CL240" i="11"/>
  <c r="CF240" i="11" s="1"/>
  <c r="CJ241" i="11"/>
  <c r="CD241" i="11" s="1"/>
  <c r="CK257" i="11"/>
  <c r="CE257" i="11" s="1"/>
  <c r="CL259" i="11"/>
  <c r="CF259" i="11" s="1"/>
  <c r="CI259" i="11"/>
  <c r="CC259" i="11" s="1"/>
  <c r="CJ259" i="11"/>
  <c r="CD259" i="11" s="1"/>
  <c r="AW259" i="11" s="1"/>
  <c r="CL264" i="11"/>
  <c r="CF264" i="11" s="1"/>
  <c r="CK264" i="11"/>
  <c r="CE264" i="11" s="1"/>
  <c r="CJ264" i="11"/>
  <c r="CD264" i="11" s="1"/>
  <c r="C202" i="11"/>
  <c r="C204" i="11"/>
  <c r="C209" i="11"/>
  <c r="C213" i="11"/>
  <c r="CJ214" i="11"/>
  <c r="CI214" i="11"/>
  <c r="CH214" i="11"/>
  <c r="C223" i="11"/>
  <c r="CG226" i="11"/>
  <c r="CA226" i="11" s="1"/>
  <c r="AW226" i="11" s="1"/>
  <c r="CJ227" i="11"/>
  <c r="CD227" i="11" s="1"/>
  <c r="CK227" i="11"/>
  <c r="CE227" i="11" s="1"/>
  <c r="CL227" i="11"/>
  <c r="CF227" i="11" s="1"/>
  <c r="AW227" i="11" s="1"/>
  <c r="CJ228" i="11"/>
  <c r="CD228" i="11" s="1"/>
  <c r="AW228" i="11" s="1"/>
  <c r="CI228" i="11"/>
  <c r="CC228" i="11" s="1"/>
  <c r="CK228" i="11"/>
  <c r="CE228" i="11" s="1"/>
  <c r="CK235" i="11"/>
  <c r="CE235" i="11" s="1"/>
  <c r="CL235" i="11"/>
  <c r="CF235" i="11" s="1"/>
  <c r="CJ235" i="11"/>
  <c r="CD235" i="11" s="1"/>
  <c r="CI235" i="11"/>
  <c r="CC235" i="11" s="1"/>
  <c r="AW235" i="11" s="1"/>
  <c r="CK237" i="11"/>
  <c r="CE237" i="11" s="1"/>
  <c r="CI237" i="11"/>
  <c r="CC237" i="11" s="1"/>
  <c r="CJ237" i="11"/>
  <c r="CD237" i="11" s="1"/>
  <c r="CI243" i="11"/>
  <c r="CC243" i="11" s="1"/>
  <c r="CL243" i="11"/>
  <c r="CF243" i="11" s="1"/>
  <c r="CK243" i="11"/>
  <c r="CE243" i="11" s="1"/>
  <c r="CI254" i="11"/>
  <c r="CC254" i="11" s="1"/>
  <c r="CK254" i="11"/>
  <c r="CE254" i="11" s="1"/>
  <c r="CJ254" i="11"/>
  <c r="CD254" i="11" s="1"/>
  <c r="CL254" i="11"/>
  <c r="CF254" i="11" s="1"/>
  <c r="CL256" i="11"/>
  <c r="CF256" i="11" s="1"/>
  <c r="CI256" i="11"/>
  <c r="CC256" i="11" s="1"/>
  <c r="AW256" i="11" s="1"/>
  <c r="CK256" i="11"/>
  <c r="CE256" i="11" s="1"/>
  <c r="CJ256" i="11"/>
  <c r="CD256" i="11" s="1"/>
  <c r="CH265" i="11"/>
  <c r="CB265" i="11" s="1"/>
  <c r="CG265" i="11"/>
  <c r="CA265" i="11" s="1"/>
  <c r="CI297" i="11"/>
  <c r="CC297" i="11" s="1"/>
  <c r="CH297" i="11"/>
  <c r="CB297" i="11" s="1"/>
  <c r="AV297" i="11" s="1"/>
  <c r="CH229" i="11"/>
  <c r="CB229" i="11" s="1"/>
  <c r="CG229" i="11"/>
  <c r="CA229" i="11" s="1"/>
  <c r="C229" i="11"/>
  <c r="CJ232" i="11"/>
  <c r="CD232" i="11" s="1"/>
  <c r="CI232" i="11"/>
  <c r="CC232" i="11" s="1"/>
  <c r="AW232" i="11" s="1"/>
  <c r="CL232" i="11"/>
  <c r="CF232" i="11" s="1"/>
  <c r="AW234" i="11"/>
  <c r="AW243" i="11"/>
  <c r="CK244" i="11"/>
  <c r="CE244" i="11" s="1"/>
  <c r="CI244" i="11"/>
  <c r="CC244" i="11" s="1"/>
  <c r="AW244" i="11" s="1"/>
  <c r="CL244" i="11"/>
  <c r="CF244" i="11" s="1"/>
  <c r="CH258" i="11"/>
  <c r="CB258" i="11" s="1"/>
  <c r="C258" i="11"/>
  <c r="CH260" i="11"/>
  <c r="CG260" i="11"/>
  <c r="C260" i="11"/>
  <c r="CL265" i="11"/>
  <c r="CF265" i="11" s="1"/>
  <c r="CK265" i="11"/>
  <c r="CE265" i="11" s="1"/>
  <c r="CJ265" i="11"/>
  <c r="CD265" i="11" s="1"/>
  <c r="CI299" i="11"/>
  <c r="CC299" i="11" s="1"/>
  <c r="AV301" i="11"/>
  <c r="CG317" i="11"/>
  <c r="CA317" i="11" s="1"/>
  <c r="AY317" i="11" s="1"/>
  <c r="CH317" i="11"/>
  <c r="CI317" i="11"/>
  <c r="C208" i="11"/>
  <c r="C218" i="11"/>
  <c r="CJ225" i="11"/>
  <c r="CD225" i="11" s="1"/>
  <c r="AW225" i="11" s="1"/>
  <c r="CI225" i="11"/>
  <c r="CC225" i="11" s="1"/>
  <c r="CG230" i="11"/>
  <c r="CA230" i="11" s="1"/>
  <c r="C230" i="11"/>
  <c r="CH233" i="11"/>
  <c r="CB233" i="11" s="1"/>
  <c r="CG233" i="11"/>
  <c r="CA233" i="11" s="1"/>
  <c r="C233" i="11"/>
  <c r="CK239" i="11"/>
  <c r="CE239" i="11" s="1"/>
  <c r="AW239" i="11" s="1"/>
  <c r="CL239" i="11"/>
  <c r="CF239" i="11" s="1"/>
  <c r="CJ239" i="11"/>
  <c r="CD239" i="11" s="1"/>
  <c r="CI255" i="11"/>
  <c r="CC255" i="11" s="1"/>
  <c r="AW255" i="11" s="1"/>
  <c r="CK255" i="11"/>
  <c r="CE255" i="11" s="1"/>
  <c r="CJ255" i="11"/>
  <c r="CD255" i="11" s="1"/>
  <c r="CH293" i="11"/>
  <c r="CB293" i="11" s="1"/>
  <c r="CI293" i="11"/>
  <c r="CC293" i="11" s="1"/>
  <c r="AV293" i="11" s="1"/>
  <c r="CI311" i="11"/>
  <c r="CC311" i="11" s="1"/>
  <c r="CH311" i="11"/>
  <c r="CB311" i="11" s="1"/>
  <c r="CG311" i="11"/>
  <c r="CA311" i="11" s="1"/>
  <c r="CI294" i="11"/>
  <c r="CC294" i="11" s="1"/>
  <c r="CI298" i="11"/>
  <c r="CC298" i="11" s="1"/>
  <c r="CH298" i="11"/>
  <c r="CB298" i="11" s="1"/>
  <c r="CI316" i="11"/>
  <c r="CH316" i="11"/>
  <c r="CG316" i="11"/>
  <c r="CA316" i="11" s="1"/>
  <c r="AY316" i="11" s="1"/>
  <c r="CL238" i="11"/>
  <c r="CF238" i="11" s="1"/>
  <c r="AW238" i="11" s="1"/>
  <c r="CJ242" i="11"/>
  <c r="CD242" i="11" s="1"/>
  <c r="AW242" i="11" s="1"/>
  <c r="C249" i="11"/>
  <c r="C250" i="11"/>
  <c r="C251" i="11"/>
  <c r="C252" i="11"/>
  <c r="CI288" i="11"/>
  <c r="CC288" i="11" s="1"/>
  <c r="AV288" i="11" s="1"/>
  <c r="CH288" i="11"/>
  <c r="CB288" i="11" s="1"/>
  <c r="AV294" i="11"/>
  <c r="AV299" i="11"/>
  <c r="CI309" i="11"/>
  <c r="CC309" i="11" s="1"/>
  <c r="CH309" i="11"/>
  <c r="CB309" i="11" s="1"/>
  <c r="CI313" i="11"/>
  <c r="CC313" i="11" s="1"/>
  <c r="CK313" i="11"/>
  <c r="CE313" i="11" s="1"/>
  <c r="CH313" i="11"/>
  <c r="CB313" i="11" s="1"/>
  <c r="AY313" i="11" s="1"/>
  <c r="CG315" i="11"/>
  <c r="CA315" i="11" s="1"/>
  <c r="AY315" i="11" s="1"/>
  <c r="CI315" i="11"/>
  <c r="CL242" i="11"/>
  <c r="CF242" i="11" s="1"/>
  <c r="CJ245" i="11"/>
  <c r="CD245" i="11" s="1"/>
  <c r="AW245" i="11" s="1"/>
  <c r="CJ246" i="11"/>
  <c r="CD246" i="11" s="1"/>
  <c r="CJ247" i="11"/>
  <c r="CD247" i="11" s="1"/>
  <c r="CJ248" i="11"/>
  <c r="CD248" i="11" s="1"/>
  <c r="AW248" i="11" s="1"/>
  <c r="C253" i="11"/>
  <c r="CH261" i="11"/>
  <c r="CG261" i="11"/>
  <c r="C261" i="11"/>
  <c r="CG264" i="11"/>
  <c r="CA264" i="11" s="1"/>
  <c r="AW264" i="11" s="1"/>
  <c r="CI286" i="11"/>
  <c r="CH286" i="11"/>
  <c r="CI292" i="11"/>
  <c r="CC292" i="11" s="1"/>
  <c r="CH292" i="11"/>
  <c r="CB292" i="11" s="1"/>
  <c r="AV292" i="11" s="1"/>
  <c r="CI300" i="11"/>
  <c r="CC300" i="11" s="1"/>
  <c r="CH300" i="11"/>
  <c r="CB300" i="11" s="1"/>
  <c r="AV300" i="11" s="1"/>
  <c r="CG309" i="11"/>
  <c r="CA309" i="11" s="1"/>
  <c r="AY309" i="11" s="1"/>
  <c r="CH312" i="11"/>
  <c r="CB312" i="11" s="1"/>
  <c r="CK312" i="11"/>
  <c r="CE312" i="11" s="1"/>
  <c r="CG312" i="11"/>
  <c r="CA312" i="11" s="1"/>
  <c r="CI312" i="11"/>
  <c r="CC312" i="11" s="1"/>
  <c r="CI314" i="11"/>
  <c r="CC314" i="11" s="1"/>
  <c r="CH314" i="11"/>
  <c r="CB314" i="11" s="1"/>
  <c r="AY314" i="11" s="1"/>
  <c r="CH315" i="11"/>
  <c r="C270" i="11"/>
  <c r="CJ302" i="11"/>
  <c r="CD302" i="11" s="1"/>
  <c r="CI302" i="11"/>
  <c r="CC302" i="11" s="1"/>
  <c r="C318" i="11"/>
  <c r="E341" i="10"/>
  <c r="D341" i="10"/>
  <c r="C341" i="10" s="1"/>
  <c r="E340" i="10"/>
  <c r="C340" i="10" s="1"/>
  <c r="D340" i="10"/>
  <c r="E339" i="10"/>
  <c r="D339" i="10"/>
  <c r="C339" i="10" s="1"/>
  <c r="E338" i="10"/>
  <c r="D338" i="10"/>
  <c r="C338" i="10"/>
  <c r="E337" i="10"/>
  <c r="D337" i="10"/>
  <c r="C337" i="10" s="1"/>
  <c r="E336" i="10"/>
  <c r="D336" i="10"/>
  <c r="C336" i="10"/>
  <c r="D331" i="10"/>
  <c r="C331" i="10"/>
  <c r="B331" i="10" s="1"/>
  <c r="D330" i="10"/>
  <c r="B330" i="10" s="1"/>
  <c r="C330" i="10"/>
  <c r="E325" i="10"/>
  <c r="D325" i="10"/>
  <c r="C325" i="10" s="1"/>
  <c r="E324" i="10"/>
  <c r="C324" i="10" s="1"/>
  <c r="D324" i="10"/>
  <c r="E323" i="10"/>
  <c r="D323" i="10"/>
  <c r="C323" i="10" s="1"/>
  <c r="CJ318" i="10"/>
  <c r="CD318" i="10"/>
  <c r="E318" i="10"/>
  <c r="D318" i="10"/>
  <c r="C318" i="10" s="1"/>
  <c r="CJ317" i="10"/>
  <c r="CD317" i="10" s="1"/>
  <c r="E317" i="10"/>
  <c r="D317" i="10"/>
  <c r="C317" i="10" s="1"/>
  <c r="CH317" i="10" s="1"/>
  <c r="CJ316" i="10"/>
  <c r="CD316" i="10"/>
  <c r="E316" i="10"/>
  <c r="D316" i="10"/>
  <c r="C316" i="10" s="1"/>
  <c r="CJ315" i="10"/>
  <c r="CD315" i="10" s="1"/>
  <c r="E315" i="10"/>
  <c r="D315" i="10"/>
  <c r="C315" i="10" s="1"/>
  <c r="CJ314" i="10"/>
  <c r="CD314" i="10"/>
  <c r="E314" i="10"/>
  <c r="D314" i="10"/>
  <c r="C314" i="10" s="1"/>
  <c r="CJ313" i="10"/>
  <c r="CG313" i="10"/>
  <c r="CA313" i="10" s="1"/>
  <c r="CD313" i="10"/>
  <c r="E313" i="10"/>
  <c r="D313" i="10"/>
  <c r="C313" i="10" s="1"/>
  <c r="CG312" i="10"/>
  <c r="CA312" i="10" s="1"/>
  <c r="E312" i="10"/>
  <c r="CJ312" i="10" s="1"/>
  <c r="CD312" i="10" s="1"/>
  <c r="D312" i="10"/>
  <c r="C312" i="10" s="1"/>
  <c r="CJ311" i="10"/>
  <c r="CD311" i="10"/>
  <c r="E311" i="10"/>
  <c r="D311" i="10"/>
  <c r="C311" i="10" s="1"/>
  <c r="CJ310" i="10"/>
  <c r="CD310" i="10" s="1"/>
  <c r="CH310" i="10"/>
  <c r="CB310" i="10"/>
  <c r="E310" i="10"/>
  <c r="D310" i="10"/>
  <c r="C310" i="10" s="1"/>
  <c r="CJ309" i="10"/>
  <c r="CD309" i="10" s="1"/>
  <c r="CH309" i="10"/>
  <c r="CB309" i="10" s="1"/>
  <c r="E309" i="10"/>
  <c r="D309" i="10"/>
  <c r="C309" i="10" s="1"/>
  <c r="CJ308" i="10"/>
  <c r="CH308" i="10"/>
  <c r="CB308" i="10" s="1"/>
  <c r="CD308" i="10"/>
  <c r="E308" i="10"/>
  <c r="CI308" i="10" s="1"/>
  <c r="CC308" i="10" s="1"/>
  <c r="C308" i="10"/>
  <c r="CH303" i="10"/>
  <c r="CB303" i="10"/>
  <c r="E303" i="10"/>
  <c r="D303" i="10"/>
  <c r="C303" i="10"/>
  <c r="CH302" i="10"/>
  <c r="CB302" i="10"/>
  <c r="E302" i="10"/>
  <c r="C302" i="10" s="1"/>
  <c r="D302" i="10"/>
  <c r="CH301" i="10"/>
  <c r="CB301" i="10" s="1"/>
  <c r="CG301" i="10"/>
  <c r="CA301" i="10"/>
  <c r="E301" i="10"/>
  <c r="C301" i="10" s="1"/>
  <c r="CI301" i="10" s="1"/>
  <c r="CC301" i="10" s="1"/>
  <c r="D301" i="10"/>
  <c r="CG300" i="10"/>
  <c r="CA300" i="10"/>
  <c r="E300" i="10"/>
  <c r="D300" i="10"/>
  <c r="C300" i="10"/>
  <c r="CG299" i="10"/>
  <c r="CA299" i="10"/>
  <c r="E299" i="10"/>
  <c r="D299" i="10"/>
  <c r="C299" i="10"/>
  <c r="CG298" i="10"/>
  <c r="CA298" i="10"/>
  <c r="E298" i="10"/>
  <c r="C298" i="10" s="1"/>
  <c r="D298" i="10"/>
  <c r="CH297" i="10"/>
  <c r="CB297" i="10" s="1"/>
  <c r="CG297" i="10"/>
  <c r="CA297" i="10"/>
  <c r="E297" i="10"/>
  <c r="C297" i="10" s="1"/>
  <c r="CI297" i="10" s="1"/>
  <c r="CC297" i="10" s="1"/>
  <c r="D297" i="10"/>
  <c r="CG296" i="10"/>
  <c r="CA296" i="10"/>
  <c r="E296" i="10"/>
  <c r="D296" i="10"/>
  <c r="C296" i="10"/>
  <c r="CG295" i="10"/>
  <c r="E295" i="10"/>
  <c r="C295" i="10" s="1"/>
  <c r="D295" i="10"/>
  <c r="CG294" i="10"/>
  <c r="CA294" i="10"/>
  <c r="E294" i="10"/>
  <c r="C294" i="10" s="1"/>
  <c r="CI293" i="10"/>
  <c r="CC293" i="10" s="1"/>
  <c r="CG293" i="10"/>
  <c r="CA293" i="10" s="1"/>
  <c r="E293" i="10"/>
  <c r="C293" i="10"/>
  <c r="CH293" i="10" s="1"/>
  <c r="CB293" i="10" s="1"/>
  <c r="AV293" i="10" s="1"/>
  <c r="CG292" i="10"/>
  <c r="CC292" i="10"/>
  <c r="CA292" i="10"/>
  <c r="E292" i="10"/>
  <c r="C292" i="10" s="1"/>
  <c r="CI292" i="10" s="1"/>
  <c r="CI291" i="10"/>
  <c r="CC291" i="10" s="1"/>
  <c r="CG291" i="10"/>
  <c r="CA291" i="10" s="1"/>
  <c r="E291" i="10"/>
  <c r="C291" i="10"/>
  <c r="CH291" i="10" s="1"/>
  <c r="CB291" i="10" s="1"/>
  <c r="CG290" i="10"/>
  <c r="CC290" i="10"/>
  <c r="CA290" i="10"/>
  <c r="E290" i="10"/>
  <c r="C290" i="10" s="1"/>
  <c r="CI290" i="10" s="1"/>
  <c r="CG289" i="10"/>
  <c r="CA289" i="10" s="1"/>
  <c r="E289" i="10"/>
  <c r="C289" i="10"/>
  <c r="CH288" i="10"/>
  <c r="CB288" i="10" s="1"/>
  <c r="CG288" i="10"/>
  <c r="CA288" i="10"/>
  <c r="AV288" i="10" s="1"/>
  <c r="E288" i="10"/>
  <c r="C288" i="10" s="1"/>
  <c r="CI288" i="10" s="1"/>
  <c r="CC288" i="10" s="1"/>
  <c r="CG287" i="10"/>
  <c r="CA287" i="10" s="1"/>
  <c r="AV287" i="10"/>
  <c r="E287" i="10"/>
  <c r="C287" i="10"/>
  <c r="CH287" i="10" s="1"/>
  <c r="CG286" i="10"/>
  <c r="CA286" i="10"/>
  <c r="AV286" i="10" s="1"/>
  <c r="E286" i="10"/>
  <c r="C286" i="10" s="1"/>
  <c r="CI286" i="10" s="1"/>
  <c r="AU285" i="10"/>
  <c r="AT285" i="10"/>
  <c r="AS285" i="10"/>
  <c r="AR285" i="10"/>
  <c r="AQ285" i="10"/>
  <c r="AP285" i="10"/>
  <c r="AO285" i="10"/>
  <c r="AN285" i="10"/>
  <c r="AM285" i="10"/>
  <c r="AL285" i="10"/>
  <c r="AK285" i="10"/>
  <c r="AJ285" i="10"/>
  <c r="AI285" i="10"/>
  <c r="AH285" i="10"/>
  <c r="AG285" i="10"/>
  <c r="AF285" i="10"/>
  <c r="AE285" i="10"/>
  <c r="AD285" i="10"/>
  <c r="AC285" i="10"/>
  <c r="AB285" i="10"/>
  <c r="AA285" i="10"/>
  <c r="Z285" i="10"/>
  <c r="Y285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D285" i="10" s="1"/>
  <c r="C285" i="10" s="1"/>
  <c r="E285" i="10"/>
  <c r="E280" i="10"/>
  <c r="D280" i="10"/>
  <c r="C280" i="10" s="1"/>
  <c r="E279" i="10"/>
  <c r="C279" i="10" s="1"/>
  <c r="D279" i="10"/>
  <c r="E278" i="10"/>
  <c r="D278" i="10"/>
  <c r="C278" i="10" s="1"/>
  <c r="E277" i="10"/>
  <c r="D277" i="10"/>
  <c r="C277" i="10"/>
  <c r="E272" i="10"/>
  <c r="D272" i="10"/>
  <c r="C272" i="10" s="1"/>
  <c r="E271" i="10"/>
  <c r="D271" i="10"/>
  <c r="C271" i="10"/>
  <c r="E270" i="10"/>
  <c r="D270" i="10"/>
  <c r="C270" i="10" s="1"/>
  <c r="E269" i="10"/>
  <c r="C269" i="10" s="1"/>
  <c r="D269" i="10"/>
  <c r="E265" i="10"/>
  <c r="D265" i="10"/>
  <c r="CI264" i="10"/>
  <c r="CC264" i="10" s="1"/>
  <c r="E264" i="10"/>
  <c r="CH264" i="10" s="1"/>
  <c r="CB264" i="10" s="1"/>
  <c r="D264" i="10"/>
  <c r="C264" i="10"/>
  <c r="AW263" i="10"/>
  <c r="E263" i="10"/>
  <c r="D263" i="10"/>
  <c r="AW262" i="10"/>
  <c r="E262" i="10"/>
  <c r="D262" i="10"/>
  <c r="CG261" i="10"/>
  <c r="AW261" i="10"/>
  <c r="E261" i="10"/>
  <c r="CH261" i="10" s="1"/>
  <c r="D261" i="10"/>
  <c r="C261" i="10"/>
  <c r="CG260" i="10"/>
  <c r="AW260" i="10"/>
  <c r="E260" i="10"/>
  <c r="CH260" i="10" s="1"/>
  <c r="D260" i="10"/>
  <c r="C260" i="10"/>
  <c r="CK259" i="10"/>
  <c r="CE259" i="10" s="1"/>
  <c r="E259" i="10"/>
  <c r="CH259" i="10" s="1"/>
  <c r="CB259" i="10" s="1"/>
  <c r="D259" i="10"/>
  <c r="C259" i="10"/>
  <c r="CG258" i="10"/>
  <c r="CA258" i="10" s="1"/>
  <c r="E258" i="10"/>
  <c r="D258" i="10"/>
  <c r="CG257" i="10"/>
  <c r="CA257" i="10"/>
  <c r="E257" i="10"/>
  <c r="D257" i="10"/>
  <c r="CJ256" i="10"/>
  <c r="CD256" i="10" s="1"/>
  <c r="CB256" i="10"/>
  <c r="E256" i="10"/>
  <c r="CH256" i="10" s="1"/>
  <c r="D256" i="10"/>
  <c r="C256" i="10" s="1"/>
  <c r="CJ255" i="10"/>
  <c r="CD255" i="10" s="1"/>
  <c r="CB255" i="10"/>
  <c r="E255" i="10"/>
  <c r="CH255" i="10" s="1"/>
  <c r="D255" i="10"/>
  <c r="C255" i="10"/>
  <c r="CI254" i="10"/>
  <c r="CC254" i="10" s="1"/>
  <c r="E254" i="10"/>
  <c r="D254" i="10"/>
  <c r="C254" i="10" s="1"/>
  <c r="E253" i="10"/>
  <c r="D253" i="10"/>
  <c r="C253" i="10"/>
  <c r="E252" i="10"/>
  <c r="D252" i="10"/>
  <c r="C252" i="10" s="1"/>
  <c r="E251" i="10"/>
  <c r="CH251" i="10" s="1"/>
  <c r="CB251" i="10" s="1"/>
  <c r="D251" i="10"/>
  <c r="C251" i="10"/>
  <c r="CB250" i="10"/>
  <c r="E250" i="10"/>
  <c r="CH250" i="10" s="1"/>
  <c r="D250" i="10"/>
  <c r="C250" i="10" s="1"/>
  <c r="E249" i="10"/>
  <c r="CH249" i="10" s="1"/>
  <c r="CB249" i="10" s="1"/>
  <c r="D249" i="10"/>
  <c r="C249" i="10"/>
  <c r="E248" i="10"/>
  <c r="CH248" i="10" s="1"/>
  <c r="CB248" i="10" s="1"/>
  <c r="D248" i="10"/>
  <c r="C248" i="10" s="1"/>
  <c r="CJ247" i="10"/>
  <c r="CD247" i="10" s="1"/>
  <c r="CB247" i="10"/>
  <c r="E247" i="10"/>
  <c r="CH247" i="10" s="1"/>
  <c r="D247" i="10"/>
  <c r="C247" i="10"/>
  <c r="CI246" i="10"/>
  <c r="CC246" i="10" s="1"/>
  <c r="CB246" i="10"/>
  <c r="E246" i="10"/>
  <c r="CH246" i="10" s="1"/>
  <c r="D246" i="10"/>
  <c r="C246" i="10" s="1"/>
  <c r="E245" i="10"/>
  <c r="D245" i="10"/>
  <c r="CG244" i="10"/>
  <c r="CA244" i="10"/>
  <c r="E244" i="10"/>
  <c r="D244" i="10"/>
  <c r="C244" i="10" s="1"/>
  <c r="CJ243" i="10"/>
  <c r="CD243" i="10" s="1"/>
  <c r="E243" i="10"/>
  <c r="CG243" i="10" s="1"/>
  <c r="CA243" i="10" s="1"/>
  <c r="D243" i="10"/>
  <c r="C243" i="10"/>
  <c r="CI242" i="10"/>
  <c r="CC242" i="10" s="1"/>
  <c r="E242" i="10"/>
  <c r="C242" i="10" s="1"/>
  <c r="D242" i="10"/>
  <c r="E241" i="10"/>
  <c r="D241" i="10"/>
  <c r="CH240" i="10"/>
  <c r="CB240" i="10" s="1"/>
  <c r="E240" i="10"/>
  <c r="CG240" i="10" s="1"/>
  <c r="CA240" i="10" s="1"/>
  <c r="D240" i="10"/>
  <c r="CL239" i="10"/>
  <c r="CF239" i="10" s="1"/>
  <c r="CH239" i="10"/>
  <c r="CB239" i="10" s="1"/>
  <c r="E239" i="10"/>
  <c r="CG239" i="10" s="1"/>
  <c r="CA239" i="10" s="1"/>
  <c r="D239" i="10"/>
  <c r="C239" i="10" s="1"/>
  <c r="CJ238" i="10"/>
  <c r="CD238" i="10" s="1"/>
  <c r="CH238" i="10"/>
  <c r="CB238" i="10"/>
  <c r="E238" i="10"/>
  <c r="CG238" i="10" s="1"/>
  <c r="CA238" i="10" s="1"/>
  <c r="D238" i="10"/>
  <c r="C238" i="10" s="1"/>
  <c r="CH237" i="10"/>
  <c r="CB237" i="10" s="1"/>
  <c r="E237" i="10"/>
  <c r="CG237" i="10" s="1"/>
  <c r="CA237" i="10" s="1"/>
  <c r="D237" i="10"/>
  <c r="C237" i="10" s="1"/>
  <c r="CJ236" i="10"/>
  <c r="CD236" i="10" s="1"/>
  <c r="CH236" i="10"/>
  <c r="CB236" i="10"/>
  <c r="E236" i="10"/>
  <c r="CG236" i="10" s="1"/>
  <c r="CA236" i="10" s="1"/>
  <c r="D236" i="10"/>
  <c r="C236" i="10" s="1"/>
  <c r="CL235" i="10"/>
  <c r="CF235" i="10" s="1"/>
  <c r="CH235" i="10"/>
  <c r="CB235" i="10" s="1"/>
  <c r="E235" i="10"/>
  <c r="CG235" i="10" s="1"/>
  <c r="CA235" i="10" s="1"/>
  <c r="D235" i="10"/>
  <c r="C235" i="10" s="1"/>
  <c r="CJ234" i="10"/>
  <c r="CD234" i="10" s="1"/>
  <c r="CH234" i="10"/>
  <c r="CB234" i="10"/>
  <c r="E234" i="10"/>
  <c r="CG234" i="10" s="1"/>
  <c r="CA234" i="10" s="1"/>
  <c r="C234" i="10"/>
  <c r="CG233" i="10"/>
  <c r="CA233" i="10" s="1"/>
  <c r="E233" i="10"/>
  <c r="CH233" i="10" s="1"/>
  <c r="CB233" i="10" s="1"/>
  <c r="D233" i="10"/>
  <c r="C233" i="10"/>
  <c r="CG232" i="10"/>
  <c r="CA232" i="10" s="1"/>
  <c r="CB232" i="10"/>
  <c r="E232" i="10"/>
  <c r="CH232" i="10" s="1"/>
  <c r="D232" i="10"/>
  <c r="C232" i="10"/>
  <c r="E231" i="10"/>
  <c r="D231" i="10"/>
  <c r="E230" i="10"/>
  <c r="D230" i="10"/>
  <c r="CG229" i="10"/>
  <c r="CA229" i="10" s="1"/>
  <c r="E229" i="10"/>
  <c r="CH229" i="10" s="1"/>
  <c r="CB229" i="10" s="1"/>
  <c r="D229" i="10"/>
  <c r="C229" i="10"/>
  <c r="E228" i="10"/>
  <c r="D228" i="10"/>
  <c r="E227" i="10"/>
  <c r="D227" i="10"/>
  <c r="C227" i="10"/>
  <c r="E226" i="10"/>
  <c r="D226" i="10"/>
  <c r="CG225" i="10"/>
  <c r="CA225" i="10"/>
  <c r="E225" i="10"/>
  <c r="D225" i="10"/>
  <c r="CK223" i="10"/>
  <c r="CE223" i="10" s="1"/>
  <c r="E223" i="10"/>
  <c r="CH223" i="10" s="1"/>
  <c r="CB223" i="10" s="1"/>
  <c r="D223" i="10"/>
  <c r="C223" i="10"/>
  <c r="E219" i="10"/>
  <c r="C219" i="10" s="1"/>
  <c r="D219" i="10"/>
  <c r="CG218" i="10"/>
  <c r="CA218" i="10"/>
  <c r="E218" i="10"/>
  <c r="C218" i="10" s="1"/>
  <c r="CI218" i="10" s="1"/>
  <c r="CC218" i="10" s="1"/>
  <c r="D218" i="10"/>
  <c r="AT217" i="10"/>
  <c r="E217" i="10"/>
  <c r="D217" i="10"/>
  <c r="CI216" i="10"/>
  <c r="CG216" i="10"/>
  <c r="AT216" i="10"/>
  <c r="E216" i="10"/>
  <c r="D216" i="10"/>
  <c r="C216" i="10"/>
  <c r="CG215" i="10"/>
  <c r="AT215" i="10"/>
  <c r="E215" i="10"/>
  <c r="D215" i="10"/>
  <c r="C215" i="10"/>
  <c r="AT214" i="10"/>
  <c r="E214" i="10"/>
  <c r="D214" i="10"/>
  <c r="CK213" i="10"/>
  <c r="CE213" i="10" s="1"/>
  <c r="CI213" i="10"/>
  <c r="CC213" i="10" s="1"/>
  <c r="E213" i="10"/>
  <c r="CG213" i="10" s="1"/>
  <c r="CA213" i="10" s="1"/>
  <c r="D213" i="10"/>
  <c r="C213" i="10"/>
  <c r="E212" i="10"/>
  <c r="CG212" i="10" s="1"/>
  <c r="CA212" i="10" s="1"/>
  <c r="D212" i="10"/>
  <c r="C212" i="10"/>
  <c r="CK212" i="10" s="1"/>
  <c r="CE212" i="10" s="1"/>
  <c r="CG211" i="10"/>
  <c r="CA211" i="10" s="1"/>
  <c r="E211" i="10"/>
  <c r="C211" i="10" s="1"/>
  <c r="D211" i="10"/>
  <c r="CI210" i="10"/>
  <c r="CC210" i="10" s="1"/>
  <c r="E210" i="10"/>
  <c r="C210" i="10" s="1"/>
  <c r="D210" i="10"/>
  <c r="CA209" i="10"/>
  <c r="E209" i="10"/>
  <c r="CG209" i="10" s="1"/>
  <c r="D209" i="10"/>
  <c r="C209" i="10"/>
  <c r="CK208" i="10"/>
  <c r="CE208" i="10" s="1"/>
  <c r="E208" i="10"/>
  <c r="C208" i="10" s="1"/>
  <c r="D208" i="10"/>
  <c r="CK207" i="10"/>
  <c r="CE207" i="10" s="1"/>
  <c r="E207" i="10"/>
  <c r="C207" i="10" s="1"/>
  <c r="D207" i="10"/>
  <c r="E206" i="10"/>
  <c r="D206" i="10"/>
  <c r="C206" i="10"/>
  <c r="E205" i="10"/>
  <c r="C205" i="10" s="1"/>
  <c r="D205" i="10"/>
  <c r="E204" i="10"/>
  <c r="C204" i="10" s="1"/>
  <c r="D204" i="10"/>
  <c r="E203" i="10"/>
  <c r="CG203" i="10" s="1"/>
  <c r="CA203" i="10" s="1"/>
  <c r="D203" i="10"/>
  <c r="C203" i="10"/>
  <c r="CK203" i="10" s="1"/>
  <c r="CE203" i="10" s="1"/>
  <c r="E202" i="10"/>
  <c r="CG202" i="10" s="1"/>
  <c r="CA202" i="10" s="1"/>
  <c r="D202" i="10"/>
  <c r="C202" i="10"/>
  <c r="CG201" i="10"/>
  <c r="CA201" i="10" s="1"/>
  <c r="E201" i="10"/>
  <c r="C201" i="10" s="1"/>
  <c r="D201" i="10"/>
  <c r="CI200" i="10"/>
  <c r="CC200" i="10" s="1"/>
  <c r="CG200" i="10"/>
  <c r="CA200" i="10" s="1"/>
  <c r="E200" i="10"/>
  <c r="C200" i="10" s="1"/>
  <c r="D200" i="10"/>
  <c r="E199" i="10"/>
  <c r="D199" i="10"/>
  <c r="E198" i="10"/>
  <c r="D198" i="10"/>
  <c r="E197" i="10"/>
  <c r="D197" i="10"/>
  <c r="E196" i="10"/>
  <c r="D196" i="10"/>
  <c r="CK195" i="10"/>
  <c r="CE195" i="10" s="1"/>
  <c r="E195" i="10"/>
  <c r="CG195" i="10" s="1"/>
  <c r="CA195" i="10" s="1"/>
  <c r="D195" i="10"/>
  <c r="C195" i="10"/>
  <c r="CK194" i="10"/>
  <c r="CE194" i="10" s="1"/>
  <c r="CG194" i="10"/>
  <c r="CA194" i="10" s="1"/>
  <c r="E194" i="10"/>
  <c r="D194" i="10"/>
  <c r="C194" i="10"/>
  <c r="CK193" i="10"/>
  <c r="CE193" i="10" s="1"/>
  <c r="CG193" i="10"/>
  <c r="CA193" i="10" s="1"/>
  <c r="E193" i="10"/>
  <c r="D193" i="10"/>
  <c r="C193" i="10"/>
  <c r="CK192" i="10"/>
  <c r="CE192" i="10" s="1"/>
  <c r="CG192" i="10"/>
  <c r="CA192" i="10" s="1"/>
  <c r="E192" i="10"/>
  <c r="D192" i="10"/>
  <c r="C192" i="10"/>
  <c r="CK191" i="10"/>
  <c r="CE191" i="10" s="1"/>
  <c r="CG191" i="10"/>
  <c r="CA191" i="10" s="1"/>
  <c r="E191" i="10"/>
  <c r="D191" i="10"/>
  <c r="C191" i="10"/>
  <c r="CK190" i="10"/>
  <c r="CE190" i="10" s="1"/>
  <c r="CG190" i="10"/>
  <c r="CA190" i="10" s="1"/>
  <c r="E190" i="10"/>
  <c r="D190" i="10"/>
  <c r="C190" i="10"/>
  <c r="CK189" i="10"/>
  <c r="CE189" i="10" s="1"/>
  <c r="CG189" i="10"/>
  <c r="CA189" i="10" s="1"/>
  <c r="E189" i="10"/>
  <c r="D189" i="10"/>
  <c r="C189" i="10"/>
  <c r="CK188" i="10"/>
  <c r="CE188" i="10" s="1"/>
  <c r="CG188" i="10"/>
  <c r="CA188" i="10" s="1"/>
  <c r="E188" i="10"/>
  <c r="C188" i="10"/>
  <c r="CJ187" i="10"/>
  <c r="CD187" i="10" s="1"/>
  <c r="CA187" i="10"/>
  <c r="E187" i="10"/>
  <c r="CG187" i="10" s="1"/>
  <c r="D187" i="10"/>
  <c r="C187" i="10"/>
  <c r="CL186" i="10"/>
  <c r="CF186" i="10" s="1"/>
  <c r="CH186" i="10"/>
  <c r="CB186" i="10" s="1"/>
  <c r="CA186" i="10"/>
  <c r="E186" i="10"/>
  <c r="CG186" i="10" s="1"/>
  <c r="D186" i="10"/>
  <c r="C186" i="10"/>
  <c r="CI185" i="10"/>
  <c r="CC185" i="10" s="1"/>
  <c r="CA185" i="10"/>
  <c r="E185" i="10"/>
  <c r="CG185" i="10" s="1"/>
  <c r="D185" i="10"/>
  <c r="C185" i="10"/>
  <c r="CJ185" i="10" s="1"/>
  <c r="CD185" i="10" s="1"/>
  <c r="E184" i="10"/>
  <c r="CG184" i="10" s="1"/>
  <c r="CA184" i="10" s="1"/>
  <c r="D184" i="10"/>
  <c r="C184" i="10"/>
  <c r="E183" i="10"/>
  <c r="CG183" i="10" s="1"/>
  <c r="CA183" i="10" s="1"/>
  <c r="D183" i="10"/>
  <c r="C183" i="10" s="1"/>
  <c r="CI182" i="10"/>
  <c r="CC182" i="10" s="1"/>
  <c r="E182" i="10"/>
  <c r="CG182" i="10" s="1"/>
  <c r="CA182" i="10" s="1"/>
  <c r="D182" i="10"/>
  <c r="C182" i="10"/>
  <c r="CI181" i="10"/>
  <c r="CC181" i="10" s="1"/>
  <c r="CA181" i="10"/>
  <c r="E181" i="10"/>
  <c r="CG181" i="10" s="1"/>
  <c r="D181" i="10"/>
  <c r="C181" i="10"/>
  <c r="E180" i="10"/>
  <c r="CG180" i="10" s="1"/>
  <c r="CA180" i="10" s="1"/>
  <c r="D180" i="10"/>
  <c r="C180" i="10"/>
  <c r="CJ180" i="10" s="1"/>
  <c r="CD180" i="10" s="1"/>
  <c r="E179" i="10"/>
  <c r="CG179" i="10" s="1"/>
  <c r="CA179" i="10" s="1"/>
  <c r="D179" i="10"/>
  <c r="C179" i="10" s="1"/>
  <c r="CL177" i="10"/>
  <c r="CF177" i="10" s="1"/>
  <c r="CK177" i="10"/>
  <c r="CE177" i="10" s="1"/>
  <c r="CH177" i="10"/>
  <c r="CB177" i="10" s="1"/>
  <c r="E177" i="10"/>
  <c r="C177" i="10" s="1"/>
  <c r="D177" i="10"/>
  <c r="E171" i="10"/>
  <c r="D171" i="10"/>
  <c r="C171" i="10" s="1"/>
  <c r="E170" i="10"/>
  <c r="D170" i="10"/>
  <c r="C170" i="10"/>
  <c r="E169" i="10"/>
  <c r="D169" i="10"/>
  <c r="C169" i="10"/>
  <c r="E168" i="10"/>
  <c r="C168" i="10" s="1"/>
  <c r="D168" i="10"/>
  <c r="O167" i="10"/>
  <c r="N167" i="10"/>
  <c r="M167" i="10"/>
  <c r="L167" i="10"/>
  <c r="K167" i="10"/>
  <c r="J167" i="10"/>
  <c r="I167" i="10"/>
  <c r="H167" i="10"/>
  <c r="G167" i="10"/>
  <c r="F167" i="10"/>
  <c r="E166" i="10"/>
  <c r="C166" i="10" s="1"/>
  <c r="D166" i="10"/>
  <c r="E165" i="10"/>
  <c r="D165" i="10"/>
  <c r="C165" i="10" s="1"/>
  <c r="C167" i="10" s="1"/>
  <c r="E164" i="10"/>
  <c r="E167" i="10" s="1"/>
  <c r="D164" i="10"/>
  <c r="C164" i="10"/>
  <c r="N160" i="10"/>
  <c r="M160" i="10"/>
  <c r="F160" i="10"/>
  <c r="P159" i="10"/>
  <c r="O159" i="10"/>
  <c r="N159" i="10"/>
  <c r="M159" i="10"/>
  <c r="L159" i="10"/>
  <c r="K159" i="10"/>
  <c r="J159" i="10"/>
  <c r="I159" i="10"/>
  <c r="H159" i="10"/>
  <c r="G159" i="10"/>
  <c r="F159" i="10"/>
  <c r="E158" i="10"/>
  <c r="D158" i="10"/>
  <c r="C158" i="10"/>
  <c r="E157" i="10"/>
  <c r="C157" i="10" s="1"/>
  <c r="D157" i="10"/>
  <c r="E156" i="10"/>
  <c r="D156" i="10"/>
  <c r="C156" i="10" s="1"/>
  <c r="E155" i="10"/>
  <c r="D155" i="10"/>
  <c r="C155" i="10"/>
  <c r="C159" i="10" s="1"/>
  <c r="P154" i="10"/>
  <c r="P160" i="10" s="1"/>
  <c r="O154" i="10"/>
  <c r="N154" i="10"/>
  <c r="M154" i="10"/>
  <c r="L154" i="10"/>
  <c r="L160" i="10" s="1"/>
  <c r="K154" i="10"/>
  <c r="J154" i="10"/>
  <c r="J160" i="10" s="1"/>
  <c r="I154" i="10"/>
  <c r="I160" i="10" s="1"/>
  <c r="H154" i="10"/>
  <c r="H160" i="10" s="1"/>
  <c r="G154" i="10"/>
  <c r="F154" i="10"/>
  <c r="E153" i="10"/>
  <c r="E154" i="10" s="1"/>
  <c r="D153" i="10"/>
  <c r="E152" i="10"/>
  <c r="D152" i="10"/>
  <c r="C152" i="10"/>
  <c r="E151" i="10"/>
  <c r="D151" i="10"/>
  <c r="C151" i="10"/>
  <c r="M147" i="10"/>
  <c r="J147" i="10"/>
  <c r="I147" i="10"/>
  <c r="F147" i="10"/>
  <c r="M146" i="10"/>
  <c r="L146" i="10"/>
  <c r="K146" i="10"/>
  <c r="J146" i="10"/>
  <c r="I146" i="10"/>
  <c r="H146" i="10"/>
  <c r="G146" i="10"/>
  <c r="F146" i="10"/>
  <c r="E145" i="10"/>
  <c r="D145" i="10"/>
  <c r="C145" i="10" s="1"/>
  <c r="E144" i="10"/>
  <c r="D144" i="10"/>
  <c r="C144" i="10"/>
  <c r="E143" i="10"/>
  <c r="C143" i="10" s="1"/>
  <c r="D143" i="10"/>
  <c r="E142" i="10"/>
  <c r="E146" i="10" s="1"/>
  <c r="D142" i="10"/>
  <c r="C142" i="10" s="1"/>
  <c r="M141" i="10"/>
  <c r="L141" i="10"/>
  <c r="L147" i="10" s="1"/>
  <c r="K141" i="10"/>
  <c r="K147" i="10" s="1"/>
  <c r="J141" i="10"/>
  <c r="I141" i="10"/>
  <c r="H141" i="10"/>
  <c r="H147" i="10" s="1"/>
  <c r="G141" i="10"/>
  <c r="G147" i="10" s="1"/>
  <c r="F141" i="10"/>
  <c r="E140" i="10"/>
  <c r="D140" i="10"/>
  <c r="C140" i="10"/>
  <c r="E139" i="10"/>
  <c r="C139" i="10" s="1"/>
  <c r="D139" i="10"/>
  <c r="E138" i="10"/>
  <c r="E141" i="10" s="1"/>
  <c r="D138" i="10"/>
  <c r="E134" i="10"/>
  <c r="C134" i="10" s="1"/>
  <c r="D134" i="10"/>
  <c r="E133" i="10"/>
  <c r="D133" i="10"/>
  <c r="C133" i="10" s="1"/>
  <c r="E132" i="10"/>
  <c r="D132" i="10"/>
  <c r="C132" i="10" s="1"/>
  <c r="E131" i="10"/>
  <c r="D131" i="10"/>
  <c r="C131" i="10"/>
  <c r="E130" i="10"/>
  <c r="C130" i="10" s="1"/>
  <c r="D130" i="10"/>
  <c r="E125" i="10"/>
  <c r="C125" i="10" s="1"/>
  <c r="CA125" i="10" s="1"/>
  <c r="D125" i="10"/>
  <c r="E124" i="10"/>
  <c r="D124" i="10"/>
  <c r="C124" i="10" s="1"/>
  <c r="E123" i="10"/>
  <c r="D123" i="10"/>
  <c r="C123" i="10"/>
  <c r="E122" i="10"/>
  <c r="D122" i="10"/>
  <c r="C122" i="10"/>
  <c r="E121" i="10"/>
  <c r="C121" i="10" s="1"/>
  <c r="D121" i="10"/>
  <c r="E120" i="10"/>
  <c r="D120" i="10"/>
  <c r="E115" i="10"/>
  <c r="D115" i="10"/>
  <c r="C115" i="10"/>
  <c r="E114" i="10"/>
  <c r="D114" i="10"/>
  <c r="C114" i="10"/>
  <c r="E113" i="10"/>
  <c r="C113" i="10" s="1"/>
  <c r="D113" i="10"/>
  <c r="E112" i="10"/>
  <c r="D112" i="10"/>
  <c r="C112" i="10" s="1"/>
  <c r="E111" i="10"/>
  <c r="D111" i="10"/>
  <c r="C111" i="10"/>
  <c r="E110" i="10"/>
  <c r="D110" i="10"/>
  <c r="C110" i="10"/>
  <c r="CA108" i="10"/>
  <c r="E105" i="10"/>
  <c r="D105" i="10"/>
  <c r="C105" i="10"/>
  <c r="E100" i="10"/>
  <c r="C100" i="10" s="1"/>
  <c r="D100" i="10"/>
  <c r="E99" i="10"/>
  <c r="D99" i="10"/>
  <c r="E98" i="10"/>
  <c r="D98" i="10"/>
  <c r="C98" i="10"/>
  <c r="E97" i="10"/>
  <c r="D97" i="10"/>
  <c r="C97" i="10"/>
  <c r="E92" i="10"/>
  <c r="C92" i="10" s="1"/>
  <c r="D92" i="10"/>
  <c r="E91" i="10"/>
  <c r="D91" i="10"/>
  <c r="C91" i="10" s="1"/>
  <c r="E90" i="10"/>
  <c r="D90" i="10"/>
  <c r="C90" i="10"/>
  <c r="E89" i="10"/>
  <c r="D89" i="10"/>
  <c r="C89" i="10"/>
  <c r="CA85" i="10"/>
  <c r="CA84" i="10"/>
  <c r="C84" i="10"/>
  <c r="C78" i="10"/>
  <c r="C77" i="10"/>
  <c r="C76" i="10"/>
  <c r="C75" i="10"/>
  <c r="C74" i="10"/>
  <c r="C73" i="10"/>
  <c r="C72" i="10"/>
  <c r="C71" i="10"/>
  <c r="C70" i="10"/>
  <c r="C69" i="10"/>
  <c r="C68" i="10"/>
  <c r="C67" i="10"/>
  <c r="C66" i="10"/>
  <c r="C65" i="10"/>
  <c r="C64" i="10"/>
  <c r="C63" i="10"/>
  <c r="C62" i="10"/>
  <c r="C61" i="10"/>
  <c r="C60" i="10"/>
  <c r="P59" i="10"/>
  <c r="O59" i="10"/>
  <c r="N59" i="10"/>
  <c r="M59" i="10"/>
  <c r="L59" i="10"/>
  <c r="K59" i="10"/>
  <c r="J59" i="10"/>
  <c r="I59" i="10"/>
  <c r="H59" i="10"/>
  <c r="G59" i="10"/>
  <c r="F59" i="10"/>
  <c r="C59" i="10" s="1"/>
  <c r="E59" i="10"/>
  <c r="D59" i="10"/>
  <c r="CI54" i="10"/>
  <c r="CC54" i="10"/>
  <c r="C54" i="10"/>
  <c r="CI53" i="10"/>
  <c r="CC53" i="10"/>
  <c r="C53" i="10"/>
  <c r="CI52" i="10"/>
  <c r="CC52" i="10"/>
  <c r="C52" i="10"/>
  <c r="CI51" i="10"/>
  <c r="CC51" i="10"/>
  <c r="C51" i="10"/>
  <c r="CI50" i="10"/>
  <c r="CC50" i="10"/>
  <c r="C50" i="10"/>
  <c r="CI49" i="10"/>
  <c r="CC49" i="10"/>
  <c r="C49" i="10"/>
  <c r="CI48" i="10"/>
  <c r="CC48" i="10"/>
  <c r="C48" i="10"/>
  <c r="CI47" i="10"/>
  <c r="CC47" i="10"/>
  <c r="C47" i="10"/>
  <c r="CI46" i="10"/>
  <c r="CC46" i="10"/>
  <c r="C46" i="10"/>
  <c r="CI45" i="10"/>
  <c r="CC45" i="10"/>
  <c r="C45" i="10"/>
  <c r="CI44" i="10"/>
  <c r="CC44" i="10"/>
  <c r="C44" i="10"/>
  <c r="CI43" i="10"/>
  <c r="CC43" i="10"/>
  <c r="C43" i="10"/>
  <c r="CI42" i="10"/>
  <c r="CC42" i="10"/>
  <c r="C42" i="10"/>
  <c r="CI41" i="10"/>
  <c r="CC41" i="10"/>
  <c r="C41" i="10"/>
  <c r="C40" i="10"/>
  <c r="CI39" i="10"/>
  <c r="CC39" i="10" s="1"/>
  <c r="CH39" i="10"/>
  <c r="CB39" i="10" s="1"/>
  <c r="C39" i="10"/>
  <c r="CG39" i="10" s="1"/>
  <c r="CA39" i="10" s="1"/>
  <c r="CI38" i="10"/>
  <c r="CC38" i="10" s="1"/>
  <c r="CH38" i="10"/>
  <c r="CB38" i="10" s="1"/>
  <c r="C38" i="10"/>
  <c r="CG38" i="10" s="1"/>
  <c r="CA38" i="10" s="1"/>
  <c r="CI37" i="10"/>
  <c r="CC37" i="10" s="1"/>
  <c r="CH37" i="10"/>
  <c r="CB37" i="10" s="1"/>
  <c r="C37" i="10"/>
  <c r="CG37" i="10" s="1"/>
  <c r="CA37" i="10" s="1"/>
  <c r="S37" i="10" s="1"/>
  <c r="CI36" i="10"/>
  <c r="CC36" i="10" s="1"/>
  <c r="CH36" i="10"/>
  <c r="CB36" i="10" s="1"/>
  <c r="C36" i="10"/>
  <c r="CG36" i="10" s="1"/>
  <c r="CA36" i="10" s="1"/>
  <c r="S36" i="10" s="1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C35" i="10" s="1"/>
  <c r="E35" i="10"/>
  <c r="D35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CD18" i="10"/>
  <c r="G18" i="10"/>
  <c r="C14" i="10"/>
  <c r="CJ14" i="10" s="1"/>
  <c r="CC14" i="10" s="1"/>
  <c r="CJ13" i="10"/>
  <c r="CC13" i="10" s="1"/>
  <c r="CH13" i="10"/>
  <c r="CA13" i="10" s="1"/>
  <c r="CB13" i="10"/>
  <c r="C13" i="10"/>
  <c r="CL13" i="10" s="1"/>
  <c r="CE13" i="10" s="1"/>
  <c r="C12" i="10"/>
  <c r="CJ12" i="10" s="1"/>
  <c r="CC12" i="10" s="1"/>
  <c r="CJ11" i="10"/>
  <c r="CC11" i="10" s="1"/>
  <c r="CH11" i="10"/>
  <c r="CB11" i="10"/>
  <c r="C11" i="10"/>
  <c r="A5" i="10"/>
  <c r="A4" i="10"/>
  <c r="A3" i="10"/>
  <c r="A2" i="10"/>
  <c r="AV303" i="2" l="1"/>
  <c r="AT199" i="2"/>
  <c r="AW245" i="2"/>
  <c r="AT210" i="2"/>
  <c r="AT212" i="2"/>
  <c r="AT197" i="2"/>
  <c r="AW252" i="2"/>
  <c r="AV301" i="2"/>
  <c r="AW243" i="2"/>
  <c r="CI249" i="11"/>
  <c r="CC249" i="11" s="1"/>
  <c r="CJ249" i="11"/>
  <c r="CD249" i="11" s="1"/>
  <c r="CK249" i="11"/>
  <c r="CE249" i="11" s="1"/>
  <c r="CL249" i="11"/>
  <c r="CF249" i="11" s="1"/>
  <c r="CJ260" i="11"/>
  <c r="CI260" i="11"/>
  <c r="CL260" i="11"/>
  <c r="CK260" i="11"/>
  <c r="CK199" i="11"/>
  <c r="CE199" i="11" s="1"/>
  <c r="CJ199" i="11"/>
  <c r="CD199" i="11" s="1"/>
  <c r="CL199" i="11"/>
  <c r="CF199" i="11" s="1"/>
  <c r="CI199" i="11"/>
  <c r="CC199" i="11" s="1"/>
  <c r="CJ230" i="11"/>
  <c r="CD230" i="11" s="1"/>
  <c r="CL230" i="11"/>
  <c r="CF230" i="11" s="1"/>
  <c r="CK230" i="11"/>
  <c r="CE230" i="11" s="1"/>
  <c r="AW230" i="11" s="1"/>
  <c r="CI230" i="11"/>
  <c r="CC230" i="11" s="1"/>
  <c r="CL218" i="11"/>
  <c r="CF218" i="11" s="1"/>
  <c r="CH218" i="11"/>
  <c r="CB218" i="11" s="1"/>
  <c r="CK218" i="11"/>
  <c r="CE218" i="11" s="1"/>
  <c r="CI218" i="11"/>
  <c r="CC218" i="11" s="1"/>
  <c r="CJ218" i="11"/>
  <c r="CD218" i="11" s="1"/>
  <c r="AW254" i="11"/>
  <c r="CL213" i="11"/>
  <c r="CF213" i="11" s="1"/>
  <c r="CH213" i="11"/>
  <c r="CB213" i="11" s="1"/>
  <c r="CJ213" i="11"/>
  <c r="CD213" i="11" s="1"/>
  <c r="CK213" i="11"/>
  <c r="CE213" i="11" s="1"/>
  <c r="CI213" i="11"/>
  <c r="CC213" i="11" s="1"/>
  <c r="CJ181" i="11"/>
  <c r="CD181" i="11" s="1"/>
  <c r="CL181" i="11"/>
  <c r="CF181" i="11" s="1"/>
  <c r="CI181" i="11"/>
  <c r="CC181" i="11" s="1"/>
  <c r="CK181" i="11"/>
  <c r="CE181" i="11" s="1"/>
  <c r="CH181" i="11"/>
  <c r="CB181" i="11" s="1"/>
  <c r="CA11" i="11"/>
  <c r="CL217" i="11"/>
  <c r="CH217" i="11"/>
  <c r="CI217" i="11"/>
  <c r="CJ217" i="11"/>
  <c r="CK217" i="11"/>
  <c r="CL261" i="11"/>
  <c r="CK261" i="11"/>
  <c r="CJ261" i="11"/>
  <c r="CI261" i="11"/>
  <c r="CI251" i="11"/>
  <c r="CC251" i="11" s="1"/>
  <c r="CJ251" i="11"/>
  <c r="CD251" i="11" s="1"/>
  <c r="CK251" i="11"/>
  <c r="CE251" i="11" s="1"/>
  <c r="CL251" i="11"/>
  <c r="CF251" i="11" s="1"/>
  <c r="AY311" i="11"/>
  <c r="CJ233" i="11"/>
  <c r="CD233" i="11" s="1"/>
  <c r="CL233" i="11"/>
  <c r="CF233" i="11" s="1"/>
  <c r="CI233" i="11"/>
  <c r="CC233" i="11" s="1"/>
  <c r="AW233" i="11" s="1"/>
  <c r="CK233" i="11"/>
  <c r="CE233" i="11" s="1"/>
  <c r="CI208" i="11"/>
  <c r="CC208" i="11" s="1"/>
  <c r="CL208" i="11"/>
  <c r="CF208" i="11" s="1"/>
  <c r="CK208" i="11"/>
  <c r="CE208" i="11" s="1"/>
  <c r="CJ208" i="11"/>
  <c r="CD208" i="11" s="1"/>
  <c r="AT207" i="11"/>
  <c r="AT192" i="11"/>
  <c r="CL263" i="11"/>
  <c r="CK263" i="11"/>
  <c r="CI263" i="11"/>
  <c r="CJ263" i="11"/>
  <c r="AT206" i="11"/>
  <c r="AT201" i="11"/>
  <c r="AT180" i="11"/>
  <c r="S40" i="11"/>
  <c r="S36" i="11"/>
  <c r="CI202" i="11"/>
  <c r="CC202" i="11" s="1"/>
  <c r="CK202" i="11"/>
  <c r="CE202" i="11" s="1"/>
  <c r="CH202" i="11"/>
  <c r="CB202" i="11" s="1"/>
  <c r="CL202" i="11"/>
  <c r="CF202" i="11" s="1"/>
  <c r="CJ202" i="11"/>
  <c r="CD202" i="11" s="1"/>
  <c r="CI252" i="11"/>
  <c r="CC252" i="11" s="1"/>
  <c r="CL252" i="11"/>
  <c r="CF252" i="11" s="1"/>
  <c r="CJ252" i="11"/>
  <c r="CD252" i="11" s="1"/>
  <c r="CK252" i="11"/>
  <c r="CE252" i="11" s="1"/>
  <c r="CL223" i="11"/>
  <c r="CF223" i="11" s="1"/>
  <c r="CM223" i="11"/>
  <c r="CN223" i="11" s="1"/>
  <c r="CI223" i="11"/>
  <c r="CC223" i="11" s="1"/>
  <c r="CK223" i="11"/>
  <c r="CE223" i="11" s="1"/>
  <c r="CJ223" i="11"/>
  <c r="CD223" i="11" s="1"/>
  <c r="A352" i="11"/>
  <c r="AW223" i="11"/>
  <c r="AT183" i="11"/>
  <c r="CI318" i="11"/>
  <c r="CH318" i="11"/>
  <c r="CG318" i="11"/>
  <c r="CA318" i="11" s="1"/>
  <c r="AY318" i="11" s="1"/>
  <c r="CJ229" i="11"/>
  <c r="CD229" i="11" s="1"/>
  <c r="CL229" i="11"/>
  <c r="CF229" i="11" s="1"/>
  <c r="CK229" i="11"/>
  <c r="CE229" i="11" s="1"/>
  <c r="CI229" i="11"/>
  <c r="CC229" i="11" s="1"/>
  <c r="CI209" i="11"/>
  <c r="CC209" i="11" s="1"/>
  <c r="CL209" i="11"/>
  <c r="CF209" i="11" s="1"/>
  <c r="CK209" i="11"/>
  <c r="CE209" i="11" s="1"/>
  <c r="CH209" i="11"/>
  <c r="CB209" i="11" s="1"/>
  <c r="CJ209" i="11"/>
  <c r="CD209" i="11" s="1"/>
  <c r="CJ185" i="11"/>
  <c r="CD185" i="11" s="1"/>
  <c r="CL185" i="11"/>
  <c r="CF185" i="11" s="1"/>
  <c r="CH185" i="11"/>
  <c r="CB185" i="11" s="1"/>
  <c r="CK185" i="11"/>
  <c r="CE185" i="11" s="1"/>
  <c r="CI185" i="11"/>
  <c r="CC185" i="11" s="1"/>
  <c r="AV302" i="11"/>
  <c r="AY312" i="11"/>
  <c r="CI253" i="11"/>
  <c r="CC253" i="11" s="1"/>
  <c r="AW253" i="11" s="1"/>
  <c r="CL253" i="11"/>
  <c r="CF253" i="11" s="1"/>
  <c r="CK253" i="11"/>
  <c r="CE253" i="11" s="1"/>
  <c r="CJ253" i="11"/>
  <c r="CD253" i="11" s="1"/>
  <c r="CI250" i="11"/>
  <c r="CC250" i="11" s="1"/>
  <c r="CJ250" i="11"/>
  <c r="CD250" i="11" s="1"/>
  <c r="CL250" i="11"/>
  <c r="CF250" i="11" s="1"/>
  <c r="CK250" i="11"/>
  <c r="CE250" i="11" s="1"/>
  <c r="AV298" i="11"/>
  <c r="CL258" i="11"/>
  <c r="CF258" i="11" s="1"/>
  <c r="CI258" i="11"/>
  <c r="CC258" i="11" s="1"/>
  <c r="AW258" i="11" s="1"/>
  <c r="CK258" i="11"/>
  <c r="CE258" i="11" s="1"/>
  <c r="CJ258" i="11"/>
  <c r="CD258" i="11" s="1"/>
  <c r="AW229" i="11"/>
  <c r="AW265" i="11"/>
  <c r="AW237" i="11"/>
  <c r="CI204" i="11"/>
  <c r="CC204" i="11" s="1"/>
  <c r="CK204" i="11"/>
  <c r="CE204" i="11" s="1"/>
  <c r="CL204" i="11"/>
  <c r="CF204" i="11" s="1"/>
  <c r="CJ204" i="11"/>
  <c r="CD204" i="11" s="1"/>
  <c r="CH204" i="11"/>
  <c r="CB204" i="11" s="1"/>
  <c r="AY310" i="11"/>
  <c r="CL215" i="11"/>
  <c r="CH215" i="11"/>
  <c r="CI215" i="11"/>
  <c r="CJ215" i="11"/>
  <c r="CK215" i="11"/>
  <c r="S39" i="11"/>
  <c r="CM177" i="11"/>
  <c r="B352" i="11" s="1"/>
  <c r="E147" i="10"/>
  <c r="CL183" i="10"/>
  <c r="CF183" i="10" s="1"/>
  <c r="CH183" i="10"/>
  <c r="CB183" i="10" s="1"/>
  <c r="CK183" i="10"/>
  <c r="CE183" i="10" s="1"/>
  <c r="CJ183" i="10"/>
  <c r="CD183" i="10" s="1"/>
  <c r="CI183" i="10"/>
  <c r="CC183" i="10" s="1"/>
  <c r="S39" i="10"/>
  <c r="AT183" i="10"/>
  <c r="S38" i="10"/>
  <c r="E160" i="10"/>
  <c r="CL179" i="10"/>
  <c r="CF179" i="10" s="1"/>
  <c r="CH179" i="10"/>
  <c r="CB179" i="10" s="1"/>
  <c r="AT179" i="10" s="1"/>
  <c r="CK179" i="10"/>
  <c r="CE179" i="10" s="1"/>
  <c r="CJ179" i="10"/>
  <c r="CD179" i="10" s="1"/>
  <c r="CI179" i="10"/>
  <c r="CC179" i="10" s="1"/>
  <c r="CL184" i="10"/>
  <c r="CF184" i="10" s="1"/>
  <c r="CH184" i="10"/>
  <c r="CB184" i="10" s="1"/>
  <c r="AT184" i="10" s="1"/>
  <c r="CK184" i="10"/>
  <c r="CE184" i="10" s="1"/>
  <c r="CJ184" i="10"/>
  <c r="CD184" i="10" s="1"/>
  <c r="CL204" i="10"/>
  <c r="CF204" i="10" s="1"/>
  <c r="CH204" i="10"/>
  <c r="CB204" i="10" s="1"/>
  <c r="CJ204" i="10"/>
  <c r="CD204" i="10" s="1"/>
  <c r="CK204" i="10"/>
  <c r="CE204" i="10" s="1"/>
  <c r="CL219" i="10"/>
  <c r="CF219" i="10" s="1"/>
  <c r="CH219" i="10"/>
  <c r="CB219" i="10" s="1"/>
  <c r="CJ219" i="10"/>
  <c r="CD219" i="10" s="1"/>
  <c r="CK219" i="10"/>
  <c r="CE219" i="10" s="1"/>
  <c r="CI219" i="10"/>
  <c r="CC219" i="10" s="1"/>
  <c r="CH226" i="10"/>
  <c r="CB226" i="10" s="1"/>
  <c r="C226" i="10"/>
  <c r="CL229" i="10"/>
  <c r="CF229" i="10" s="1"/>
  <c r="CI229" i="10"/>
  <c r="CC229" i="10" s="1"/>
  <c r="AW229" i="10" s="1"/>
  <c r="CK229" i="10"/>
  <c r="CE229" i="10" s="1"/>
  <c r="CJ229" i="10"/>
  <c r="CD229" i="10" s="1"/>
  <c r="CK237" i="10"/>
  <c r="CE237" i="10" s="1"/>
  <c r="CI237" i="10"/>
  <c r="CC237" i="10" s="1"/>
  <c r="CJ237" i="10"/>
  <c r="CD237" i="10" s="1"/>
  <c r="AW237" i="10" s="1"/>
  <c r="CL12" i="10"/>
  <c r="CE12" i="10" s="1"/>
  <c r="CL14" i="10"/>
  <c r="CE14" i="10" s="1"/>
  <c r="CL181" i="10"/>
  <c r="CF181" i="10" s="1"/>
  <c r="CH181" i="10"/>
  <c r="CB181" i="10" s="1"/>
  <c r="CK181" i="10"/>
  <c r="CE181" i="10" s="1"/>
  <c r="CJ181" i="10"/>
  <c r="CD181" i="10" s="1"/>
  <c r="CL205" i="10"/>
  <c r="CF205" i="10" s="1"/>
  <c r="CH205" i="10"/>
  <c r="CB205" i="10" s="1"/>
  <c r="CJ205" i="10"/>
  <c r="CD205" i="10" s="1"/>
  <c r="CK205" i="10"/>
  <c r="CE205" i="10" s="1"/>
  <c r="CI205" i="10"/>
  <c r="CC205" i="10" s="1"/>
  <c r="CL209" i="10"/>
  <c r="CF209" i="10" s="1"/>
  <c r="CH209" i="10"/>
  <c r="CB209" i="10" s="1"/>
  <c r="CJ209" i="10"/>
  <c r="CD209" i="10" s="1"/>
  <c r="CH228" i="10"/>
  <c r="CB228" i="10" s="1"/>
  <c r="C228" i="10"/>
  <c r="CL232" i="10"/>
  <c r="CF232" i="10" s="1"/>
  <c r="CI232" i="10"/>
  <c r="CC232" i="10" s="1"/>
  <c r="CK232" i="10"/>
  <c r="CE232" i="10" s="1"/>
  <c r="AW232" i="10" s="1"/>
  <c r="CJ232" i="10"/>
  <c r="CD232" i="10" s="1"/>
  <c r="CJ244" i="10"/>
  <c r="CD244" i="10" s="1"/>
  <c r="CI244" i="10"/>
  <c r="CC244" i="10" s="1"/>
  <c r="CL244" i="10"/>
  <c r="CF244" i="10" s="1"/>
  <c r="CK244" i="10"/>
  <c r="CE244" i="10" s="1"/>
  <c r="CL252" i="10"/>
  <c r="CF252" i="10" s="1"/>
  <c r="CK252" i="10"/>
  <c r="CE252" i="10" s="1"/>
  <c r="CJ252" i="10"/>
  <c r="CD252" i="10" s="1"/>
  <c r="CI252" i="10"/>
  <c r="CC252" i="10" s="1"/>
  <c r="CB12" i="10"/>
  <c r="CH12" i="10"/>
  <c r="CA12" i="10" s="1"/>
  <c r="CH40" i="10"/>
  <c r="CB40" i="10" s="1"/>
  <c r="CG40" i="10"/>
  <c r="CA40" i="10" s="1"/>
  <c r="CI40" i="10"/>
  <c r="CC40" i="10" s="1"/>
  <c r="D146" i="10"/>
  <c r="D154" i="10"/>
  <c r="D160" i="10" s="1"/>
  <c r="CL182" i="10"/>
  <c r="CF182" i="10" s="1"/>
  <c r="CH182" i="10"/>
  <c r="CB182" i="10" s="1"/>
  <c r="AT182" i="10" s="1"/>
  <c r="CK182" i="10"/>
  <c r="CE182" i="10" s="1"/>
  <c r="CJ182" i="10"/>
  <c r="CD182" i="10" s="1"/>
  <c r="CK186" i="10"/>
  <c r="CE186" i="10" s="1"/>
  <c r="CJ186" i="10"/>
  <c r="CD186" i="10" s="1"/>
  <c r="CI186" i="10"/>
  <c r="CC186" i="10" s="1"/>
  <c r="AT186" i="10" s="1"/>
  <c r="CK187" i="10"/>
  <c r="CE187" i="10" s="1"/>
  <c r="CI187" i="10"/>
  <c r="CC187" i="10" s="1"/>
  <c r="CH187" i="10"/>
  <c r="CB187" i="10" s="1"/>
  <c r="CL187" i="10"/>
  <c r="CF187" i="10" s="1"/>
  <c r="CL189" i="10"/>
  <c r="CF189" i="10" s="1"/>
  <c r="CH189" i="10"/>
  <c r="CB189" i="10" s="1"/>
  <c r="AT189" i="10" s="1"/>
  <c r="CJ189" i="10"/>
  <c r="CD189" i="10" s="1"/>
  <c r="CI189" i="10"/>
  <c r="CC189" i="10" s="1"/>
  <c r="CL190" i="10"/>
  <c r="CF190" i="10" s="1"/>
  <c r="CH190" i="10"/>
  <c r="CB190" i="10" s="1"/>
  <c r="AT190" i="10" s="1"/>
  <c r="CJ190" i="10"/>
  <c r="CD190" i="10" s="1"/>
  <c r="CI190" i="10"/>
  <c r="CC190" i="10" s="1"/>
  <c r="CL191" i="10"/>
  <c r="CF191" i="10" s="1"/>
  <c r="CH191" i="10"/>
  <c r="CB191" i="10" s="1"/>
  <c r="CJ191" i="10"/>
  <c r="CD191" i="10" s="1"/>
  <c r="AT191" i="10" s="1"/>
  <c r="CI191" i="10"/>
  <c r="CC191" i="10" s="1"/>
  <c r="CL192" i="10"/>
  <c r="CF192" i="10" s="1"/>
  <c r="CH192" i="10"/>
  <c r="CB192" i="10" s="1"/>
  <c r="CJ192" i="10"/>
  <c r="CD192" i="10" s="1"/>
  <c r="AT192" i="10" s="1"/>
  <c r="CI192" i="10"/>
  <c r="CC192" i="10" s="1"/>
  <c r="CL193" i="10"/>
  <c r="CF193" i="10" s="1"/>
  <c r="CH193" i="10"/>
  <c r="CB193" i="10" s="1"/>
  <c r="CJ193" i="10"/>
  <c r="CD193" i="10" s="1"/>
  <c r="AT193" i="10" s="1"/>
  <c r="CI193" i="10"/>
  <c r="CC193" i="10" s="1"/>
  <c r="CL194" i="10"/>
  <c r="CF194" i="10" s="1"/>
  <c r="CH194" i="10"/>
  <c r="CB194" i="10" s="1"/>
  <c r="CJ194" i="10"/>
  <c r="CD194" i="10" s="1"/>
  <c r="AT194" i="10" s="1"/>
  <c r="CI194" i="10"/>
  <c r="CC194" i="10" s="1"/>
  <c r="CL195" i="10"/>
  <c r="CF195" i="10" s="1"/>
  <c r="CH195" i="10"/>
  <c r="CB195" i="10" s="1"/>
  <c r="AT195" i="10" s="1"/>
  <c r="CJ195" i="10"/>
  <c r="CD195" i="10" s="1"/>
  <c r="CG196" i="10"/>
  <c r="CA196" i="10" s="1"/>
  <c r="C196" i="10"/>
  <c r="CL200" i="10"/>
  <c r="CF200" i="10" s="1"/>
  <c r="CH200" i="10"/>
  <c r="CB200" i="10" s="1"/>
  <c r="AT200" i="10" s="1"/>
  <c r="CJ200" i="10"/>
  <c r="CD200" i="10" s="1"/>
  <c r="CK200" i="10"/>
  <c r="CE200" i="10" s="1"/>
  <c r="CL202" i="10"/>
  <c r="CF202" i="10" s="1"/>
  <c r="CH202" i="10"/>
  <c r="CB202" i="10" s="1"/>
  <c r="AT202" i="10" s="1"/>
  <c r="CJ202" i="10"/>
  <c r="CD202" i="10" s="1"/>
  <c r="CI202" i="10"/>
  <c r="CC202" i="10" s="1"/>
  <c r="CG204" i="10"/>
  <c r="CA204" i="10" s="1"/>
  <c r="CL207" i="10"/>
  <c r="CF207" i="10" s="1"/>
  <c r="CJ207" i="10"/>
  <c r="CD207" i="10" s="1"/>
  <c r="CL208" i="10"/>
  <c r="CF208" i="10" s="1"/>
  <c r="CJ208" i="10"/>
  <c r="CD208" i="10" s="1"/>
  <c r="CI208" i="10"/>
  <c r="CC208" i="10" s="1"/>
  <c r="CI209" i="10"/>
  <c r="CC209" i="10" s="1"/>
  <c r="CL211" i="10"/>
  <c r="CF211" i="10" s="1"/>
  <c r="CH211" i="10"/>
  <c r="CB211" i="10" s="1"/>
  <c r="AT211" i="10" s="1"/>
  <c r="CJ211" i="10"/>
  <c r="CD211" i="10" s="1"/>
  <c r="CK211" i="10"/>
  <c r="CE211" i="10" s="1"/>
  <c r="CI211" i="10"/>
  <c r="CC211" i="10" s="1"/>
  <c r="CL215" i="10"/>
  <c r="CH215" i="10"/>
  <c r="CJ215" i="10"/>
  <c r="CK215" i="10"/>
  <c r="CI215" i="10"/>
  <c r="CG217" i="10"/>
  <c r="C217" i="10"/>
  <c r="CG219" i="10"/>
  <c r="CA219" i="10" s="1"/>
  <c r="AT219" i="10" s="1"/>
  <c r="CG226" i="10"/>
  <c r="CA226" i="10" s="1"/>
  <c r="CH230" i="10"/>
  <c r="CB230" i="10" s="1"/>
  <c r="C230" i="10"/>
  <c r="CH231" i="10"/>
  <c r="CB231" i="10" s="1"/>
  <c r="CG231" i="10"/>
  <c r="CA231" i="10" s="1"/>
  <c r="C231" i="10"/>
  <c r="CK235" i="10"/>
  <c r="CE235" i="10" s="1"/>
  <c r="CI235" i="10"/>
  <c r="CC235" i="10" s="1"/>
  <c r="AW235" i="10" s="1"/>
  <c r="CJ235" i="10"/>
  <c r="CD235" i="10" s="1"/>
  <c r="CK239" i="10"/>
  <c r="CE239" i="10" s="1"/>
  <c r="CI239" i="10"/>
  <c r="CC239" i="10" s="1"/>
  <c r="CJ239" i="10"/>
  <c r="CD239" i="10" s="1"/>
  <c r="CL249" i="10"/>
  <c r="CF249" i="10" s="1"/>
  <c r="CK249" i="10"/>
  <c r="CE249" i="10" s="1"/>
  <c r="CI249" i="10"/>
  <c r="CC249" i="10" s="1"/>
  <c r="CJ249" i="10"/>
  <c r="CD249" i="10" s="1"/>
  <c r="CG315" i="10"/>
  <c r="CA315" i="10" s="1"/>
  <c r="AY315" i="10" s="1"/>
  <c r="CI315" i="10"/>
  <c r="CH315" i="10"/>
  <c r="CK12" i="10"/>
  <c r="CD12" i="10" s="1"/>
  <c r="CK14" i="10"/>
  <c r="CD14" i="10" s="1"/>
  <c r="C146" i="10"/>
  <c r="D159" i="10"/>
  <c r="CL180" i="10"/>
  <c r="CF180" i="10" s="1"/>
  <c r="CH180" i="10"/>
  <c r="CB180" i="10" s="1"/>
  <c r="AT180" i="10" s="1"/>
  <c r="CK180" i="10"/>
  <c r="CE180" i="10" s="1"/>
  <c r="AT181" i="10"/>
  <c r="CG198" i="10"/>
  <c r="CA198" i="10" s="1"/>
  <c r="C198" i="10"/>
  <c r="CL203" i="10"/>
  <c r="CF203" i="10" s="1"/>
  <c r="CH203" i="10"/>
  <c r="CB203" i="10" s="1"/>
  <c r="CJ203" i="10"/>
  <c r="CD203" i="10" s="1"/>
  <c r="AT203" i="10" s="1"/>
  <c r="CL206" i="10"/>
  <c r="CF206" i="10" s="1"/>
  <c r="CJ206" i="10"/>
  <c r="CD206" i="10" s="1"/>
  <c r="CK206" i="10"/>
  <c r="CE206" i="10" s="1"/>
  <c r="CI206" i="10"/>
  <c r="CC206" i="10" s="1"/>
  <c r="AT206" i="10" s="1"/>
  <c r="AW239" i="10"/>
  <c r="CA134" i="10"/>
  <c r="AK134" i="10" s="1"/>
  <c r="C154" i="10"/>
  <c r="C160" i="10" s="1"/>
  <c r="CL185" i="10"/>
  <c r="CF185" i="10" s="1"/>
  <c r="CH185" i="10"/>
  <c r="CB185" i="10" s="1"/>
  <c r="AT185" i="10" s="1"/>
  <c r="CK185" i="10"/>
  <c r="CE185" i="10" s="1"/>
  <c r="CG199" i="10"/>
  <c r="CA199" i="10" s="1"/>
  <c r="C199" i="10"/>
  <c r="CI203" i="10"/>
  <c r="CC203" i="10" s="1"/>
  <c r="CL210" i="10"/>
  <c r="CF210" i="10" s="1"/>
  <c r="CH210" i="10"/>
  <c r="CB210" i="10" s="1"/>
  <c r="CJ210" i="10"/>
  <c r="CD210" i="10" s="1"/>
  <c r="CK210" i="10"/>
  <c r="CE210" i="10" s="1"/>
  <c r="CL212" i="10"/>
  <c r="CF212" i="10" s="1"/>
  <c r="CH212" i="10"/>
  <c r="CB212" i="10" s="1"/>
  <c r="CJ212" i="10"/>
  <c r="CD212" i="10" s="1"/>
  <c r="CI212" i="10"/>
  <c r="CC212" i="10" s="1"/>
  <c r="CL250" i="10"/>
  <c r="CF250" i="10" s="1"/>
  <c r="CK250" i="10"/>
  <c r="CE250" i="10" s="1"/>
  <c r="CJ250" i="10"/>
  <c r="CD250" i="10" s="1"/>
  <c r="CI250" i="10"/>
  <c r="CC250" i="10" s="1"/>
  <c r="CL251" i="10"/>
  <c r="CF251" i="10" s="1"/>
  <c r="CK251" i="10"/>
  <c r="CE251" i="10" s="1"/>
  <c r="CI251" i="10"/>
  <c r="CC251" i="10" s="1"/>
  <c r="CJ251" i="10"/>
  <c r="CD251" i="10" s="1"/>
  <c r="CK11" i="10"/>
  <c r="CD11" i="10" s="1"/>
  <c r="CK13" i="10"/>
  <c r="CD13" i="10" s="1"/>
  <c r="CB14" i="10"/>
  <c r="CH14" i="10"/>
  <c r="CA14" i="10" s="1"/>
  <c r="CA11" i="10"/>
  <c r="CL11" i="10"/>
  <c r="CE11" i="10" s="1"/>
  <c r="CH41" i="10"/>
  <c r="CB41" i="10" s="1"/>
  <c r="CG41" i="10"/>
  <c r="CA41" i="10" s="1"/>
  <c r="S41" i="10" s="1"/>
  <c r="CH42" i="10"/>
  <c r="CB42" i="10" s="1"/>
  <c r="CG42" i="10"/>
  <c r="CA42" i="10" s="1"/>
  <c r="S42" i="10" s="1"/>
  <c r="CH43" i="10"/>
  <c r="CB43" i="10" s="1"/>
  <c r="CG43" i="10"/>
  <c r="CA43" i="10" s="1"/>
  <c r="S43" i="10" s="1"/>
  <c r="CH44" i="10"/>
  <c r="CB44" i="10" s="1"/>
  <c r="CG44" i="10"/>
  <c r="CA44" i="10" s="1"/>
  <c r="S44" i="10" s="1"/>
  <c r="CH45" i="10"/>
  <c r="CB45" i="10" s="1"/>
  <c r="CG45" i="10"/>
  <c r="CA45" i="10" s="1"/>
  <c r="S45" i="10" s="1"/>
  <c r="CH46" i="10"/>
  <c r="CB46" i="10" s="1"/>
  <c r="CG46" i="10"/>
  <c r="CA46" i="10" s="1"/>
  <c r="S46" i="10" s="1"/>
  <c r="CH47" i="10"/>
  <c r="CB47" i="10" s="1"/>
  <c r="CG47" i="10"/>
  <c r="CA47" i="10" s="1"/>
  <c r="S47" i="10" s="1"/>
  <c r="CH48" i="10"/>
  <c r="CB48" i="10" s="1"/>
  <c r="CG48" i="10"/>
  <c r="CA48" i="10" s="1"/>
  <c r="S48" i="10" s="1"/>
  <c r="CH49" i="10"/>
  <c r="CB49" i="10" s="1"/>
  <c r="CG49" i="10"/>
  <c r="CA49" i="10" s="1"/>
  <c r="S49" i="10" s="1"/>
  <c r="CH50" i="10"/>
  <c r="CB50" i="10" s="1"/>
  <c r="CG50" i="10"/>
  <c r="CA50" i="10" s="1"/>
  <c r="S50" i="10" s="1"/>
  <c r="CH51" i="10"/>
  <c r="CB51" i="10" s="1"/>
  <c r="CG51" i="10"/>
  <c r="CA51" i="10" s="1"/>
  <c r="S51" i="10" s="1"/>
  <c r="CH52" i="10"/>
  <c r="CB52" i="10" s="1"/>
  <c r="CG52" i="10"/>
  <c r="CA52" i="10" s="1"/>
  <c r="S52" i="10" s="1"/>
  <c r="CH53" i="10"/>
  <c r="CB53" i="10" s="1"/>
  <c r="CG53" i="10"/>
  <c r="CA53" i="10" s="1"/>
  <c r="S53" i="10" s="1"/>
  <c r="CH54" i="10"/>
  <c r="CB54" i="10" s="1"/>
  <c r="CG54" i="10"/>
  <c r="CA54" i="10" s="1"/>
  <c r="S54" i="10" s="1"/>
  <c r="C99" i="10"/>
  <c r="C120" i="10"/>
  <c r="A352" i="10" s="1"/>
  <c r="C138" i="10"/>
  <c r="C141" i="10" s="1"/>
  <c r="C147" i="10" s="1"/>
  <c r="D141" i="10"/>
  <c r="D147" i="10" s="1"/>
  <c r="C153" i="10"/>
  <c r="G160" i="10"/>
  <c r="K160" i="10"/>
  <c r="O160" i="10"/>
  <c r="E159" i="10"/>
  <c r="D167" i="10"/>
  <c r="CN177" i="10"/>
  <c r="CJ177" i="10"/>
  <c r="CD177" i="10" s="1"/>
  <c r="CM177" i="10"/>
  <c r="CI177" i="10"/>
  <c r="CC177" i="10" s="1"/>
  <c r="CG177" i="10"/>
  <c r="CA177" i="10" s="1"/>
  <c r="CI180" i="10"/>
  <c r="CC180" i="10" s="1"/>
  <c r="CI184" i="10"/>
  <c r="CC184" i="10" s="1"/>
  <c r="CI195" i="10"/>
  <c r="CC195" i="10" s="1"/>
  <c r="CG197" i="10"/>
  <c r="CA197" i="10" s="1"/>
  <c r="C197" i="10"/>
  <c r="CL201" i="10"/>
  <c r="CF201" i="10" s="1"/>
  <c r="CH201" i="10"/>
  <c r="CB201" i="10" s="1"/>
  <c r="CJ201" i="10"/>
  <c r="CD201" i="10" s="1"/>
  <c r="CK201" i="10"/>
  <c r="CE201" i="10" s="1"/>
  <c r="AT201" i="10" s="1"/>
  <c r="CI201" i="10"/>
  <c r="CC201" i="10" s="1"/>
  <c r="CK202" i="10"/>
  <c r="CE202" i="10" s="1"/>
  <c r="CI204" i="10"/>
  <c r="CC204" i="10" s="1"/>
  <c r="CG205" i="10"/>
  <c r="CA205" i="10" s="1"/>
  <c r="AT205" i="10" s="1"/>
  <c r="CI207" i="10"/>
  <c r="CC207" i="10" s="1"/>
  <c r="CK209" i="10"/>
  <c r="CE209" i="10" s="1"/>
  <c r="AT209" i="10" s="1"/>
  <c r="CG210" i="10"/>
  <c r="CA210" i="10" s="1"/>
  <c r="AT212" i="10"/>
  <c r="CL213" i="10"/>
  <c r="CF213" i="10" s="1"/>
  <c r="CH213" i="10"/>
  <c r="CB213" i="10" s="1"/>
  <c r="AT213" i="10" s="1"/>
  <c r="CJ213" i="10"/>
  <c r="CD213" i="10" s="1"/>
  <c r="CG214" i="10"/>
  <c r="C214" i="10"/>
  <c r="CJ216" i="10"/>
  <c r="CL216" i="10"/>
  <c r="CH216" i="10"/>
  <c r="CK216" i="10"/>
  <c r="CL218" i="10"/>
  <c r="CF218" i="10" s="1"/>
  <c r="CH218" i="10"/>
  <c r="CB218" i="10" s="1"/>
  <c r="AT218" i="10" s="1"/>
  <c r="CJ218" i="10"/>
  <c r="CD218" i="10" s="1"/>
  <c r="CK218" i="10"/>
  <c r="CE218" i="10" s="1"/>
  <c r="CL223" i="10"/>
  <c r="CF223" i="10" s="1"/>
  <c r="CJ223" i="10"/>
  <c r="CD223" i="10" s="1"/>
  <c r="CI223" i="10"/>
  <c r="CC223" i="10" s="1"/>
  <c r="CH225" i="10"/>
  <c r="CB225" i="10" s="1"/>
  <c r="C225" i="10"/>
  <c r="CJ227" i="10"/>
  <c r="CD227" i="10" s="1"/>
  <c r="CL227" i="10"/>
  <c r="CF227" i="10" s="1"/>
  <c r="CK227" i="10"/>
  <c r="CE227" i="10" s="1"/>
  <c r="CI227" i="10"/>
  <c r="CC227" i="10" s="1"/>
  <c r="CG228" i="10"/>
  <c r="CA228" i="10" s="1"/>
  <c r="CG230" i="10"/>
  <c r="CA230" i="10" s="1"/>
  <c r="CJ233" i="10"/>
  <c r="CD233" i="10" s="1"/>
  <c r="CL233" i="10"/>
  <c r="CF233" i="10" s="1"/>
  <c r="CI233" i="10"/>
  <c r="CC233" i="10" s="1"/>
  <c r="AW233" i="10" s="1"/>
  <c r="CK233" i="10"/>
  <c r="CE233" i="10" s="1"/>
  <c r="CL237" i="10"/>
  <c r="CF237" i="10" s="1"/>
  <c r="CH241" i="10"/>
  <c r="CB241" i="10" s="1"/>
  <c r="CG241" i="10"/>
  <c r="CA241" i="10" s="1"/>
  <c r="C241" i="10"/>
  <c r="CL253" i="10"/>
  <c r="CF253" i="10" s="1"/>
  <c r="CK253" i="10"/>
  <c r="CE253" i="10" s="1"/>
  <c r="CI253" i="10"/>
  <c r="CC253" i="10" s="1"/>
  <c r="CJ253" i="10"/>
  <c r="CD253" i="10" s="1"/>
  <c r="CI300" i="10"/>
  <c r="CC300" i="10" s="1"/>
  <c r="CH300" i="10"/>
  <c r="CB300" i="10" s="1"/>
  <c r="AV300" i="10" s="1"/>
  <c r="CJ302" i="10"/>
  <c r="CD302" i="10" s="1"/>
  <c r="CI302" i="10"/>
  <c r="CC302" i="10" s="1"/>
  <c r="AV302" i="10" s="1"/>
  <c r="CL188" i="10"/>
  <c r="CF188" i="10" s="1"/>
  <c r="CH188" i="10"/>
  <c r="CB188" i="10" s="1"/>
  <c r="AT188" i="10" s="1"/>
  <c r="CI188" i="10"/>
  <c r="CC188" i="10" s="1"/>
  <c r="CG223" i="10"/>
  <c r="CA223" i="10" s="1"/>
  <c r="AW244" i="10"/>
  <c r="CI294" i="10"/>
  <c r="CC294" i="10" s="1"/>
  <c r="CH294" i="10"/>
  <c r="CB294" i="10" s="1"/>
  <c r="AV294" i="10" s="1"/>
  <c r="CI299" i="10"/>
  <c r="CC299" i="10" s="1"/>
  <c r="CH299" i="10"/>
  <c r="CB299" i="10" s="1"/>
  <c r="AV299" i="10" s="1"/>
  <c r="CJ188" i="10"/>
  <c r="CD188" i="10" s="1"/>
  <c r="AW238" i="10"/>
  <c r="CI311" i="10"/>
  <c r="CC311" i="10" s="1"/>
  <c r="CG311" i="10"/>
  <c r="CA311" i="10" s="1"/>
  <c r="CH311" i="10"/>
  <c r="CB311" i="10" s="1"/>
  <c r="CK313" i="10"/>
  <c r="CE313" i="10" s="1"/>
  <c r="CK236" i="10"/>
  <c r="CE236" i="10" s="1"/>
  <c r="CI236" i="10"/>
  <c r="CC236" i="10" s="1"/>
  <c r="AW236" i="10" s="1"/>
  <c r="CL236" i="10"/>
  <c r="CF236" i="10" s="1"/>
  <c r="CJ242" i="10"/>
  <c r="CD242" i="10" s="1"/>
  <c r="CK242" i="10"/>
  <c r="CE242" i="10" s="1"/>
  <c r="CL242" i="10"/>
  <c r="CF242" i="10" s="1"/>
  <c r="CL247" i="10"/>
  <c r="CF247" i="10" s="1"/>
  <c r="CK247" i="10"/>
  <c r="CE247" i="10" s="1"/>
  <c r="CI247" i="10"/>
  <c r="CC247" i="10" s="1"/>
  <c r="CL256" i="10"/>
  <c r="CF256" i="10" s="1"/>
  <c r="CI256" i="10"/>
  <c r="CC256" i="10" s="1"/>
  <c r="CK256" i="10"/>
  <c r="CE256" i="10" s="1"/>
  <c r="CH258" i="10"/>
  <c r="CB258" i="10" s="1"/>
  <c r="C258" i="10"/>
  <c r="CL261" i="10"/>
  <c r="CJ261" i="10"/>
  <c r="CK261" i="10"/>
  <c r="CI261" i="10"/>
  <c r="CI296" i="10"/>
  <c r="CC296" i="10" s="1"/>
  <c r="CH296" i="10"/>
  <c r="CB296" i="10" s="1"/>
  <c r="CI298" i="10"/>
  <c r="CC298" i="10" s="1"/>
  <c r="AV298" i="10" s="1"/>
  <c r="CH298" i="10"/>
  <c r="CB298" i="10" s="1"/>
  <c r="CJ303" i="10"/>
  <c r="CD303" i="10" s="1"/>
  <c r="CI303" i="10"/>
  <c r="CC303" i="10" s="1"/>
  <c r="AY312" i="10"/>
  <c r="CK234" i="10"/>
  <c r="CE234" i="10" s="1"/>
  <c r="AW234" i="10" s="1"/>
  <c r="CI234" i="10"/>
  <c r="CC234" i="10" s="1"/>
  <c r="CL234" i="10"/>
  <c r="CF234" i="10" s="1"/>
  <c r="CK238" i="10"/>
  <c r="CE238" i="10" s="1"/>
  <c r="CI238" i="10"/>
  <c r="CC238" i="10" s="1"/>
  <c r="CL238" i="10"/>
  <c r="CF238" i="10" s="1"/>
  <c r="CL246" i="10"/>
  <c r="CF246" i="10" s="1"/>
  <c r="CK246" i="10"/>
  <c r="CE246" i="10" s="1"/>
  <c r="CJ246" i="10"/>
  <c r="CD246" i="10" s="1"/>
  <c r="CL248" i="10"/>
  <c r="CF248" i="10" s="1"/>
  <c r="CK248" i="10"/>
  <c r="CE248" i="10" s="1"/>
  <c r="CJ248" i="10"/>
  <c r="CD248" i="10" s="1"/>
  <c r="CI248" i="10"/>
  <c r="CC248" i="10" s="1"/>
  <c r="CL254" i="10"/>
  <c r="CF254" i="10" s="1"/>
  <c r="CK254" i="10"/>
  <c r="CE254" i="10" s="1"/>
  <c r="CJ254" i="10"/>
  <c r="CD254" i="10" s="1"/>
  <c r="AW254" i="10" s="1"/>
  <c r="CL255" i="10"/>
  <c r="CF255" i="10" s="1"/>
  <c r="CK255" i="10"/>
  <c r="CE255" i="10" s="1"/>
  <c r="CI255" i="10"/>
  <c r="CC255" i="10" s="1"/>
  <c r="CH263" i="10"/>
  <c r="CG263" i="10"/>
  <c r="C263" i="10"/>
  <c r="C240" i="10"/>
  <c r="CL243" i="10"/>
  <c r="CF243" i="10" s="1"/>
  <c r="CK243" i="10"/>
  <c r="CE243" i="10" s="1"/>
  <c r="CJ260" i="10"/>
  <c r="CL260" i="10"/>
  <c r="CK260" i="10"/>
  <c r="CI260" i="10"/>
  <c r="CH262" i="10"/>
  <c r="CG262" i="10"/>
  <c r="C262" i="10"/>
  <c r="CL264" i="10"/>
  <c r="CF264" i="10" s="1"/>
  <c r="CJ264" i="10"/>
  <c r="CD264" i="10" s="1"/>
  <c r="CH265" i="10"/>
  <c r="CB265" i="10" s="1"/>
  <c r="C265" i="10"/>
  <c r="CH289" i="10"/>
  <c r="CB289" i="10" s="1"/>
  <c r="AV289" i="10" s="1"/>
  <c r="CI289" i="10"/>
  <c r="CC289" i="10" s="1"/>
  <c r="CI314" i="10"/>
  <c r="CC314" i="10" s="1"/>
  <c r="CG314" i="10"/>
  <c r="CA314" i="10" s="1"/>
  <c r="AY314" i="10" s="1"/>
  <c r="CH314" i="10"/>
  <c r="CB314" i="10" s="1"/>
  <c r="CI243" i="10"/>
  <c r="CC243" i="10" s="1"/>
  <c r="AW243" i="10" s="1"/>
  <c r="CG245" i="10"/>
  <c r="CA245" i="10" s="1"/>
  <c r="C245" i="10"/>
  <c r="CH257" i="10"/>
  <c r="CB257" i="10" s="1"/>
  <c r="C257" i="10"/>
  <c r="CL259" i="10"/>
  <c r="CF259" i="10" s="1"/>
  <c r="CJ259" i="10"/>
  <c r="CD259" i="10" s="1"/>
  <c r="CI259" i="10"/>
  <c r="CC259" i="10" s="1"/>
  <c r="CK264" i="10"/>
  <c r="CE264" i="10" s="1"/>
  <c r="CG265" i="10"/>
  <c r="CA265" i="10" s="1"/>
  <c r="AV291" i="10"/>
  <c r="CI295" i="10"/>
  <c r="CC295" i="10" s="1"/>
  <c r="AV295" i="10" s="1"/>
  <c r="CH295" i="10"/>
  <c r="AV303" i="10"/>
  <c r="CH312" i="10"/>
  <c r="CB312" i="10" s="1"/>
  <c r="CK312" i="10"/>
  <c r="CE312" i="10" s="1"/>
  <c r="CI312" i="10"/>
  <c r="CC312" i="10" s="1"/>
  <c r="CH313" i="10"/>
  <c r="CB313" i="10" s="1"/>
  <c r="AY313" i="10" s="1"/>
  <c r="CI313" i="10"/>
  <c r="CC313" i="10" s="1"/>
  <c r="CG317" i="10"/>
  <c r="CA317" i="10" s="1"/>
  <c r="AY317" i="10" s="1"/>
  <c r="CI317" i="10"/>
  <c r="CG246" i="10"/>
  <c r="CA246" i="10" s="1"/>
  <c r="AW246" i="10" s="1"/>
  <c r="CG247" i="10"/>
  <c r="CA247" i="10" s="1"/>
  <c r="CG248" i="10"/>
  <c r="CA248" i="10" s="1"/>
  <c r="CG249" i="10"/>
  <c r="CA249" i="10" s="1"/>
  <c r="CG250" i="10"/>
  <c r="CA250" i="10" s="1"/>
  <c r="AW250" i="10" s="1"/>
  <c r="CG251" i="10"/>
  <c r="CA251" i="10" s="1"/>
  <c r="CG255" i="10"/>
  <c r="CA255" i="10" s="1"/>
  <c r="CG256" i="10"/>
  <c r="CA256" i="10" s="1"/>
  <c r="CG259" i="10"/>
  <c r="CA259" i="10" s="1"/>
  <c r="AW259" i="10" s="1"/>
  <c r="CH286" i="10"/>
  <c r="CH292" i="10"/>
  <c r="CB292" i="10" s="1"/>
  <c r="AV292" i="10" s="1"/>
  <c r="AV297" i="10"/>
  <c r="AV301" i="10"/>
  <c r="CI310" i="10"/>
  <c r="CC310" i="10" s="1"/>
  <c r="CG310" i="10"/>
  <c r="CA310" i="10" s="1"/>
  <c r="CI316" i="10"/>
  <c r="CG316" i="10"/>
  <c r="CA316" i="10" s="1"/>
  <c r="AY316" i="10" s="1"/>
  <c r="CH316" i="10"/>
  <c r="CI318" i="10"/>
  <c r="CG318" i="10"/>
  <c r="CA318" i="10" s="1"/>
  <c r="AY318" i="10" s="1"/>
  <c r="CH318" i="10"/>
  <c r="CG264" i="10"/>
  <c r="CA264" i="10" s="1"/>
  <c r="CI287" i="10"/>
  <c r="CH290" i="10"/>
  <c r="CB290" i="10" s="1"/>
  <c r="AV290" i="10" s="1"/>
  <c r="AV296" i="10"/>
  <c r="CI309" i="10"/>
  <c r="CC309" i="10" s="1"/>
  <c r="CG309" i="10"/>
  <c r="CA309" i="10" s="1"/>
  <c r="CG308" i="10"/>
  <c r="CA308" i="10" s="1"/>
  <c r="AY308" i="10" s="1"/>
  <c r="E341" i="9"/>
  <c r="D341" i="9"/>
  <c r="C341" i="9" s="1"/>
  <c r="E340" i="9"/>
  <c r="C340" i="9" s="1"/>
  <c r="D340" i="9"/>
  <c r="E339" i="9"/>
  <c r="D339" i="9"/>
  <c r="C339" i="9" s="1"/>
  <c r="E338" i="9"/>
  <c r="C338" i="9" s="1"/>
  <c r="D338" i="9"/>
  <c r="E337" i="9"/>
  <c r="D337" i="9"/>
  <c r="C337" i="9" s="1"/>
  <c r="E336" i="9"/>
  <c r="D336" i="9"/>
  <c r="C336" i="9" s="1"/>
  <c r="D331" i="9"/>
  <c r="C331" i="9"/>
  <c r="B331" i="9" s="1"/>
  <c r="D330" i="9"/>
  <c r="C330" i="9"/>
  <c r="B330" i="9"/>
  <c r="E325" i="9"/>
  <c r="D325" i="9"/>
  <c r="E324" i="9"/>
  <c r="D324" i="9"/>
  <c r="E323" i="9"/>
  <c r="D323" i="9"/>
  <c r="C323" i="9"/>
  <c r="CJ318" i="9"/>
  <c r="CD318" i="9"/>
  <c r="E318" i="9"/>
  <c r="D318" i="9"/>
  <c r="C318" i="9" s="1"/>
  <c r="CJ317" i="9"/>
  <c r="CD317" i="9" s="1"/>
  <c r="CI317" i="9"/>
  <c r="E317" i="9"/>
  <c r="D317" i="9"/>
  <c r="C317" i="9"/>
  <c r="CJ316" i="9"/>
  <c r="CD316" i="9" s="1"/>
  <c r="E316" i="9"/>
  <c r="D316" i="9"/>
  <c r="C316" i="9" s="1"/>
  <c r="CJ315" i="9"/>
  <c r="CD315" i="9"/>
  <c r="E315" i="9"/>
  <c r="D315" i="9"/>
  <c r="C315" i="9" s="1"/>
  <c r="CJ314" i="9"/>
  <c r="CD314" i="9"/>
  <c r="E314" i="9"/>
  <c r="D314" i="9"/>
  <c r="C314" i="9" s="1"/>
  <c r="CD313" i="9"/>
  <c r="E313" i="9"/>
  <c r="CJ313" i="9" s="1"/>
  <c r="D313" i="9"/>
  <c r="C313" i="9" s="1"/>
  <c r="CK312" i="9"/>
  <c r="CE312" i="9" s="1"/>
  <c r="CJ312" i="9"/>
  <c r="CG312" i="9"/>
  <c r="CA312" i="9" s="1"/>
  <c r="CD312" i="9"/>
  <c r="E312" i="9"/>
  <c r="D312" i="9"/>
  <c r="C312" i="9"/>
  <c r="CJ311" i="9"/>
  <c r="CD311" i="9" s="1"/>
  <c r="E311" i="9"/>
  <c r="D311" i="9"/>
  <c r="C311" i="9" s="1"/>
  <c r="CJ310" i="9"/>
  <c r="CD310" i="9" s="1"/>
  <c r="CH310" i="9"/>
  <c r="CB310" i="9" s="1"/>
  <c r="E310" i="9"/>
  <c r="D310" i="9"/>
  <c r="C310" i="9"/>
  <c r="CJ309" i="9"/>
  <c r="CD309" i="9" s="1"/>
  <c r="E309" i="9"/>
  <c r="D309" i="9"/>
  <c r="C309" i="9" s="1"/>
  <c r="CJ308" i="9"/>
  <c r="CD308" i="9" s="1"/>
  <c r="CH308" i="9"/>
  <c r="CB308" i="9" s="1"/>
  <c r="AY308" i="9" s="1"/>
  <c r="CG308" i="9"/>
  <c r="CA308" i="9"/>
  <c r="E308" i="9"/>
  <c r="CI308" i="9" s="1"/>
  <c r="CC308" i="9" s="1"/>
  <c r="C308" i="9"/>
  <c r="CJ303" i="9"/>
  <c r="CD303" i="9" s="1"/>
  <c r="CI303" i="9"/>
  <c r="CC303" i="9" s="1"/>
  <c r="CH303" i="9"/>
  <c r="CB303" i="9"/>
  <c r="E303" i="9"/>
  <c r="D303" i="9"/>
  <c r="C303" i="9"/>
  <c r="CH302" i="9"/>
  <c r="CB302" i="9"/>
  <c r="E302" i="9"/>
  <c r="D302" i="9"/>
  <c r="C302" i="9"/>
  <c r="CJ302" i="9" s="1"/>
  <c r="CD302" i="9" s="1"/>
  <c r="CG301" i="9"/>
  <c r="CA301" i="9"/>
  <c r="E301" i="9"/>
  <c r="D301" i="9"/>
  <c r="C301" i="9"/>
  <c r="CH301" i="9" s="1"/>
  <c r="CB301" i="9" s="1"/>
  <c r="CG300" i="9"/>
  <c r="CA300" i="9" s="1"/>
  <c r="E300" i="9"/>
  <c r="C300" i="9" s="1"/>
  <c r="D300" i="9"/>
  <c r="CG299" i="9"/>
  <c r="CA299" i="9"/>
  <c r="E299" i="9"/>
  <c r="D299" i="9"/>
  <c r="C299" i="9" s="1"/>
  <c r="CH298" i="9"/>
  <c r="CB298" i="9" s="1"/>
  <c r="AV298" i="9" s="1"/>
  <c r="CG298" i="9"/>
  <c r="CA298" i="9" s="1"/>
  <c r="E298" i="9"/>
  <c r="C298" i="9" s="1"/>
  <c r="CI298" i="9" s="1"/>
  <c r="CC298" i="9" s="1"/>
  <c r="D298" i="9"/>
  <c r="CG297" i="9"/>
  <c r="CA297" i="9"/>
  <c r="E297" i="9"/>
  <c r="C297" i="9" s="1"/>
  <c r="CI297" i="9" s="1"/>
  <c r="CC297" i="9" s="1"/>
  <c r="D297" i="9"/>
  <c r="CG296" i="9"/>
  <c r="CA296" i="9"/>
  <c r="E296" i="9"/>
  <c r="D296" i="9"/>
  <c r="C296" i="9"/>
  <c r="CG295" i="9"/>
  <c r="E295" i="9"/>
  <c r="D295" i="9"/>
  <c r="C295" i="9"/>
  <c r="CG294" i="9"/>
  <c r="CA294" i="9"/>
  <c r="E294" i="9"/>
  <c r="C294" i="9"/>
  <c r="CG293" i="9"/>
  <c r="CA293" i="9" s="1"/>
  <c r="CB293" i="9"/>
  <c r="E293" i="9"/>
  <c r="C293" i="9" s="1"/>
  <c r="CH293" i="9" s="1"/>
  <c r="CG292" i="9"/>
  <c r="CA292" i="9" s="1"/>
  <c r="CC292" i="9"/>
  <c r="E292" i="9"/>
  <c r="C292" i="9" s="1"/>
  <c r="CI292" i="9" s="1"/>
  <c r="CI291" i="9"/>
  <c r="CC291" i="9" s="1"/>
  <c r="CG291" i="9"/>
  <c r="CA291" i="9" s="1"/>
  <c r="E291" i="9"/>
  <c r="C291" i="9"/>
  <c r="CH291" i="9" s="1"/>
  <c r="CB291" i="9" s="1"/>
  <c r="CG290" i="9"/>
  <c r="CA290" i="9"/>
  <c r="E290" i="9"/>
  <c r="C290" i="9"/>
  <c r="CI289" i="9"/>
  <c r="CC289" i="9" s="1"/>
  <c r="CG289" i="9"/>
  <c r="CA289" i="9" s="1"/>
  <c r="CB289" i="9"/>
  <c r="AV289" i="9" s="1"/>
  <c r="E289" i="9"/>
  <c r="C289" i="9"/>
  <c r="CH289" i="9" s="1"/>
  <c r="CH288" i="9"/>
  <c r="CB288" i="9" s="1"/>
  <c r="CG288" i="9"/>
  <c r="CA288" i="9" s="1"/>
  <c r="E288" i="9"/>
  <c r="C288" i="9" s="1"/>
  <c r="CI288" i="9" s="1"/>
  <c r="CC288" i="9" s="1"/>
  <c r="CG287" i="9"/>
  <c r="CA287" i="9" s="1"/>
  <c r="AV287" i="9"/>
  <c r="E287" i="9"/>
  <c r="C287" i="9"/>
  <c r="CI287" i="9" s="1"/>
  <c r="CG286" i="9"/>
  <c r="CA286" i="9" s="1"/>
  <c r="AV286" i="9" s="1"/>
  <c r="E286" i="9"/>
  <c r="C286" i="9"/>
  <c r="AU285" i="9"/>
  <c r="AT285" i="9"/>
  <c r="AS285" i="9"/>
  <c r="AR285" i="9"/>
  <c r="AQ285" i="9"/>
  <c r="AP285" i="9"/>
  <c r="AO285" i="9"/>
  <c r="AN285" i="9"/>
  <c r="AM285" i="9"/>
  <c r="AL285" i="9"/>
  <c r="AK285" i="9"/>
  <c r="AJ285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W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 s="1"/>
  <c r="E280" i="9"/>
  <c r="D280" i="9"/>
  <c r="C280" i="9" s="1"/>
  <c r="E279" i="9"/>
  <c r="D279" i="9"/>
  <c r="C279" i="9"/>
  <c r="E278" i="9"/>
  <c r="D278" i="9"/>
  <c r="E277" i="9"/>
  <c r="D277" i="9"/>
  <c r="C277" i="9" s="1"/>
  <c r="E272" i="9"/>
  <c r="D272" i="9"/>
  <c r="C272" i="9"/>
  <c r="E271" i="9"/>
  <c r="C271" i="9" s="1"/>
  <c r="D271" i="9"/>
  <c r="E270" i="9"/>
  <c r="D270" i="9"/>
  <c r="C270" i="9" s="1"/>
  <c r="E269" i="9"/>
  <c r="C269" i="9" s="1"/>
  <c r="D269" i="9"/>
  <c r="CK265" i="9"/>
  <c r="CE265" i="9" s="1"/>
  <c r="CJ265" i="9"/>
  <c r="CD265" i="9" s="1"/>
  <c r="CB265" i="9"/>
  <c r="E265" i="9"/>
  <c r="CH265" i="9" s="1"/>
  <c r="D265" i="9"/>
  <c r="C265" i="9"/>
  <c r="CG264" i="9"/>
  <c r="CA264" i="9"/>
  <c r="E264" i="9"/>
  <c r="D264" i="9"/>
  <c r="AW263" i="9"/>
  <c r="E263" i="9"/>
  <c r="D263" i="9"/>
  <c r="CK262" i="9"/>
  <c r="CH262" i="9"/>
  <c r="CG262" i="9"/>
  <c r="AW262" i="9"/>
  <c r="E262" i="9"/>
  <c r="D262" i="9"/>
  <c r="C262" i="9" s="1"/>
  <c r="CG261" i="9"/>
  <c r="AW261" i="9"/>
  <c r="E261" i="9"/>
  <c r="CH261" i="9" s="1"/>
  <c r="D261" i="9"/>
  <c r="C261" i="9"/>
  <c r="CH260" i="9"/>
  <c r="CG260" i="9"/>
  <c r="AW260" i="9"/>
  <c r="E260" i="9"/>
  <c r="D260" i="9"/>
  <c r="C260" i="9" s="1"/>
  <c r="E259" i="9"/>
  <c r="CH259" i="9" s="1"/>
  <c r="CB259" i="9" s="1"/>
  <c r="D259" i="9"/>
  <c r="CG258" i="9"/>
  <c r="CA258" i="9" s="1"/>
  <c r="E258" i="9"/>
  <c r="CH258" i="9" s="1"/>
  <c r="CB258" i="9" s="1"/>
  <c r="D258" i="9"/>
  <c r="C258" i="9"/>
  <c r="CB257" i="9"/>
  <c r="E257" i="9"/>
  <c r="CH257" i="9" s="1"/>
  <c r="D257" i="9"/>
  <c r="C257" i="9"/>
  <c r="CH256" i="9"/>
  <c r="CB256" i="9" s="1"/>
  <c r="CA256" i="9"/>
  <c r="E256" i="9"/>
  <c r="CG256" i="9" s="1"/>
  <c r="D256" i="9"/>
  <c r="C256" i="9"/>
  <c r="CH255" i="9"/>
  <c r="CB255" i="9"/>
  <c r="E255" i="9"/>
  <c r="CG255" i="9" s="1"/>
  <c r="CA255" i="9" s="1"/>
  <c r="D255" i="9"/>
  <c r="C255" i="9"/>
  <c r="E254" i="9"/>
  <c r="D254" i="9"/>
  <c r="C254" i="9"/>
  <c r="E253" i="9"/>
  <c r="D253" i="9"/>
  <c r="C253" i="9"/>
  <c r="E252" i="9"/>
  <c r="D252" i="9"/>
  <c r="C252" i="9"/>
  <c r="CH251" i="9"/>
  <c r="CB251" i="9" s="1"/>
  <c r="CA251" i="9"/>
  <c r="E251" i="9"/>
  <c r="CG251" i="9" s="1"/>
  <c r="D251" i="9"/>
  <c r="C251" i="9"/>
  <c r="CH250" i="9"/>
  <c r="CB250" i="9" s="1"/>
  <c r="E250" i="9"/>
  <c r="CG250" i="9" s="1"/>
  <c r="CA250" i="9" s="1"/>
  <c r="D250" i="9"/>
  <c r="C250" i="9" s="1"/>
  <c r="CI249" i="9"/>
  <c r="CC249" i="9" s="1"/>
  <c r="CH249" i="9"/>
  <c r="CB249" i="9" s="1"/>
  <c r="E249" i="9"/>
  <c r="CG249" i="9" s="1"/>
  <c r="CA249" i="9" s="1"/>
  <c r="D249" i="9"/>
  <c r="C249" i="9" s="1"/>
  <c r="CJ248" i="9"/>
  <c r="CD248" i="9" s="1"/>
  <c r="CH248" i="9"/>
  <c r="CE248" i="9"/>
  <c r="CB248" i="9"/>
  <c r="CA248" i="9"/>
  <c r="E248" i="9"/>
  <c r="CG248" i="9" s="1"/>
  <c r="D248" i="9"/>
  <c r="C248" i="9"/>
  <c r="CK248" i="9" s="1"/>
  <c r="CL247" i="9"/>
  <c r="CF247" i="9" s="1"/>
  <c r="CH247" i="9"/>
  <c r="CB247" i="9" s="1"/>
  <c r="CA247" i="9"/>
  <c r="E247" i="9"/>
  <c r="CG247" i="9" s="1"/>
  <c r="D247" i="9"/>
  <c r="C247" i="9"/>
  <c r="CH246" i="9"/>
  <c r="CB246" i="9"/>
  <c r="E246" i="9"/>
  <c r="CG246" i="9" s="1"/>
  <c r="CA246" i="9" s="1"/>
  <c r="D246" i="9"/>
  <c r="C246" i="9"/>
  <c r="CG245" i="9"/>
  <c r="CA245" i="9" s="1"/>
  <c r="E245" i="9"/>
  <c r="D245" i="9"/>
  <c r="C245" i="9" s="1"/>
  <c r="CG244" i="9"/>
  <c r="CA244" i="9" s="1"/>
  <c r="E244" i="9"/>
  <c r="D244" i="9"/>
  <c r="C244" i="9"/>
  <c r="CL243" i="9"/>
  <c r="CF243" i="9" s="1"/>
  <c r="CJ243" i="9"/>
  <c r="CD243" i="9" s="1"/>
  <c r="E243" i="9"/>
  <c r="CG243" i="9" s="1"/>
  <c r="CA243" i="9" s="1"/>
  <c r="D243" i="9"/>
  <c r="C243" i="9" s="1"/>
  <c r="E242" i="9"/>
  <c r="D242" i="9"/>
  <c r="CB241" i="9"/>
  <c r="E241" i="9"/>
  <c r="CH241" i="9" s="1"/>
  <c r="D241" i="9"/>
  <c r="E240" i="9"/>
  <c r="CH240" i="9" s="1"/>
  <c r="CB240" i="9" s="1"/>
  <c r="D240" i="9"/>
  <c r="CB239" i="9"/>
  <c r="E239" i="9"/>
  <c r="CH239" i="9" s="1"/>
  <c r="D239" i="9"/>
  <c r="E238" i="9"/>
  <c r="CH238" i="9" s="1"/>
  <c r="CB238" i="9" s="1"/>
  <c r="D238" i="9"/>
  <c r="CB237" i="9"/>
  <c r="E237" i="9"/>
  <c r="CH237" i="9" s="1"/>
  <c r="D237" i="9"/>
  <c r="E236" i="9"/>
  <c r="CH236" i="9" s="1"/>
  <c r="CB236" i="9" s="1"/>
  <c r="D236" i="9"/>
  <c r="CB235" i="9"/>
  <c r="E235" i="9"/>
  <c r="CH235" i="9" s="1"/>
  <c r="D235" i="9"/>
  <c r="E234" i="9"/>
  <c r="E233" i="9"/>
  <c r="D233" i="9"/>
  <c r="CJ232" i="9"/>
  <c r="CD232" i="9" s="1"/>
  <c r="CI232" i="9"/>
  <c r="CC232" i="9" s="1"/>
  <c r="E232" i="9"/>
  <c r="D232" i="9"/>
  <c r="C232" i="9" s="1"/>
  <c r="CL232" i="9" s="1"/>
  <c r="CF232" i="9" s="1"/>
  <c r="CJ231" i="9"/>
  <c r="CD231" i="9" s="1"/>
  <c r="E231" i="9"/>
  <c r="D231" i="9"/>
  <c r="C231" i="9" s="1"/>
  <c r="CL231" i="9" s="1"/>
  <c r="CF231" i="9" s="1"/>
  <c r="E230" i="9"/>
  <c r="D230" i="9"/>
  <c r="C230" i="9" s="1"/>
  <c r="CL230" i="9" s="1"/>
  <c r="CF230" i="9" s="1"/>
  <c r="E229" i="9"/>
  <c r="D229" i="9"/>
  <c r="CJ228" i="9"/>
  <c r="CD228" i="9" s="1"/>
  <c r="CI228" i="9"/>
  <c r="CC228" i="9" s="1"/>
  <c r="E228" i="9"/>
  <c r="D228" i="9"/>
  <c r="C228" i="9" s="1"/>
  <c r="CL228" i="9" s="1"/>
  <c r="CF228" i="9" s="1"/>
  <c r="E227" i="9"/>
  <c r="C227" i="9" s="1"/>
  <c r="D227" i="9"/>
  <c r="CB226" i="9"/>
  <c r="E226" i="9"/>
  <c r="CH226" i="9" s="1"/>
  <c r="D226" i="9"/>
  <c r="C226" i="9"/>
  <c r="E225" i="9"/>
  <c r="CH225" i="9" s="1"/>
  <c r="CB225" i="9" s="1"/>
  <c r="D225" i="9"/>
  <c r="CH223" i="9"/>
  <c r="CB223" i="9"/>
  <c r="CA223" i="9"/>
  <c r="E223" i="9"/>
  <c r="CG223" i="9" s="1"/>
  <c r="D223" i="9"/>
  <c r="C223" i="9"/>
  <c r="CK223" i="9" s="1"/>
  <c r="CE223" i="9" s="1"/>
  <c r="E219" i="9"/>
  <c r="CG219" i="9" s="1"/>
  <c r="CA219" i="9" s="1"/>
  <c r="D219" i="9"/>
  <c r="C219" i="9" s="1"/>
  <c r="CJ218" i="9"/>
  <c r="CI218" i="9"/>
  <c r="CC218" i="9" s="1"/>
  <c r="CE218" i="9"/>
  <c r="CD218" i="9"/>
  <c r="E218" i="9"/>
  <c r="CG218" i="9" s="1"/>
  <c r="CA218" i="9" s="1"/>
  <c r="D218" i="9"/>
  <c r="C218" i="9"/>
  <c r="CK218" i="9" s="1"/>
  <c r="AT217" i="9"/>
  <c r="E217" i="9"/>
  <c r="CG217" i="9" s="1"/>
  <c r="D217" i="9"/>
  <c r="CK216" i="9"/>
  <c r="CJ216" i="9"/>
  <c r="CG216" i="9"/>
  <c r="AT216" i="9"/>
  <c r="E216" i="9"/>
  <c r="D216" i="9"/>
  <c r="C216" i="9"/>
  <c r="CI216" i="9" s="1"/>
  <c r="AT215" i="9"/>
  <c r="E215" i="9"/>
  <c r="CG215" i="9" s="1"/>
  <c r="D215" i="9"/>
  <c r="CK214" i="9"/>
  <c r="CJ214" i="9"/>
  <c r="CG214" i="9"/>
  <c r="AT214" i="9"/>
  <c r="E214" i="9"/>
  <c r="D214" i="9"/>
  <c r="C214" i="9"/>
  <c r="CI214" i="9" s="1"/>
  <c r="CJ213" i="9"/>
  <c r="CD213" i="9" s="1"/>
  <c r="CE213" i="9"/>
  <c r="CA213" i="9"/>
  <c r="E213" i="9"/>
  <c r="CG213" i="9" s="1"/>
  <c r="D213" i="9"/>
  <c r="C213" i="9"/>
  <c r="CK213" i="9" s="1"/>
  <c r="CA212" i="9"/>
  <c r="E212" i="9"/>
  <c r="CG212" i="9" s="1"/>
  <c r="D212" i="9"/>
  <c r="C212" i="9"/>
  <c r="CK212" i="9" s="1"/>
  <c r="CE212" i="9" s="1"/>
  <c r="E211" i="9"/>
  <c r="CG211" i="9" s="1"/>
  <c r="CA211" i="9" s="1"/>
  <c r="D211" i="9"/>
  <c r="C211" i="9" s="1"/>
  <c r="CJ210" i="9"/>
  <c r="CI210" i="9"/>
  <c r="CC210" i="9" s="1"/>
  <c r="CE210" i="9"/>
  <c r="CD210" i="9"/>
  <c r="E210" i="9"/>
  <c r="CG210" i="9" s="1"/>
  <c r="CA210" i="9" s="1"/>
  <c r="D210" i="9"/>
  <c r="C210" i="9"/>
  <c r="CK210" i="9" s="1"/>
  <c r="CJ209" i="9"/>
  <c r="CD209" i="9" s="1"/>
  <c r="CE209" i="9"/>
  <c r="CA209" i="9"/>
  <c r="E209" i="9"/>
  <c r="CG209" i="9" s="1"/>
  <c r="D209" i="9"/>
  <c r="C209" i="9"/>
  <c r="CK209" i="9" s="1"/>
  <c r="E208" i="9"/>
  <c r="D208" i="9"/>
  <c r="C208" i="9" s="1"/>
  <c r="CI207" i="9"/>
  <c r="CC207" i="9" s="1"/>
  <c r="E207" i="9"/>
  <c r="D207" i="9"/>
  <c r="C207" i="9"/>
  <c r="CK207" i="9" s="1"/>
  <c r="CE207" i="9" s="1"/>
  <c r="E206" i="9"/>
  <c r="D206" i="9"/>
  <c r="C206" i="9" s="1"/>
  <c r="CJ205" i="9"/>
  <c r="CI205" i="9"/>
  <c r="CC205" i="9" s="1"/>
  <c r="CE205" i="9"/>
  <c r="CD205" i="9"/>
  <c r="E205" i="9"/>
  <c r="CG205" i="9" s="1"/>
  <c r="CA205" i="9" s="1"/>
  <c r="D205" i="9"/>
  <c r="C205" i="9"/>
  <c r="CK205" i="9" s="1"/>
  <c r="CJ204" i="9"/>
  <c r="CD204" i="9" s="1"/>
  <c r="CE204" i="9"/>
  <c r="CA204" i="9"/>
  <c r="E204" i="9"/>
  <c r="CG204" i="9" s="1"/>
  <c r="D204" i="9"/>
  <c r="C204" i="9"/>
  <c r="CK204" i="9" s="1"/>
  <c r="CA203" i="9"/>
  <c r="E203" i="9"/>
  <c r="CG203" i="9" s="1"/>
  <c r="D203" i="9"/>
  <c r="C203" i="9"/>
  <c r="CK203" i="9" s="1"/>
  <c r="CE203" i="9" s="1"/>
  <c r="E202" i="9"/>
  <c r="CG202" i="9" s="1"/>
  <c r="CA202" i="9" s="1"/>
  <c r="D202" i="9"/>
  <c r="C202" i="9" s="1"/>
  <c r="CJ201" i="9"/>
  <c r="CI201" i="9"/>
  <c r="CC201" i="9" s="1"/>
  <c r="CE201" i="9"/>
  <c r="CD201" i="9"/>
  <c r="E201" i="9"/>
  <c r="CG201" i="9" s="1"/>
  <c r="CA201" i="9" s="1"/>
  <c r="D201" i="9"/>
  <c r="C201" i="9"/>
  <c r="CK201" i="9" s="1"/>
  <c r="CJ200" i="9"/>
  <c r="CD200" i="9" s="1"/>
  <c r="CE200" i="9"/>
  <c r="CA200" i="9"/>
  <c r="E200" i="9"/>
  <c r="CG200" i="9" s="1"/>
  <c r="D200" i="9"/>
  <c r="C200" i="9"/>
  <c r="CK200" i="9" s="1"/>
  <c r="E199" i="9"/>
  <c r="CG199" i="9" s="1"/>
  <c r="CA199" i="9" s="1"/>
  <c r="D199" i="9"/>
  <c r="CG198" i="9"/>
  <c r="CA198" i="9"/>
  <c r="E198" i="9"/>
  <c r="D198" i="9"/>
  <c r="C198" i="9" s="1"/>
  <c r="CI197" i="9"/>
  <c r="CC197" i="9"/>
  <c r="E197" i="9"/>
  <c r="CG197" i="9" s="1"/>
  <c r="CA197" i="9" s="1"/>
  <c r="D197" i="9"/>
  <c r="C197" i="9" s="1"/>
  <c r="CK197" i="9" s="1"/>
  <c r="CE197" i="9" s="1"/>
  <c r="CL196" i="9"/>
  <c r="CF196" i="9" s="1"/>
  <c r="CG196" i="9"/>
  <c r="CA196" i="9"/>
  <c r="E196" i="9"/>
  <c r="D196" i="9"/>
  <c r="C196" i="9"/>
  <c r="CI196" i="9" s="1"/>
  <c r="CC196" i="9" s="1"/>
  <c r="CA195" i="9"/>
  <c r="E195" i="9"/>
  <c r="CG195" i="9" s="1"/>
  <c r="D195" i="9"/>
  <c r="C195" i="9"/>
  <c r="CK195" i="9" s="1"/>
  <c r="CE195" i="9" s="1"/>
  <c r="E194" i="9"/>
  <c r="CG194" i="9" s="1"/>
  <c r="CA194" i="9" s="1"/>
  <c r="D194" i="9"/>
  <c r="C194" i="9" s="1"/>
  <c r="CJ193" i="9"/>
  <c r="CI193" i="9"/>
  <c r="CC193" i="9" s="1"/>
  <c r="CE193" i="9"/>
  <c r="CD193" i="9"/>
  <c r="E193" i="9"/>
  <c r="CG193" i="9" s="1"/>
  <c r="CA193" i="9" s="1"/>
  <c r="D193" i="9"/>
  <c r="C193" i="9"/>
  <c r="CK193" i="9" s="1"/>
  <c r="CJ192" i="9"/>
  <c r="CD192" i="9" s="1"/>
  <c r="CE192" i="9"/>
  <c r="CA192" i="9"/>
  <c r="E192" i="9"/>
  <c r="CG192" i="9" s="1"/>
  <c r="D192" i="9"/>
  <c r="C192" i="9"/>
  <c r="CK192" i="9" s="1"/>
  <c r="CA191" i="9"/>
  <c r="E191" i="9"/>
  <c r="CG191" i="9" s="1"/>
  <c r="D191" i="9"/>
  <c r="C191" i="9"/>
  <c r="CK191" i="9" s="1"/>
  <c r="CE191" i="9" s="1"/>
  <c r="E190" i="9"/>
  <c r="CG190" i="9" s="1"/>
  <c r="CA190" i="9" s="1"/>
  <c r="D190" i="9"/>
  <c r="C190" i="9" s="1"/>
  <c r="CJ189" i="9"/>
  <c r="CI189" i="9"/>
  <c r="CC189" i="9" s="1"/>
  <c r="CE189" i="9"/>
  <c r="CD189" i="9"/>
  <c r="E189" i="9"/>
  <c r="CG189" i="9" s="1"/>
  <c r="CA189" i="9" s="1"/>
  <c r="D189" i="9"/>
  <c r="C189" i="9"/>
  <c r="CK189" i="9" s="1"/>
  <c r="CL188" i="9"/>
  <c r="CJ188" i="9"/>
  <c r="CD188" i="9" s="1"/>
  <c r="CF188" i="9"/>
  <c r="CE188" i="9"/>
  <c r="CA188" i="9"/>
  <c r="E188" i="9"/>
  <c r="CG188" i="9" s="1"/>
  <c r="C188" i="9"/>
  <c r="CK188" i="9" s="1"/>
  <c r="CK187" i="9"/>
  <c r="CG187" i="9"/>
  <c r="CE187" i="9"/>
  <c r="CA187" i="9"/>
  <c r="E187" i="9"/>
  <c r="D187" i="9"/>
  <c r="C187" i="9"/>
  <c r="CJ187" i="9" s="1"/>
  <c r="CD187" i="9" s="1"/>
  <c r="CG186" i="9"/>
  <c r="CA186" i="9" s="1"/>
  <c r="E186" i="9"/>
  <c r="D186" i="9"/>
  <c r="C186" i="9"/>
  <c r="CJ186" i="9" s="1"/>
  <c r="CD186" i="9" s="1"/>
  <c r="E185" i="9"/>
  <c r="CG185" i="9" s="1"/>
  <c r="CA185" i="9" s="1"/>
  <c r="D185" i="9"/>
  <c r="E184" i="9"/>
  <c r="CG184" i="9" s="1"/>
  <c r="CA184" i="9" s="1"/>
  <c r="D184" i="9"/>
  <c r="CK183" i="9"/>
  <c r="CG183" i="9"/>
  <c r="CE183" i="9"/>
  <c r="CA183" i="9"/>
  <c r="E183" i="9"/>
  <c r="D183" i="9"/>
  <c r="C183" i="9"/>
  <c r="CJ183" i="9" s="1"/>
  <c r="CD183" i="9" s="1"/>
  <c r="CG182" i="9"/>
  <c r="CA182" i="9" s="1"/>
  <c r="E182" i="9"/>
  <c r="D182" i="9"/>
  <c r="C182" i="9"/>
  <c r="CJ182" i="9" s="1"/>
  <c r="CD182" i="9" s="1"/>
  <c r="E181" i="9"/>
  <c r="CG181" i="9" s="1"/>
  <c r="CA181" i="9" s="1"/>
  <c r="D181" i="9"/>
  <c r="E180" i="9"/>
  <c r="CG180" i="9" s="1"/>
  <c r="CA180" i="9" s="1"/>
  <c r="D180" i="9"/>
  <c r="CK179" i="9"/>
  <c r="CG179" i="9"/>
  <c r="CE179" i="9"/>
  <c r="CA179" i="9"/>
  <c r="E179" i="9"/>
  <c r="D179" i="9"/>
  <c r="C179" i="9"/>
  <c r="CJ179" i="9" s="1"/>
  <c r="CD179" i="9" s="1"/>
  <c r="E177" i="9"/>
  <c r="CG177" i="9" s="1"/>
  <c r="CA177" i="9" s="1"/>
  <c r="D177" i="9"/>
  <c r="C177" i="9" s="1"/>
  <c r="E171" i="9"/>
  <c r="D171" i="9"/>
  <c r="C171" i="9"/>
  <c r="E170" i="9"/>
  <c r="D170" i="9"/>
  <c r="C170" i="9"/>
  <c r="E169" i="9"/>
  <c r="D169" i="9"/>
  <c r="E168" i="9"/>
  <c r="D168" i="9"/>
  <c r="C168" i="9"/>
  <c r="O167" i="9"/>
  <c r="N167" i="9"/>
  <c r="M167" i="9"/>
  <c r="L167" i="9"/>
  <c r="K167" i="9"/>
  <c r="J167" i="9"/>
  <c r="I167" i="9"/>
  <c r="H167" i="9"/>
  <c r="G167" i="9"/>
  <c r="F167" i="9"/>
  <c r="D167" i="9"/>
  <c r="E166" i="9"/>
  <c r="D166" i="9"/>
  <c r="C166" i="9"/>
  <c r="E165" i="9"/>
  <c r="D165" i="9"/>
  <c r="C165" i="9"/>
  <c r="E164" i="9"/>
  <c r="C164" i="9" s="1"/>
  <c r="C167" i="9" s="1"/>
  <c r="D164" i="9"/>
  <c r="P160" i="9"/>
  <c r="O160" i="9"/>
  <c r="H160" i="9"/>
  <c r="P159" i="9"/>
  <c r="O159" i="9"/>
  <c r="N159" i="9"/>
  <c r="M159" i="9"/>
  <c r="L159" i="9"/>
  <c r="K159" i="9"/>
  <c r="J159" i="9"/>
  <c r="I159" i="9"/>
  <c r="H159" i="9"/>
  <c r="G159" i="9"/>
  <c r="F159" i="9"/>
  <c r="E158" i="9"/>
  <c r="D158" i="9"/>
  <c r="C158" i="9" s="1"/>
  <c r="E157" i="9"/>
  <c r="C157" i="9" s="1"/>
  <c r="D157" i="9"/>
  <c r="E156" i="9"/>
  <c r="D156" i="9"/>
  <c r="C156" i="9" s="1"/>
  <c r="E155" i="9"/>
  <c r="D155" i="9"/>
  <c r="C155" i="9"/>
  <c r="C159" i="9" s="1"/>
  <c r="P154" i="9"/>
  <c r="O154" i="9"/>
  <c r="N154" i="9"/>
  <c r="N160" i="9" s="1"/>
  <c r="M154" i="9"/>
  <c r="M160" i="9" s="1"/>
  <c r="L154" i="9"/>
  <c r="L160" i="9" s="1"/>
  <c r="K154" i="9"/>
  <c r="K160" i="9" s="1"/>
  <c r="J154" i="9"/>
  <c r="J160" i="9" s="1"/>
  <c r="I154" i="9"/>
  <c r="I160" i="9" s="1"/>
  <c r="H154" i="9"/>
  <c r="G154" i="9"/>
  <c r="G160" i="9" s="1"/>
  <c r="F154" i="9"/>
  <c r="F160" i="9" s="1"/>
  <c r="E154" i="9"/>
  <c r="E153" i="9"/>
  <c r="D153" i="9"/>
  <c r="C153" i="9" s="1"/>
  <c r="E152" i="9"/>
  <c r="D152" i="9"/>
  <c r="C152" i="9"/>
  <c r="E151" i="9"/>
  <c r="D151" i="9"/>
  <c r="C151" i="9" s="1"/>
  <c r="C154" i="9" s="1"/>
  <c r="M147" i="9"/>
  <c r="L147" i="9"/>
  <c r="I147" i="9"/>
  <c r="H147" i="9"/>
  <c r="G147" i="9"/>
  <c r="M146" i="9"/>
  <c r="L146" i="9"/>
  <c r="K146" i="9"/>
  <c r="J146" i="9"/>
  <c r="I146" i="9"/>
  <c r="H146" i="9"/>
  <c r="G146" i="9"/>
  <c r="F146" i="9"/>
  <c r="E145" i="9"/>
  <c r="D145" i="9"/>
  <c r="C145" i="9"/>
  <c r="E144" i="9"/>
  <c r="D144" i="9"/>
  <c r="C144" i="9" s="1"/>
  <c r="E143" i="9"/>
  <c r="D143" i="9"/>
  <c r="C143" i="9" s="1"/>
  <c r="E142" i="9"/>
  <c r="D142" i="9"/>
  <c r="C142" i="9"/>
  <c r="M141" i="9"/>
  <c r="L141" i="9"/>
  <c r="K141" i="9"/>
  <c r="K147" i="9" s="1"/>
  <c r="J141" i="9"/>
  <c r="J147" i="9" s="1"/>
  <c r="I141" i="9"/>
  <c r="H141" i="9"/>
  <c r="G141" i="9"/>
  <c r="F141" i="9"/>
  <c r="F147" i="9" s="1"/>
  <c r="E140" i="9"/>
  <c r="D140" i="9"/>
  <c r="C140" i="9" s="1"/>
  <c r="E139" i="9"/>
  <c r="E141" i="9" s="1"/>
  <c r="D139" i="9"/>
  <c r="C139" i="9"/>
  <c r="E138" i="9"/>
  <c r="D138" i="9"/>
  <c r="C138" i="9"/>
  <c r="C141" i="9" s="1"/>
  <c r="E134" i="9"/>
  <c r="C134" i="9" s="1"/>
  <c r="CA134" i="9" s="1"/>
  <c r="AK134" i="9" s="1"/>
  <c r="D134" i="9"/>
  <c r="E133" i="9"/>
  <c r="D133" i="9"/>
  <c r="C133" i="9" s="1"/>
  <c r="E132" i="9"/>
  <c r="D132" i="9"/>
  <c r="C132" i="9"/>
  <c r="E131" i="9"/>
  <c r="D131" i="9"/>
  <c r="C131" i="9" s="1"/>
  <c r="E130" i="9"/>
  <c r="D130" i="9"/>
  <c r="C130" i="9" s="1"/>
  <c r="E125" i="9"/>
  <c r="D125" i="9"/>
  <c r="C125" i="9"/>
  <c r="E124" i="9"/>
  <c r="D124" i="9"/>
  <c r="C124" i="9"/>
  <c r="E123" i="9"/>
  <c r="C123" i="9" s="1"/>
  <c r="D123" i="9"/>
  <c r="E122" i="9"/>
  <c r="D122" i="9"/>
  <c r="C122" i="9" s="1"/>
  <c r="E121" i="9"/>
  <c r="D121" i="9"/>
  <c r="C121" i="9"/>
  <c r="E120" i="9"/>
  <c r="D120" i="9"/>
  <c r="C120" i="9"/>
  <c r="E115" i="9"/>
  <c r="C115" i="9" s="1"/>
  <c r="D115" i="9"/>
  <c r="E114" i="9"/>
  <c r="D114" i="9"/>
  <c r="C114" i="9" s="1"/>
  <c r="E113" i="9"/>
  <c r="C113" i="9" s="1"/>
  <c r="D113" i="9"/>
  <c r="E112" i="9"/>
  <c r="D112" i="9"/>
  <c r="C112" i="9" s="1"/>
  <c r="E111" i="9"/>
  <c r="D111" i="9"/>
  <c r="C111" i="9"/>
  <c r="E110" i="9"/>
  <c r="D110" i="9"/>
  <c r="C110" i="9" s="1"/>
  <c r="CA108" i="9"/>
  <c r="E105" i="9"/>
  <c r="D105" i="9"/>
  <c r="E100" i="9"/>
  <c r="D100" i="9"/>
  <c r="C100" i="9"/>
  <c r="E99" i="9"/>
  <c r="D99" i="9"/>
  <c r="C99" i="9"/>
  <c r="E98" i="9"/>
  <c r="C98" i="9" s="1"/>
  <c r="D98" i="9"/>
  <c r="E97" i="9"/>
  <c r="D97" i="9"/>
  <c r="C97" i="9" s="1"/>
  <c r="E92" i="9"/>
  <c r="D92" i="9"/>
  <c r="C92" i="9"/>
  <c r="E91" i="9"/>
  <c r="D91" i="9"/>
  <c r="C91" i="9"/>
  <c r="E90" i="9"/>
  <c r="C90" i="9" s="1"/>
  <c r="D90" i="9"/>
  <c r="E89" i="9"/>
  <c r="D89" i="9"/>
  <c r="C89" i="9" s="1"/>
  <c r="CA85" i="9"/>
  <c r="CA84" i="9"/>
  <c r="C84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I54" i="9"/>
  <c r="CC54" i="9" s="1"/>
  <c r="CH54" i="9"/>
  <c r="CB54" i="9" s="1"/>
  <c r="S54" i="9" s="1"/>
  <c r="CG54" i="9"/>
  <c r="CA54" i="9"/>
  <c r="C54" i="9"/>
  <c r="CI53" i="9"/>
  <c r="CC53" i="9" s="1"/>
  <c r="CH53" i="9"/>
  <c r="CB53" i="9" s="1"/>
  <c r="CG53" i="9"/>
  <c r="CA53" i="9" s="1"/>
  <c r="S53" i="9" s="1"/>
  <c r="C53" i="9"/>
  <c r="CI52" i="9"/>
  <c r="CC52" i="9" s="1"/>
  <c r="CH52" i="9"/>
  <c r="CG52" i="9"/>
  <c r="CA52" i="9" s="1"/>
  <c r="S52" i="9" s="1"/>
  <c r="CB52" i="9"/>
  <c r="C52" i="9"/>
  <c r="CI51" i="9"/>
  <c r="CC51" i="9" s="1"/>
  <c r="CH51" i="9"/>
  <c r="CG51" i="9"/>
  <c r="CB51" i="9"/>
  <c r="CA51" i="9"/>
  <c r="S51" i="9" s="1"/>
  <c r="C51" i="9"/>
  <c r="CI50" i="9"/>
  <c r="CC50" i="9" s="1"/>
  <c r="CH50" i="9"/>
  <c r="CB50" i="9" s="1"/>
  <c r="S50" i="9" s="1"/>
  <c r="CG50" i="9"/>
  <c r="CA50" i="9"/>
  <c r="C50" i="9"/>
  <c r="CI49" i="9"/>
  <c r="CC49" i="9" s="1"/>
  <c r="CH49" i="9"/>
  <c r="CB49" i="9" s="1"/>
  <c r="CG49" i="9"/>
  <c r="CA49" i="9" s="1"/>
  <c r="S49" i="9" s="1"/>
  <c r="C49" i="9"/>
  <c r="CI48" i="9"/>
  <c r="CC48" i="9" s="1"/>
  <c r="CH48" i="9"/>
  <c r="CG48" i="9"/>
  <c r="CA48" i="9" s="1"/>
  <c r="S48" i="9" s="1"/>
  <c r="CB48" i="9"/>
  <c r="C48" i="9"/>
  <c r="CI47" i="9"/>
  <c r="CC47" i="9" s="1"/>
  <c r="CH47" i="9"/>
  <c r="CG47" i="9"/>
  <c r="CB47" i="9"/>
  <c r="CA47" i="9"/>
  <c r="S47" i="9" s="1"/>
  <c r="C47" i="9"/>
  <c r="CI46" i="9"/>
  <c r="CC46" i="9" s="1"/>
  <c r="CH46" i="9"/>
  <c r="CB46" i="9" s="1"/>
  <c r="S46" i="9" s="1"/>
  <c r="CG46" i="9"/>
  <c r="CA46" i="9"/>
  <c r="C46" i="9"/>
  <c r="CI45" i="9"/>
  <c r="CC45" i="9" s="1"/>
  <c r="CH45" i="9"/>
  <c r="CB45" i="9" s="1"/>
  <c r="CG45" i="9"/>
  <c r="CA45" i="9" s="1"/>
  <c r="S45" i="9" s="1"/>
  <c r="C45" i="9"/>
  <c r="CI44" i="9"/>
  <c r="CC44" i="9" s="1"/>
  <c r="CH44" i="9"/>
  <c r="CG44" i="9"/>
  <c r="CA44" i="9" s="1"/>
  <c r="S44" i="9" s="1"/>
  <c r="CB44" i="9"/>
  <c r="C44" i="9"/>
  <c r="CI43" i="9"/>
  <c r="CC43" i="9" s="1"/>
  <c r="CH43" i="9"/>
  <c r="CG43" i="9"/>
  <c r="CB43" i="9"/>
  <c r="CA43" i="9"/>
  <c r="S43" i="9" s="1"/>
  <c r="C43" i="9"/>
  <c r="CI42" i="9"/>
  <c r="CC42" i="9" s="1"/>
  <c r="CH42" i="9"/>
  <c r="CB42" i="9" s="1"/>
  <c r="S42" i="9" s="1"/>
  <c r="CG42" i="9"/>
  <c r="CA42" i="9"/>
  <c r="C42" i="9"/>
  <c r="CI41" i="9"/>
  <c r="CC41" i="9" s="1"/>
  <c r="CH41" i="9"/>
  <c r="CB41" i="9" s="1"/>
  <c r="CG41" i="9"/>
  <c r="CA41" i="9" s="1"/>
  <c r="S41" i="9" s="1"/>
  <c r="C41" i="9"/>
  <c r="CI40" i="9"/>
  <c r="CC40" i="9" s="1"/>
  <c r="CH40" i="9"/>
  <c r="CG40" i="9"/>
  <c r="CA40" i="9" s="1"/>
  <c r="S40" i="9" s="1"/>
  <c r="CB40" i="9"/>
  <c r="C40" i="9"/>
  <c r="CI39" i="9"/>
  <c r="CC39" i="9" s="1"/>
  <c r="CH39" i="9"/>
  <c r="CG39" i="9"/>
  <c r="CB39" i="9"/>
  <c r="CA39" i="9"/>
  <c r="S39" i="9" s="1"/>
  <c r="C39" i="9"/>
  <c r="CI38" i="9"/>
  <c r="CC38" i="9" s="1"/>
  <c r="CH38" i="9"/>
  <c r="CB38" i="9" s="1"/>
  <c r="S38" i="9" s="1"/>
  <c r="CG38" i="9"/>
  <c r="CA38" i="9"/>
  <c r="C38" i="9"/>
  <c r="CI37" i="9"/>
  <c r="CC37" i="9" s="1"/>
  <c r="CH37" i="9"/>
  <c r="CB37" i="9" s="1"/>
  <c r="CG37" i="9"/>
  <c r="CA37" i="9" s="1"/>
  <c r="S37" i="9" s="1"/>
  <c r="C37" i="9"/>
  <c r="CI36" i="9"/>
  <c r="CC36" i="9" s="1"/>
  <c r="CH36" i="9"/>
  <c r="CG36" i="9"/>
  <c r="CA36" i="9" s="1"/>
  <c r="S36" i="9" s="1"/>
  <c r="CB36" i="9"/>
  <c r="C36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CD18" i="9"/>
  <c r="G18" i="9" s="1"/>
  <c r="CL14" i="9"/>
  <c r="CE14" i="9" s="1"/>
  <c r="CK14" i="9"/>
  <c r="CD14" i="9" s="1"/>
  <c r="C14" i="9"/>
  <c r="CL13" i="9"/>
  <c r="CE13" i="9" s="1"/>
  <c r="CJ13" i="9"/>
  <c r="CC13" i="9" s="1"/>
  <c r="CH13" i="9"/>
  <c r="CB13" i="9"/>
  <c r="CA13" i="9"/>
  <c r="C13" i="9"/>
  <c r="CL12" i="9"/>
  <c r="CE12" i="9" s="1"/>
  <c r="CK12" i="9"/>
  <c r="CD12" i="9" s="1"/>
  <c r="C12" i="9"/>
  <c r="CL11" i="9"/>
  <c r="CE11" i="9" s="1"/>
  <c r="CJ11" i="9"/>
  <c r="CC11" i="9" s="1"/>
  <c r="CH11" i="9"/>
  <c r="CB11" i="9"/>
  <c r="CA11" i="9"/>
  <c r="C11" i="9"/>
  <c r="A5" i="9"/>
  <c r="A4" i="9"/>
  <c r="A3" i="9"/>
  <c r="A2" i="9"/>
  <c r="AW252" i="11" l="1"/>
  <c r="AT208" i="11"/>
  <c r="AW249" i="11"/>
  <c r="AT204" i="11"/>
  <c r="AT202" i="11"/>
  <c r="AT218" i="11"/>
  <c r="AW250" i="11"/>
  <c r="AT185" i="11"/>
  <c r="AT209" i="11"/>
  <c r="AW251" i="11"/>
  <c r="AT181" i="11"/>
  <c r="AT213" i="11"/>
  <c r="AT199" i="11"/>
  <c r="CL258" i="10"/>
  <c r="CF258" i="10" s="1"/>
  <c r="CJ258" i="10"/>
  <c r="CD258" i="10" s="1"/>
  <c r="CK258" i="10"/>
  <c r="CE258" i="10" s="1"/>
  <c r="CI258" i="10"/>
  <c r="CC258" i="10" s="1"/>
  <c r="AW258" i="10" s="1"/>
  <c r="CJ241" i="10"/>
  <c r="CD241" i="10" s="1"/>
  <c r="CK241" i="10"/>
  <c r="CE241" i="10" s="1"/>
  <c r="CL241" i="10"/>
  <c r="CF241" i="10" s="1"/>
  <c r="AW241" i="10" s="1"/>
  <c r="CI241" i="10"/>
  <c r="CC241" i="10" s="1"/>
  <c r="CL197" i="10"/>
  <c r="CF197" i="10" s="1"/>
  <c r="CJ197" i="10"/>
  <c r="CD197" i="10" s="1"/>
  <c r="AT197" i="10" s="1"/>
  <c r="CK197" i="10"/>
  <c r="CE197" i="10" s="1"/>
  <c r="CI197" i="10"/>
  <c r="CC197" i="10" s="1"/>
  <c r="CJ198" i="10"/>
  <c r="CD198" i="10" s="1"/>
  <c r="CL198" i="10"/>
  <c r="CF198" i="10" s="1"/>
  <c r="AT198" i="10" s="1"/>
  <c r="CK198" i="10"/>
  <c r="CE198" i="10" s="1"/>
  <c r="CI198" i="10"/>
  <c r="CC198" i="10" s="1"/>
  <c r="CJ196" i="10"/>
  <c r="CD196" i="10" s="1"/>
  <c r="CL196" i="10"/>
  <c r="CF196" i="10" s="1"/>
  <c r="AT196" i="10" s="1"/>
  <c r="CK196" i="10"/>
  <c r="CE196" i="10" s="1"/>
  <c r="CI196" i="10"/>
  <c r="CC196" i="10" s="1"/>
  <c r="CJ226" i="10"/>
  <c r="CD226" i="10" s="1"/>
  <c r="CL226" i="10"/>
  <c r="CF226" i="10" s="1"/>
  <c r="AW226" i="10" s="1"/>
  <c r="CK226" i="10"/>
  <c r="CE226" i="10" s="1"/>
  <c r="CI226" i="10"/>
  <c r="CC226" i="10" s="1"/>
  <c r="AY310" i="10"/>
  <c r="AW256" i="10"/>
  <c r="AW249" i="10"/>
  <c r="CL263" i="10"/>
  <c r="CJ263" i="10"/>
  <c r="CI263" i="10"/>
  <c r="CK263" i="10"/>
  <c r="AY311" i="10"/>
  <c r="AW253" i="10"/>
  <c r="AT210" i="10"/>
  <c r="AT177" i="10"/>
  <c r="CL199" i="10"/>
  <c r="CF199" i="10" s="1"/>
  <c r="CJ199" i="10"/>
  <c r="CD199" i="10" s="1"/>
  <c r="AT199" i="10" s="1"/>
  <c r="CI199" i="10"/>
  <c r="CC199" i="10" s="1"/>
  <c r="CK199" i="10"/>
  <c r="CE199" i="10" s="1"/>
  <c r="CL230" i="10"/>
  <c r="CF230" i="10" s="1"/>
  <c r="CI230" i="10"/>
  <c r="CC230" i="10" s="1"/>
  <c r="AW230" i="10" s="1"/>
  <c r="CK230" i="10"/>
  <c r="CE230" i="10" s="1"/>
  <c r="CJ230" i="10"/>
  <c r="CD230" i="10" s="1"/>
  <c r="CL217" i="10"/>
  <c r="CH217" i="10"/>
  <c r="CJ217" i="10"/>
  <c r="CK217" i="10"/>
  <c r="CI217" i="10"/>
  <c r="AW248" i="10"/>
  <c r="CL257" i="10"/>
  <c r="CF257" i="10" s="1"/>
  <c r="CJ257" i="10"/>
  <c r="CD257" i="10" s="1"/>
  <c r="CK257" i="10"/>
  <c r="CE257" i="10" s="1"/>
  <c r="CI257" i="10"/>
  <c r="CC257" i="10" s="1"/>
  <c r="AT208" i="10"/>
  <c r="AT187" i="10"/>
  <c r="CL245" i="10"/>
  <c r="CF245" i="10" s="1"/>
  <c r="CK245" i="10"/>
  <c r="CE245" i="10" s="1"/>
  <c r="CI245" i="10"/>
  <c r="CC245" i="10" s="1"/>
  <c r="AW245" i="10" s="1"/>
  <c r="CJ245" i="10"/>
  <c r="CD245" i="10" s="1"/>
  <c r="AW264" i="10"/>
  <c r="AW255" i="10"/>
  <c r="CL265" i="10"/>
  <c r="CF265" i="10" s="1"/>
  <c r="CJ265" i="10"/>
  <c r="CD265" i="10" s="1"/>
  <c r="CK265" i="10"/>
  <c r="CE265" i="10" s="1"/>
  <c r="CI265" i="10"/>
  <c r="CC265" i="10" s="1"/>
  <c r="AW265" i="10" s="1"/>
  <c r="CJ262" i="10"/>
  <c r="CL262" i="10"/>
  <c r="CI262" i="10"/>
  <c r="CK262" i="10"/>
  <c r="AW227" i="10"/>
  <c r="CJ225" i="10"/>
  <c r="CD225" i="10" s="1"/>
  <c r="CL225" i="10"/>
  <c r="CF225" i="10" s="1"/>
  <c r="CK225" i="10"/>
  <c r="CE225" i="10" s="1"/>
  <c r="CM223" i="10"/>
  <c r="CN223" i="10" s="1"/>
  <c r="AW223" i="10" s="1"/>
  <c r="CI225" i="10"/>
  <c r="CC225" i="10" s="1"/>
  <c r="AW225" i="10" s="1"/>
  <c r="CL231" i="10"/>
  <c r="CF231" i="10" s="1"/>
  <c r="CI231" i="10"/>
  <c r="CC231" i="10" s="1"/>
  <c r="AW231" i="10" s="1"/>
  <c r="CK231" i="10"/>
  <c r="CE231" i="10" s="1"/>
  <c r="CJ231" i="10"/>
  <c r="CD231" i="10" s="1"/>
  <c r="AY309" i="10"/>
  <c r="AW251" i="10"/>
  <c r="AW247" i="10"/>
  <c r="CJ240" i="10"/>
  <c r="CD240" i="10" s="1"/>
  <c r="CI240" i="10"/>
  <c r="CC240" i="10" s="1"/>
  <c r="CL240" i="10"/>
  <c r="CF240" i="10" s="1"/>
  <c r="CK240" i="10"/>
  <c r="CE240" i="10" s="1"/>
  <c r="AW242" i="10"/>
  <c r="CJ214" i="10"/>
  <c r="CL214" i="10"/>
  <c r="CH214" i="10"/>
  <c r="CI214" i="10"/>
  <c r="CK214" i="10"/>
  <c r="AT207" i="10"/>
  <c r="AT204" i="10"/>
  <c r="S40" i="10"/>
  <c r="AW252" i="10"/>
  <c r="CJ228" i="10"/>
  <c r="CD228" i="10" s="1"/>
  <c r="CL228" i="10"/>
  <c r="CF228" i="10" s="1"/>
  <c r="CK228" i="10"/>
  <c r="CE228" i="10" s="1"/>
  <c r="CI228" i="10"/>
  <c r="CC228" i="10" s="1"/>
  <c r="AW228" i="10" s="1"/>
  <c r="CK211" i="9"/>
  <c r="CE211" i="9" s="1"/>
  <c r="CL211" i="9"/>
  <c r="CF211" i="9" s="1"/>
  <c r="CJ211" i="9"/>
  <c r="CD211" i="9" s="1"/>
  <c r="CI211" i="9"/>
  <c r="CC211" i="9" s="1"/>
  <c r="CH211" i="9"/>
  <c r="CB211" i="9" s="1"/>
  <c r="AT211" i="9" s="1"/>
  <c r="C160" i="9"/>
  <c r="CL177" i="9"/>
  <c r="CF177" i="9" s="1"/>
  <c r="CH177" i="9"/>
  <c r="CB177" i="9" s="1"/>
  <c r="CK177" i="9"/>
  <c r="CE177" i="9" s="1"/>
  <c r="CJ177" i="9"/>
  <c r="CD177" i="9" s="1"/>
  <c r="CI177" i="9"/>
  <c r="CC177" i="9" s="1"/>
  <c r="AT189" i="9"/>
  <c r="CI198" i="9"/>
  <c r="CC198" i="9" s="1"/>
  <c r="CL198" i="9"/>
  <c r="CF198" i="9" s="1"/>
  <c r="CK198" i="9"/>
  <c r="CE198" i="9" s="1"/>
  <c r="CJ198" i="9"/>
  <c r="CD198" i="9" s="1"/>
  <c r="CK208" i="9"/>
  <c r="CE208" i="9" s="1"/>
  <c r="CJ208" i="9"/>
  <c r="CD208" i="9" s="1"/>
  <c r="CI208" i="9"/>
  <c r="CC208" i="9" s="1"/>
  <c r="AT208" i="9" s="1"/>
  <c r="CL208" i="9"/>
  <c r="CF208" i="9" s="1"/>
  <c r="AW249" i="9"/>
  <c r="C146" i="9"/>
  <c r="C147" i="9" s="1"/>
  <c r="CK190" i="9"/>
  <c r="CE190" i="9" s="1"/>
  <c r="CL190" i="9"/>
  <c r="CF190" i="9" s="1"/>
  <c r="CJ190" i="9"/>
  <c r="CD190" i="9" s="1"/>
  <c r="AT190" i="9" s="1"/>
  <c r="CI190" i="9"/>
  <c r="CC190" i="9" s="1"/>
  <c r="CH190" i="9"/>
  <c r="CB190" i="9" s="1"/>
  <c r="AT205" i="9"/>
  <c r="AT218" i="9"/>
  <c r="CL227" i="9"/>
  <c r="CF227" i="9" s="1"/>
  <c r="CI227" i="9"/>
  <c r="CC227" i="9" s="1"/>
  <c r="CK227" i="9"/>
  <c r="CE227" i="9" s="1"/>
  <c r="CJ227" i="9"/>
  <c r="CD227" i="9" s="1"/>
  <c r="AT193" i="9"/>
  <c r="CK202" i="9"/>
  <c r="CE202" i="9" s="1"/>
  <c r="CL202" i="9"/>
  <c r="CF202" i="9" s="1"/>
  <c r="CJ202" i="9"/>
  <c r="CD202" i="9" s="1"/>
  <c r="CI202" i="9"/>
  <c r="CC202" i="9" s="1"/>
  <c r="AT202" i="9" s="1"/>
  <c r="CH202" i="9"/>
  <c r="CB202" i="9" s="1"/>
  <c r="CJ260" i="9"/>
  <c r="CK260" i="9"/>
  <c r="CL260" i="9"/>
  <c r="CI260" i="9"/>
  <c r="CG315" i="9"/>
  <c r="CA315" i="9" s="1"/>
  <c r="AY315" i="9" s="1"/>
  <c r="CH315" i="9"/>
  <c r="CI315" i="9"/>
  <c r="CK194" i="9"/>
  <c r="CE194" i="9" s="1"/>
  <c r="CL194" i="9"/>
  <c r="CF194" i="9" s="1"/>
  <c r="CJ194" i="9"/>
  <c r="CD194" i="9" s="1"/>
  <c r="CI194" i="9"/>
  <c r="CC194" i="9" s="1"/>
  <c r="CH194" i="9"/>
  <c r="CB194" i="9" s="1"/>
  <c r="AT194" i="9" s="1"/>
  <c r="E147" i="9"/>
  <c r="AT201" i="9"/>
  <c r="CK206" i="9"/>
  <c r="CE206" i="9" s="1"/>
  <c r="CJ206" i="9"/>
  <c r="CD206" i="9" s="1"/>
  <c r="CI206" i="9"/>
  <c r="CC206" i="9" s="1"/>
  <c r="CL206" i="9"/>
  <c r="CF206" i="9" s="1"/>
  <c r="CK219" i="9"/>
  <c r="CE219" i="9" s="1"/>
  <c r="CL219" i="9"/>
  <c r="CF219" i="9" s="1"/>
  <c r="CJ219" i="9"/>
  <c r="CD219" i="9" s="1"/>
  <c r="AT219" i="9" s="1"/>
  <c r="CI219" i="9"/>
  <c r="CC219" i="9" s="1"/>
  <c r="CH219" i="9"/>
  <c r="CB219" i="9" s="1"/>
  <c r="CK250" i="9"/>
  <c r="CE250" i="9" s="1"/>
  <c r="AW250" i="9" s="1"/>
  <c r="CJ250" i="9"/>
  <c r="CD250" i="9" s="1"/>
  <c r="CI250" i="9"/>
  <c r="CC250" i="9" s="1"/>
  <c r="CL250" i="9"/>
  <c r="CF250" i="9" s="1"/>
  <c r="CL191" i="9"/>
  <c r="CF191" i="9" s="1"/>
  <c r="CL223" i="9"/>
  <c r="CF223" i="9" s="1"/>
  <c r="CL226" i="9"/>
  <c r="CF226" i="9" s="1"/>
  <c r="CI226" i="9"/>
  <c r="CC226" i="9" s="1"/>
  <c r="CH229" i="9"/>
  <c r="CB229" i="9" s="1"/>
  <c r="CG229" i="9"/>
  <c r="CA229" i="9" s="1"/>
  <c r="CH233" i="9"/>
  <c r="CB233" i="9" s="1"/>
  <c r="CG233" i="9"/>
  <c r="CA233" i="9" s="1"/>
  <c r="CK255" i="9"/>
  <c r="CE255" i="9" s="1"/>
  <c r="AW255" i="9" s="1"/>
  <c r="CJ255" i="9"/>
  <c r="CD255" i="9" s="1"/>
  <c r="CA125" i="9"/>
  <c r="D146" i="9"/>
  <c r="E159" i="9"/>
  <c r="E160" i="9" s="1"/>
  <c r="CL182" i="9"/>
  <c r="CF182" i="9" s="1"/>
  <c r="CL186" i="9"/>
  <c r="CF186" i="9" s="1"/>
  <c r="CL195" i="9"/>
  <c r="CF195" i="9" s="1"/>
  <c r="CL203" i="9"/>
  <c r="CF203" i="9" s="1"/>
  <c r="CL212" i="9"/>
  <c r="CF212" i="9" s="1"/>
  <c r="CJ226" i="9"/>
  <c r="CD226" i="9" s="1"/>
  <c r="CK230" i="9"/>
  <c r="CE230" i="9" s="1"/>
  <c r="CH234" i="9"/>
  <c r="CB234" i="9" s="1"/>
  <c r="C234" i="9"/>
  <c r="CK245" i="9"/>
  <c r="CE245" i="9" s="1"/>
  <c r="CL245" i="9"/>
  <c r="CF245" i="9" s="1"/>
  <c r="AW245" i="9" s="1"/>
  <c r="CK246" i="9"/>
  <c r="CE246" i="9" s="1"/>
  <c r="CJ246" i="9"/>
  <c r="CD246" i="9" s="1"/>
  <c r="CI246" i="9"/>
  <c r="CC246" i="9" s="1"/>
  <c r="AW246" i="9" s="1"/>
  <c r="CK252" i="9"/>
  <c r="CE252" i="9" s="1"/>
  <c r="CL252" i="9"/>
  <c r="CF252" i="9" s="1"/>
  <c r="CK253" i="9"/>
  <c r="CE253" i="9" s="1"/>
  <c r="CI253" i="9"/>
  <c r="CC253" i="9" s="1"/>
  <c r="CK254" i="9"/>
  <c r="CE254" i="9" s="1"/>
  <c r="CL254" i="9"/>
  <c r="CF254" i="9" s="1"/>
  <c r="CI255" i="9"/>
  <c r="CC255" i="9" s="1"/>
  <c r="CL257" i="9"/>
  <c r="CF257" i="9" s="1"/>
  <c r="CK257" i="9"/>
  <c r="CE257" i="9" s="1"/>
  <c r="CL258" i="9"/>
  <c r="CF258" i="9" s="1"/>
  <c r="CK258" i="9"/>
  <c r="CE258" i="9" s="1"/>
  <c r="CJ258" i="9"/>
  <c r="CD258" i="9" s="1"/>
  <c r="CI294" i="9"/>
  <c r="CC294" i="9" s="1"/>
  <c r="AV294" i="9" s="1"/>
  <c r="CH294" i="9"/>
  <c r="CB294" i="9" s="1"/>
  <c r="D159" i="9"/>
  <c r="E167" i="9"/>
  <c r="CL179" i="9"/>
  <c r="CF179" i="9" s="1"/>
  <c r="CH182" i="9"/>
  <c r="CB182" i="9" s="1"/>
  <c r="CL183" i="9"/>
  <c r="CF183" i="9" s="1"/>
  <c r="CH186" i="9"/>
  <c r="CB186" i="9" s="1"/>
  <c r="AT186" i="9" s="1"/>
  <c r="CL187" i="9"/>
  <c r="CF187" i="9" s="1"/>
  <c r="CH191" i="9"/>
  <c r="CB191" i="9" s="1"/>
  <c r="AT191" i="9" s="1"/>
  <c r="CL192" i="9"/>
  <c r="CF192" i="9" s="1"/>
  <c r="CH195" i="9"/>
  <c r="CB195" i="9" s="1"/>
  <c r="AT195" i="9" s="1"/>
  <c r="CJ197" i="9"/>
  <c r="CD197" i="9" s="1"/>
  <c r="AT197" i="9" s="1"/>
  <c r="CL200" i="9"/>
  <c r="CF200" i="9" s="1"/>
  <c r="CH203" i="9"/>
  <c r="CB203" i="9" s="1"/>
  <c r="AT203" i="9" s="1"/>
  <c r="CL204" i="9"/>
  <c r="CF204" i="9" s="1"/>
  <c r="CJ207" i="9"/>
  <c r="CD207" i="9" s="1"/>
  <c r="AT207" i="9" s="1"/>
  <c r="CL209" i="9"/>
  <c r="CF209" i="9" s="1"/>
  <c r="CH212" i="9"/>
  <c r="CB212" i="9" s="1"/>
  <c r="AT212" i="9" s="1"/>
  <c r="CL213" i="9"/>
  <c r="CF213" i="9" s="1"/>
  <c r="CG225" i="9"/>
  <c r="CA225" i="9" s="1"/>
  <c r="CK226" i="9"/>
  <c r="CE226" i="9" s="1"/>
  <c r="CH230" i="9"/>
  <c r="CB230" i="9" s="1"/>
  <c r="CG230" i="9"/>
  <c r="CA230" i="9" s="1"/>
  <c r="CK231" i="9"/>
  <c r="CE231" i="9" s="1"/>
  <c r="CG234" i="9"/>
  <c r="CA234" i="9" s="1"/>
  <c r="CG236" i="9"/>
  <c r="CA236" i="9" s="1"/>
  <c r="CG238" i="9"/>
  <c r="CA238" i="9" s="1"/>
  <c r="CG240" i="9"/>
  <c r="CA240" i="9" s="1"/>
  <c r="CL246" i="9"/>
  <c r="CF246" i="9" s="1"/>
  <c r="CL248" i="9"/>
  <c r="CF248" i="9" s="1"/>
  <c r="CK251" i="9"/>
  <c r="CE251" i="9" s="1"/>
  <c r="CI251" i="9"/>
  <c r="CC251" i="9" s="1"/>
  <c r="CL255" i="9"/>
  <c r="CF255" i="9" s="1"/>
  <c r="CL261" i="9"/>
  <c r="CJ261" i="9"/>
  <c r="CK261" i="9"/>
  <c r="CH287" i="9"/>
  <c r="CI295" i="9"/>
  <c r="CC295" i="9" s="1"/>
  <c r="AV295" i="9" s="1"/>
  <c r="CH295" i="9"/>
  <c r="CI299" i="9"/>
  <c r="CC299" i="9" s="1"/>
  <c r="AV299" i="9" s="1"/>
  <c r="CH299" i="9"/>
  <c r="CB299" i="9" s="1"/>
  <c r="CG313" i="9"/>
  <c r="CA313" i="9" s="1"/>
  <c r="CI313" i="9"/>
  <c r="CC313" i="9" s="1"/>
  <c r="CH313" i="9"/>
  <c r="CB313" i="9" s="1"/>
  <c r="CK313" i="9"/>
  <c r="CE313" i="9" s="1"/>
  <c r="CI316" i="9"/>
  <c r="CH316" i="9"/>
  <c r="CH12" i="9"/>
  <c r="CA12" i="9" s="1"/>
  <c r="CB12" i="9"/>
  <c r="CH14" i="9"/>
  <c r="CA14" i="9" s="1"/>
  <c r="CB14" i="9"/>
  <c r="C59" i="9"/>
  <c r="E146" i="9"/>
  <c r="CH179" i="9"/>
  <c r="CB179" i="9" s="1"/>
  <c r="C180" i="9"/>
  <c r="CM177" i="9" s="1"/>
  <c r="CI182" i="9"/>
  <c r="CC182" i="9" s="1"/>
  <c r="AT182" i="9" s="1"/>
  <c r="CH183" i="9"/>
  <c r="CB183" i="9" s="1"/>
  <c r="C184" i="9"/>
  <c r="CI186" i="9"/>
  <c r="CC186" i="9" s="1"/>
  <c r="CH187" i="9"/>
  <c r="CB187" i="9" s="1"/>
  <c r="CH188" i="9"/>
  <c r="CB188" i="9" s="1"/>
  <c r="CL189" i="9"/>
  <c r="CF189" i="9" s="1"/>
  <c r="CI191" i="9"/>
  <c r="CC191" i="9" s="1"/>
  <c r="CH192" i="9"/>
  <c r="CB192" i="9" s="1"/>
  <c r="CL193" i="9"/>
  <c r="CF193" i="9" s="1"/>
  <c r="CI195" i="9"/>
  <c r="CC195" i="9" s="1"/>
  <c r="CJ196" i="9"/>
  <c r="CD196" i="9" s="1"/>
  <c r="AT196" i="9" s="1"/>
  <c r="CL197" i="9"/>
  <c r="CF197" i="9" s="1"/>
  <c r="CH200" i="9"/>
  <c r="CB200" i="9" s="1"/>
  <c r="CL201" i="9"/>
  <c r="CF201" i="9" s="1"/>
  <c r="CI203" i="9"/>
  <c r="CC203" i="9" s="1"/>
  <c r="CH204" i="9"/>
  <c r="CB204" i="9" s="1"/>
  <c r="CL205" i="9"/>
  <c r="CF205" i="9" s="1"/>
  <c r="CL207" i="9"/>
  <c r="CF207" i="9" s="1"/>
  <c r="CH209" i="9"/>
  <c r="CB209" i="9" s="1"/>
  <c r="AT209" i="9" s="1"/>
  <c r="CL210" i="9"/>
  <c r="CF210" i="9" s="1"/>
  <c r="CI212" i="9"/>
  <c r="CC212" i="9" s="1"/>
  <c r="CH213" i="9"/>
  <c r="CB213" i="9" s="1"/>
  <c r="CL214" i="9"/>
  <c r="CL216" i="9"/>
  <c r="CL218" i="9"/>
  <c r="CF218" i="9" s="1"/>
  <c r="CI223" i="9"/>
  <c r="CC223" i="9" s="1"/>
  <c r="C225" i="9"/>
  <c r="CK228" i="9"/>
  <c r="CE228" i="9" s="1"/>
  <c r="CI230" i="9"/>
  <c r="CC230" i="9" s="1"/>
  <c r="CH231" i="9"/>
  <c r="CB231" i="9" s="1"/>
  <c r="CG231" i="9"/>
  <c r="CA231" i="9" s="1"/>
  <c r="AW231" i="9" s="1"/>
  <c r="CK232" i="9"/>
  <c r="CE232" i="9" s="1"/>
  <c r="CK243" i="9"/>
  <c r="CE243" i="9" s="1"/>
  <c r="CI243" i="9"/>
  <c r="CC243" i="9" s="1"/>
  <c r="AW243" i="9" s="1"/>
  <c r="CI244" i="9"/>
  <c r="CC244" i="9" s="1"/>
  <c r="AW244" i="9" s="1"/>
  <c r="CJ244" i="9"/>
  <c r="CD244" i="9" s="1"/>
  <c r="CK244" i="9"/>
  <c r="CE244" i="9" s="1"/>
  <c r="CI245" i="9"/>
  <c r="CC245" i="9" s="1"/>
  <c r="CK247" i="9"/>
  <c r="CE247" i="9" s="1"/>
  <c r="CI247" i="9"/>
  <c r="CC247" i="9" s="1"/>
  <c r="AW247" i="9" s="1"/>
  <c r="CK249" i="9"/>
  <c r="CE249" i="9" s="1"/>
  <c r="CL249" i="9"/>
  <c r="CF249" i="9" s="1"/>
  <c r="CJ249" i="9"/>
  <c r="CD249" i="9" s="1"/>
  <c r="CJ251" i="9"/>
  <c r="CD251" i="9" s="1"/>
  <c r="AW251" i="9" s="1"/>
  <c r="CI252" i="9"/>
  <c r="CC252" i="9" s="1"/>
  <c r="CJ253" i="9"/>
  <c r="CD253" i="9" s="1"/>
  <c r="CI254" i="9"/>
  <c r="CC254" i="9" s="1"/>
  <c r="CL256" i="9"/>
  <c r="CF256" i="9" s="1"/>
  <c r="CK256" i="9"/>
  <c r="CE256" i="9" s="1"/>
  <c r="CI256" i="9"/>
  <c r="CC256" i="9" s="1"/>
  <c r="AW256" i="9" s="1"/>
  <c r="CI257" i="9"/>
  <c r="CC257" i="9" s="1"/>
  <c r="CI258" i="9"/>
  <c r="CC258" i="9" s="1"/>
  <c r="AW258" i="9" s="1"/>
  <c r="CG259" i="9"/>
  <c r="CA259" i="9" s="1"/>
  <c r="CI261" i="9"/>
  <c r="CH263" i="9"/>
  <c r="CG263" i="9"/>
  <c r="C263" i="9"/>
  <c r="CI286" i="9"/>
  <c r="CH286" i="9"/>
  <c r="CI296" i="9"/>
  <c r="CC296" i="9" s="1"/>
  <c r="AV296" i="9" s="1"/>
  <c r="CH296" i="9"/>
  <c r="CB296" i="9" s="1"/>
  <c r="CI302" i="9"/>
  <c r="CC302" i="9" s="1"/>
  <c r="AV302" i="9" s="1"/>
  <c r="AV303" i="9"/>
  <c r="CI314" i="9"/>
  <c r="CC314" i="9" s="1"/>
  <c r="CH314" i="9"/>
  <c r="CB314" i="9" s="1"/>
  <c r="CG314" i="9"/>
  <c r="CA314" i="9" s="1"/>
  <c r="CJ12" i="9"/>
  <c r="CC12" i="9" s="1"/>
  <c r="CJ14" i="9"/>
  <c r="CC14" i="9" s="1"/>
  <c r="C105" i="9"/>
  <c r="D141" i="9"/>
  <c r="D147" i="9" s="1"/>
  <c r="D154" i="9"/>
  <c r="D160" i="9" s="1"/>
  <c r="C169" i="9"/>
  <c r="CI179" i="9"/>
  <c r="CC179" i="9" s="1"/>
  <c r="C181" i="9"/>
  <c r="CK182" i="9"/>
  <c r="CE182" i="9" s="1"/>
  <c r="CI183" i="9"/>
  <c r="CC183" i="9" s="1"/>
  <c r="C185" i="9"/>
  <c r="CK186" i="9"/>
  <c r="CE186" i="9" s="1"/>
  <c r="CI187" i="9"/>
  <c r="CC187" i="9" s="1"/>
  <c r="CI188" i="9"/>
  <c r="CC188" i="9" s="1"/>
  <c r="CH189" i="9"/>
  <c r="CB189" i="9" s="1"/>
  <c r="CJ191" i="9"/>
  <c r="CD191" i="9" s="1"/>
  <c r="CI192" i="9"/>
  <c r="CC192" i="9" s="1"/>
  <c r="CH193" i="9"/>
  <c r="CB193" i="9" s="1"/>
  <c r="CJ195" i="9"/>
  <c r="CD195" i="9" s="1"/>
  <c r="CK196" i="9"/>
  <c r="CE196" i="9" s="1"/>
  <c r="C199" i="9"/>
  <c r="CI200" i="9"/>
  <c r="CC200" i="9" s="1"/>
  <c r="CH201" i="9"/>
  <c r="CB201" i="9" s="1"/>
  <c r="CJ203" i="9"/>
  <c r="CD203" i="9" s="1"/>
  <c r="CI204" i="9"/>
  <c r="CC204" i="9" s="1"/>
  <c r="CH205" i="9"/>
  <c r="CB205" i="9" s="1"/>
  <c r="CI209" i="9"/>
  <c r="CC209" i="9" s="1"/>
  <c r="CH210" i="9"/>
  <c r="CB210" i="9" s="1"/>
  <c r="AT210" i="9" s="1"/>
  <c r="CJ212" i="9"/>
  <c r="CD212" i="9" s="1"/>
  <c r="CI213" i="9"/>
  <c r="CC213" i="9" s="1"/>
  <c r="CH214" i="9"/>
  <c r="C215" i="9"/>
  <c r="CH216" i="9"/>
  <c r="C217" i="9"/>
  <c r="CH218" i="9"/>
  <c r="CB218" i="9" s="1"/>
  <c r="CJ223" i="9"/>
  <c r="CD223" i="9" s="1"/>
  <c r="CG226" i="9"/>
  <c r="CA226" i="9" s="1"/>
  <c r="AW226" i="9" s="1"/>
  <c r="CH228" i="9"/>
  <c r="CB228" i="9" s="1"/>
  <c r="CG228" i="9"/>
  <c r="CA228" i="9" s="1"/>
  <c r="C229" i="9"/>
  <c r="CJ230" i="9"/>
  <c r="CD230" i="9" s="1"/>
  <c r="CI231" i="9"/>
  <c r="CC231" i="9" s="1"/>
  <c r="CH232" i="9"/>
  <c r="CB232" i="9" s="1"/>
  <c r="CG232" i="9"/>
  <c r="CA232" i="9" s="1"/>
  <c r="C233" i="9"/>
  <c r="CG235" i="9"/>
  <c r="CA235" i="9" s="1"/>
  <c r="CG237" i="9"/>
  <c r="CA237" i="9" s="1"/>
  <c r="CG239" i="9"/>
  <c r="CA239" i="9" s="1"/>
  <c r="CG241" i="9"/>
  <c r="CA241" i="9" s="1"/>
  <c r="CL244" i="9"/>
  <c r="CF244" i="9" s="1"/>
  <c r="CJ245" i="9"/>
  <c r="CD245" i="9" s="1"/>
  <c r="CJ247" i="9"/>
  <c r="CD247" i="9" s="1"/>
  <c r="CI248" i="9"/>
  <c r="CC248" i="9" s="1"/>
  <c r="AW248" i="9" s="1"/>
  <c r="CL251" i="9"/>
  <c r="CF251" i="9" s="1"/>
  <c r="CJ252" i="9"/>
  <c r="CD252" i="9" s="1"/>
  <c r="CL253" i="9"/>
  <c r="CF253" i="9" s="1"/>
  <c r="CJ254" i="9"/>
  <c r="CD254" i="9" s="1"/>
  <c r="CJ256" i="9"/>
  <c r="CD256" i="9" s="1"/>
  <c r="CJ257" i="9"/>
  <c r="CD257" i="9" s="1"/>
  <c r="C259" i="9"/>
  <c r="CJ262" i="9"/>
  <c r="CI262" i="9"/>
  <c r="CL262" i="9"/>
  <c r="CH264" i="9"/>
  <c r="CB264" i="9" s="1"/>
  <c r="C264" i="9"/>
  <c r="CL265" i="9"/>
  <c r="CF265" i="9" s="1"/>
  <c r="CI265" i="9"/>
  <c r="CC265" i="9" s="1"/>
  <c r="AV288" i="9"/>
  <c r="CH290" i="9"/>
  <c r="CB290" i="9" s="1"/>
  <c r="CI290" i="9"/>
  <c r="CC290" i="9" s="1"/>
  <c r="AV291" i="9"/>
  <c r="AV292" i="9"/>
  <c r="CH297" i="9"/>
  <c r="CB297" i="9" s="1"/>
  <c r="CI300" i="9"/>
  <c r="CC300" i="9" s="1"/>
  <c r="CH300" i="9"/>
  <c r="CB300" i="9" s="1"/>
  <c r="AV300" i="9" s="1"/>
  <c r="CI301" i="9"/>
  <c r="CC301" i="9" s="1"/>
  <c r="AV301" i="9" s="1"/>
  <c r="CI310" i="9"/>
  <c r="CC310" i="9" s="1"/>
  <c r="CG310" i="9"/>
  <c r="CA310" i="9" s="1"/>
  <c r="CH312" i="9"/>
  <c r="CB312" i="9" s="1"/>
  <c r="AY312" i="9" s="1"/>
  <c r="CI312" i="9"/>
  <c r="CC312" i="9" s="1"/>
  <c r="CG316" i="9"/>
  <c r="CA316" i="9" s="1"/>
  <c r="AY316" i="9" s="1"/>
  <c r="C324" i="9"/>
  <c r="CH292" i="9"/>
  <c r="CB292" i="9" s="1"/>
  <c r="AV297" i="9"/>
  <c r="CI309" i="9"/>
  <c r="CC309" i="9" s="1"/>
  <c r="CH309" i="9"/>
  <c r="CB309" i="9" s="1"/>
  <c r="CI311" i="9"/>
  <c r="CC311" i="9" s="1"/>
  <c r="CH311" i="9"/>
  <c r="CB311" i="9" s="1"/>
  <c r="CG317" i="9"/>
  <c r="CA317" i="9" s="1"/>
  <c r="AY317" i="9" s="1"/>
  <c r="CH317" i="9"/>
  <c r="CI318" i="9"/>
  <c r="CH318" i="9"/>
  <c r="CG318" i="9"/>
  <c r="CA318" i="9" s="1"/>
  <c r="AY318" i="9" s="1"/>
  <c r="CK11" i="9"/>
  <c r="CD11" i="9" s="1"/>
  <c r="CK13" i="9"/>
  <c r="CD13" i="9" s="1"/>
  <c r="C235" i="9"/>
  <c r="C236" i="9"/>
  <c r="C237" i="9"/>
  <c r="C238" i="9"/>
  <c r="C239" i="9"/>
  <c r="C240" i="9"/>
  <c r="C241" i="9"/>
  <c r="C242" i="9"/>
  <c r="CG257" i="9"/>
  <c r="CA257" i="9" s="1"/>
  <c r="CG265" i="9"/>
  <c r="CA265" i="9" s="1"/>
  <c r="C278" i="9"/>
  <c r="CI293" i="9"/>
  <c r="CC293" i="9" s="1"/>
  <c r="AV293" i="9" s="1"/>
  <c r="CG309" i="9"/>
  <c r="CA309" i="9" s="1"/>
  <c r="CG311" i="9"/>
  <c r="CA311" i="9" s="1"/>
  <c r="AV290" i="9"/>
  <c r="C325" i="9"/>
  <c r="E341" i="8"/>
  <c r="D341" i="8"/>
  <c r="C341" i="8"/>
  <c r="E340" i="8"/>
  <c r="C340" i="8" s="1"/>
  <c r="D340" i="8"/>
  <c r="E339" i="8"/>
  <c r="D339" i="8"/>
  <c r="E338" i="8"/>
  <c r="D338" i="8"/>
  <c r="C338" i="8"/>
  <c r="E337" i="8"/>
  <c r="D337" i="8"/>
  <c r="C337" i="8"/>
  <c r="E336" i="8"/>
  <c r="C336" i="8" s="1"/>
  <c r="D336" i="8"/>
  <c r="D331" i="8"/>
  <c r="C331" i="8"/>
  <c r="D330" i="8"/>
  <c r="C330" i="8"/>
  <c r="B330" i="8"/>
  <c r="E325" i="8"/>
  <c r="D325" i="8"/>
  <c r="C325" i="8"/>
  <c r="E324" i="8"/>
  <c r="C324" i="8" s="1"/>
  <c r="D324" i="8"/>
  <c r="E323" i="8"/>
  <c r="D323" i="8"/>
  <c r="CI318" i="8"/>
  <c r="E318" i="8"/>
  <c r="CJ318" i="8" s="1"/>
  <c r="CD318" i="8" s="1"/>
  <c r="D318" i="8"/>
  <c r="C318" i="8"/>
  <c r="CG318" i="8" s="1"/>
  <c r="CA318" i="8" s="1"/>
  <c r="E317" i="8"/>
  <c r="CJ317" i="8" s="1"/>
  <c r="CD317" i="8" s="1"/>
  <c r="D317" i="8"/>
  <c r="CI316" i="8"/>
  <c r="E316" i="8"/>
  <c r="CJ316" i="8" s="1"/>
  <c r="CD316" i="8" s="1"/>
  <c r="D316" i="8"/>
  <c r="C316" i="8"/>
  <c r="CG316" i="8" s="1"/>
  <c r="CA316" i="8" s="1"/>
  <c r="E315" i="8"/>
  <c r="CJ315" i="8" s="1"/>
  <c r="CD315" i="8" s="1"/>
  <c r="D315" i="8"/>
  <c r="E314" i="8"/>
  <c r="CJ314" i="8" s="1"/>
  <c r="CD314" i="8" s="1"/>
  <c r="D314" i="8"/>
  <c r="CJ313" i="8"/>
  <c r="CD313" i="8" s="1"/>
  <c r="E313" i="8"/>
  <c r="D313" i="8"/>
  <c r="C313" i="8"/>
  <c r="E312" i="8"/>
  <c r="CJ312" i="8" s="1"/>
  <c r="CD312" i="8" s="1"/>
  <c r="D312" i="8"/>
  <c r="E311" i="8"/>
  <c r="CJ311" i="8" s="1"/>
  <c r="CD311" i="8" s="1"/>
  <c r="D311" i="8"/>
  <c r="E310" i="8"/>
  <c r="CJ310" i="8" s="1"/>
  <c r="CD310" i="8" s="1"/>
  <c r="D310" i="8"/>
  <c r="E309" i="8"/>
  <c r="CJ309" i="8" s="1"/>
  <c r="CD309" i="8" s="1"/>
  <c r="D309" i="8"/>
  <c r="E308" i="8"/>
  <c r="CH303" i="8"/>
  <c r="CB303" i="8" s="1"/>
  <c r="E303" i="8"/>
  <c r="C303" i="8" s="1"/>
  <c r="D303" i="8"/>
  <c r="CI302" i="8"/>
  <c r="CC302" i="8" s="1"/>
  <c r="CH302" i="8"/>
  <c r="CB302" i="8"/>
  <c r="E302" i="8"/>
  <c r="D302" i="8"/>
  <c r="C302" i="8"/>
  <c r="CJ302" i="8" s="1"/>
  <c r="CD302" i="8" s="1"/>
  <c r="CG301" i="8"/>
  <c r="CA301" i="8" s="1"/>
  <c r="E301" i="8"/>
  <c r="D301" i="8"/>
  <c r="CG300" i="8"/>
  <c r="CA300" i="8"/>
  <c r="E300" i="8"/>
  <c r="D300" i="8"/>
  <c r="C300" i="8" s="1"/>
  <c r="CH300" i="8" s="1"/>
  <c r="CB300" i="8" s="1"/>
  <c r="CG299" i="8"/>
  <c r="CA299" i="8" s="1"/>
  <c r="E299" i="8"/>
  <c r="D299" i="8"/>
  <c r="C299" i="8" s="1"/>
  <c r="CG298" i="8"/>
  <c r="CA298" i="8"/>
  <c r="E298" i="8"/>
  <c r="D298" i="8"/>
  <c r="C298" i="8"/>
  <c r="CG297" i="8"/>
  <c r="CA297" i="8" s="1"/>
  <c r="E297" i="8"/>
  <c r="D297" i="8"/>
  <c r="CG296" i="8"/>
  <c r="CA296" i="8"/>
  <c r="E296" i="8"/>
  <c r="D296" i="8"/>
  <c r="C296" i="8" s="1"/>
  <c r="CI296" i="8" s="1"/>
  <c r="CC296" i="8" s="1"/>
  <c r="CG295" i="8"/>
  <c r="E295" i="8"/>
  <c r="D295" i="8"/>
  <c r="C295" i="8"/>
  <c r="CG294" i="8"/>
  <c r="CA294" i="8" s="1"/>
  <c r="E294" i="8"/>
  <c r="C294" i="8" s="1"/>
  <c r="CH293" i="8"/>
  <c r="CB293" i="8" s="1"/>
  <c r="CG293" i="8"/>
  <c r="CA293" i="8" s="1"/>
  <c r="AV293" i="8" s="1"/>
  <c r="E293" i="8"/>
  <c r="C293" i="8" s="1"/>
  <c r="CI293" i="8" s="1"/>
  <c r="CC293" i="8" s="1"/>
  <c r="CI292" i="8"/>
  <c r="CC292" i="8" s="1"/>
  <c r="CG292" i="8"/>
  <c r="CB292" i="8"/>
  <c r="CA292" i="8"/>
  <c r="E292" i="8"/>
  <c r="C292" i="8"/>
  <c r="CH292" i="8" s="1"/>
  <c r="CI291" i="8"/>
  <c r="CC291" i="8" s="1"/>
  <c r="CG291" i="8"/>
  <c r="CA291" i="8" s="1"/>
  <c r="E291" i="8"/>
  <c r="C291" i="8"/>
  <c r="CH291" i="8" s="1"/>
  <c r="CB291" i="8" s="1"/>
  <c r="CG290" i="8"/>
  <c r="CA290" i="8" s="1"/>
  <c r="E290" i="8"/>
  <c r="C290" i="8" s="1"/>
  <c r="CH289" i="8"/>
  <c r="CB289" i="8" s="1"/>
  <c r="CG289" i="8"/>
  <c r="CA289" i="8"/>
  <c r="E289" i="8"/>
  <c r="C289" i="8"/>
  <c r="CI289" i="8" s="1"/>
  <c r="CC289" i="8" s="1"/>
  <c r="AV289" i="8" s="1"/>
  <c r="CI288" i="8"/>
  <c r="CC288" i="8" s="1"/>
  <c r="CH288" i="8"/>
  <c r="CG288" i="8"/>
  <c r="CB288" i="8"/>
  <c r="CA288" i="8"/>
  <c r="E288" i="8"/>
  <c r="C288" i="8"/>
  <c r="CI287" i="8"/>
  <c r="CG287" i="8"/>
  <c r="CA287" i="8"/>
  <c r="AV287" i="8" s="1"/>
  <c r="E287" i="8"/>
  <c r="C287" i="8"/>
  <c r="CH287" i="8" s="1"/>
  <c r="CI286" i="8"/>
  <c r="CG286" i="8"/>
  <c r="CA286" i="8"/>
  <c r="AV286" i="8"/>
  <c r="E286" i="8"/>
  <c r="C286" i="8" s="1"/>
  <c r="CH286" i="8" s="1"/>
  <c r="AU285" i="8"/>
  <c r="AT285" i="8"/>
  <c r="AS285" i="8"/>
  <c r="AR285" i="8"/>
  <c r="AQ285" i="8"/>
  <c r="AP285" i="8"/>
  <c r="AO285" i="8"/>
  <c r="AN285" i="8"/>
  <c r="AM285" i="8"/>
  <c r="AL285" i="8"/>
  <c r="AK285" i="8"/>
  <c r="AJ285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W285" i="8"/>
  <c r="V285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I285" i="8"/>
  <c r="H285" i="8"/>
  <c r="G285" i="8"/>
  <c r="F285" i="8"/>
  <c r="D285" i="8" s="1"/>
  <c r="E285" i="8"/>
  <c r="E280" i="8"/>
  <c r="D280" i="8"/>
  <c r="C280" i="8" s="1"/>
  <c r="E279" i="8"/>
  <c r="D279" i="8"/>
  <c r="C279" i="8" s="1"/>
  <c r="E278" i="8"/>
  <c r="D278" i="8"/>
  <c r="C278" i="8"/>
  <c r="E277" i="8"/>
  <c r="C277" i="8" s="1"/>
  <c r="D277" i="8"/>
  <c r="E272" i="8"/>
  <c r="D272" i="8"/>
  <c r="C272" i="8" s="1"/>
  <c r="E271" i="8"/>
  <c r="D271" i="8"/>
  <c r="C271" i="8"/>
  <c r="E270" i="8"/>
  <c r="D270" i="8"/>
  <c r="C270" i="8"/>
  <c r="E269" i="8"/>
  <c r="C269" i="8" s="1"/>
  <c r="D269" i="8"/>
  <c r="CK265" i="8"/>
  <c r="CE265" i="8" s="1"/>
  <c r="CG265" i="8"/>
  <c r="CA265" i="8" s="1"/>
  <c r="E265" i="8"/>
  <c r="C265" i="8" s="1"/>
  <c r="D265" i="8"/>
  <c r="CL264" i="8"/>
  <c r="CF264" i="8" s="1"/>
  <c r="CK264" i="8"/>
  <c r="CE264" i="8" s="1"/>
  <c r="CH264" i="8"/>
  <c r="CB264" i="8" s="1"/>
  <c r="E264" i="8"/>
  <c r="C264" i="8" s="1"/>
  <c r="D264" i="8"/>
  <c r="CL263" i="8"/>
  <c r="CK263" i="8"/>
  <c r="CH263" i="8"/>
  <c r="CG263" i="8"/>
  <c r="AW263" i="8"/>
  <c r="E263" i="8"/>
  <c r="D263" i="8"/>
  <c r="C263" i="8"/>
  <c r="AW262" i="8"/>
  <c r="E262" i="8"/>
  <c r="D262" i="8"/>
  <c r="CL261" i="8"/>
  <c r="CH261" i="8"/>
  <c r="CG261" i="8"/>
  <c r="AW261" i="8"/>
  <c r="E261" i="8"/>
  <c r="D261" i="8"/>
  <c r="C261" i="8"/>
  <c r="AW260" i="8"/>
  <c r="E260" i="8"/>
  <c r="D260" i="8"/>
  <c r="CH259" i="8"/>
  <c r="CB259" i="8" s="1"/>
  <c r="E259" i="8"/>
  <c r="D259" i="8"/>
  <c r="CK258" i="8"/>
  <c r="CE258" i="8" s="1"/>
  <c r="CH258" i="8"/>
  <c r="CB258" i="8" s="1"/>
  <c r="CA258" i="8"/>
  <c r="E258" i="8"/>
  <c r="CG258" i="8" s="1"/>
  <c r="D258" i="8"/>
  <c r="C258" i="8"/>
  <c r="CH257" i="8"/>
  <c r="CB257" i="8" s="1"/>
  <c r="E257" i="8"/>
  <c r="D257" i="8"/>
  <c r="E256" i="8"/>
  <c r="D256" i="8"/>
  <c r="CL255" i="8"/>
  <c r="CF255" i="8" s="1"/>
  <c r="CH255" i="8"/>
  <c r="CB255" i="8" s="1"/>
  <c r="CG255" i="8"/>
  <c r="CA255" i="8" s="1"/>
  <c r="E255" i="8"/>
  <c r="D255" i="8"/>
  <c r="C255" i="8"/>
  <c r="CL254" i="8"/>
  <c r="CF254" i="8" s="1"/>
  <c r="E254" i="8"/>
  <c r="C254" i="8" s="1"/>
  <c r="D254" i="8"/>
  <c r="CI253" i="8"/>
  <c r="CC253" i="8" s="1"/>
  <c r="E253" i="8"/>
  <c r="D253" i="8"/>
  <c r="C253" i="8"/>
  <c r="CL252" i="8"/>
  <c r="CF252" i="8" s="1"/>
  <c r="E252" i="8"/>
  <c r="C252" i="8" s="1"/>
  <c r="D252" i="8"/>
  <c r="E251" i="8"/>
  <c r="D251" i="8"/>
  <c r="CL250" i="8"/>
  <c r="CF250" i="8" s="1"/>
  <c r="CH250" i="8"/>
  <c r="CB250" i="8" s="1"/>
  <c r="CG250" i="8"/>
  <c r="CA250" i="8" s="1"/>
  <c r="E250" i="8"/>
  <c r="D250" i="8"/>
  <c r="C250" i="8"/>
  <c r="CL249" i="8"/>
  <c r="CF249" i="8" s="1"/>
  <c r="CH249" i="8"/>
  <c r="CB249" i="8" s="1"/>
  <c r="CG249" i="8"/>
  <c r="CA249" i="8"/>
  <c r="E249" i="8"/>
  <c r="D249" i="8"/>
  <c r="C249" i="8"/>
  <c r="E248" i="8"/>
  <c r="D248" i="8"/>
  <c r="E247" i="8"/>
  <c r="D247" i="8"/>
  <c r="CH246" i="8"/>
  <c r="CB246" i="8" s="1"/>
  <c r="CG246" i="8"/>
  <c r="CA246" i="8" s="1"/>
  <c r="E246" i="8"/>
  <c r="D246" i="8"/>
  <c r="C246" i="8"/>
  <c r="CG245" i="8"/>
  <c r="CA245" i="8" s="1"/>
  <c r="E245" i="8"/>
  <c r="C245" i="8" s="1"/>
  <c r="D245" i="8"/>
  <c r="E244" i="8"/>
  <c r="D244" i="8"/>
  <c r="CI243" i="8"/>
  <c r="CC243" i="8" s="1"/>
  <c r="E243" i="8"/>
  <c r="CG243" i="8" s="1"/>
  <c r="CA243" i="8" s="1"/>
  <c r="D243" i="8"/>
  <c r="C243" i="8" s="1"/>
  <c r="CI242" i="8"/>
  <c r="CC242" i="8" s="1"/>
  <c r="E242" i="8"/>
  <c r="C242" i="8" s="1"/>
  <c r="D242" i="8"/>
  <c r="CK241" i="8"/>
  <c r="CE241" i="8" s="1"/>
  <c r="E241" i="8"/>
  <c r="C241" i="8" s="1"/>
  <c r="D241" i="8"/>
  <c r="CL240" i="8"/>
  <c r="CF240" i="8" s="1"/>
  <c r="CK240" i="8"/>
  <c r="CE240" i="8" s="1"/>
  <c r="CH240" i="8"/>
  <c r="CB240" i="8" s="1"/>
  <c r="E240" i="8"/>
  <c r="C240" i="8" s="1"/>
  <c r="D240" i="8"/>
  <c r="E239" i="8"/>
  <c r="CG239" i="8" s="1"/>
  <c r="CA239" i="8" s="1"/>
  <c r="D239" i="8"/>
  <c r="CL238" i="8"/>
  <c r="CF238" i="8" s="1"/>
  <c r="CH238" i="8"/>
  <c r="CB238" i="8" s="1"/>
  <c r="E238" i="8"/>
  <c r="C238" i="8" s="1"/>
  <c r="D238" i="8"/>
  <c r="CK237" i="8"/>
  <c r="CE237" i="8" s="1"/>
  <c r="E237" i="8"/>
  <c r="C237" i="8" s="1"/>
  <c r="D237" i="8"/>
  <c r="CL236" i="8"/>
  <c r="CF236" i="8" s="1"/>
  <c r="CK236" i="8"/>
  <c r="CE236" i="8" s="1"/>
  <c r="CH236" i="8"/>
  <c r="CB236" i="8" s="1"/>
  <c r="E236" i="8"/>
  <c r="C236" i="8" s="1"/>
  <c r="D236" i="8"/>
  <c r="CG235" i="8"/>
  <c r="CA235" i="8" s="1"/>
  <c r="E235" i="8"/>
  <c r="D235" i="8"/>
  <c r="CL234" i="8"/>
  <c r="CF234" i="8" s="1"/>
  <c r="CH234" i="8"/>
  <c r="CB234" i="8" s="1"/>
  <c r="E234" i="8"/>
  <c r="C234" i="8" s="1"/>
  <c r="E233" i="8"/>
  <c r="D233" i="8"/>
  <c r="E232" i="8"/>
  <c r="CH232" i="8" s="1"/>
  <c r="CB232" i="8" s="1"/>
  <c r="D232" i="8"/>
  <c r="CG231" i="8"/>
  <c r="CA231" i="8" s="1"/>
  <c r="E231" i="8"/>
  <c r="CH231" i="8" s="1"/>
  <c r="CB231" i="8" s="1"/>
  <c r="D231" i="8"/>
  <c r="CG230" i="8"/>
  <c r="CA230" i="8" s="1"/>
  <c r="E230" i="8"/>
  <c r="CH230" i="8" s="1"/>
  <c r="CB230" i="8" s="1"/>
  <c r="D230" i="8"/>
  <c r="E229" i="8"/>
  <c r="D229" i="8"/>
  <c r="E228" i="8"/>
  <c r="CH228" i="8" s="1"/>
  <c r="CB228" i="8" s="1"/>
  <c r="D228" i="8"/>
  <c r="E227" i="8"/>
  <c r="D227" i="8"/>
  <c r="CB226" i="8"/>
  <c r="E226" i="8"/>
  <c r="CH226" i="8" s="1"/>
  <c r="D226" i="8"/>
  <c r="CB225" i="8"/>
  <c r="E225" i="8"/>
  <c r="CH225" i="8" s="1"/>
  <c r="D225" i="8"/>
  <c r="CL223" i="8"/>
  <c r="CF223" i="8" s="1"/>
  <c r="CH223" i="8"/>
  <c r="CB223" i="8" s="1"/>
  <c r="E223" i="8"/>
  <c r="CG223" i="8" s="1"/>
  <c r="CA223" i="8" s="1"/>
  <c r="D223" i="8"/>
  <c r="C223" i="8"/>
  <c r="CA219" i="8"/>
  <c r="E219" i="8"/>
  <c r="CG219" i="8" s="1"/>
  <c r="D219" i="8"/>
  <c r="C219" i="8"/>
  <c r="CL218" i="8"/>
  <c r="CF218" i="8" s="1"/>
  <c r="E218" i="8"/>
  <c r="CG218" i="8" s="1"/>
  <c r="CA218" i="8" s="1"/>
  <c r="D218" i="8"/>
  <c r="C218" i="8"/>
  <c r="CH217" i="8"/>
  <c r="AT217" i="8"/>
  <c r="E217" i="8"/>
  <c r="CG217" i="8" s="1"/>
  <c r="D217" i="8"/>
  <c r="C217" i="8" s="1"/>
  <c r="CK216" i="8"/>
  <c r="CJ216" i="8"/>
  <c r="CG216" i="8"/>
  <c r="AT216" i="8"/>
  <c r="E216" i="8"/>
  <c r="D216" i="8"/>
  <c r="C216" i="8"/>
  <c r="CI215" i="8"/>
  <c r="AT215" i="8"/>
  <c r="E215" i="8"/>
  <c r="CG215" i="8" s="1"/>
  <c r="D215" i="8"/>
  <c r="C215" i="8" s="1"/>
  <c r="CG214" i="8"/>
  <c r="AT214" i="8"/>
  <c r="E214" i="8"/>
  <c r="D214" i="8"/>
  <c r="C214" i="8"/>
  <c r="CL213" i="8"/>
  <c r="CF213" i="8" s="1"/>
  <c r="E213" i="8"/>
  <c r="CG213" i="8" s="1"/>
  <c r="CA213" i="8" s="1"/>
  <c r="D213" i="8"/>
  <c r="C213" i="8"/>
  <c r="CH212" i="8"/>
  <c r="CB212" i="8" s="1"/>
  <c r="CA212" i="8"/>
  <c r="E212" i="8"/>
  <c r="CG212" i="8" s="1"/>
  <c r="D212" i="8"/>
  <c r="C212" i="8"/>
  <c r="CA211" i="8"/>
  <c r="E211" i="8"/>
  <c r="CG211" i="8" s="1"/>
  <c r="D211" i="8"/>
  <c r="C211" i="8"/>
  <c r="E210" i="8"/>
  <c r="CG210" i="8" s="1"/>
  <c r="CA210" i="8" s="1"/>
  <c r="D210" i="8"/>
  <c r="C210" i="8" s="1"/>
  <c r="CI209" i="8"/>
  <c r="CC209" i="8" s="1"/>
  <c r="CH209" i="8"/>
  <c r="CB209" i="8"/>
  <c r="E209" i="8"/>
  <c r="CG209" i="8" s="1"/>
  <c r="CA209" i="8" s="1"/>
  <c r="D209" i="8"/>
  <c r="C209" i="8" s="1"/>
  <c r="E208" i="8"/>
  <c r="D208" i="8"/>
  <c r="C208" i="8"/>
  <c r="CL207" i="8"/>
  <c r="CF207" i="8" s="1"/>
  <c r="E207" i="8"/>
  <c r="D207" i="8"/>
  <c r="C207" i="8" s="1"/>
  <c r="CI207" i="8" s="1"/>
  <c r="CC207" i="8" s="1"/>
  <c r="E206" i="8"/>
  <c r="D206" i="8"/>
  <c r="C206" i="8"/>
  <c r="CA205" i="8"/>
  <c r="E205" i="8"/>
  <c r="CG205" i="8" s="1"/>
  <c r="D205" i="8"/>
  <c r="C205" i="8" s="1"/>
  <c r="E204" i="8"/>
  <c r="CG204" i="8" s="1"/>
  <c r="CA204" i="8" s="1"/>
  <c r="D204" i="8"/>
  <c r="C204" i="8" s="1"/>
  <c r="CI204" i="8" s="1"/>
  <c r="CC204" i="8" s="1"/>
  <c r="CJ203" i="8"/>
  <c r="CD203" i="8" s="1"/>
  <c r="CI203" i="8"/>
  <c r="CC203" i="8" s="1"/>
  <c r="CE203" i="8"/>
  <c r="E203" i="8"/>
  <c r="CG203" i="8" s="1"/>
  <c r="CA203" i="8" s="1"/>
  <c r="D203" i="8"/>
  <c r="C203" i="8"/>
  <c r="CK203" i="8" s="1"/>
  <c r="CL202" i="8"/>
  <c r="CF202" i="8" s="1"/>
  <c r="CA202" i="8"/>
  <c r="E202" i="8"/>
  <c r="CG202" i="8" s="1"/>
  <c r="D202" i="8"/>
  <c r="C202" i="8"/>
  <c r="CA201" i="8"/>
  <c r="E201" i="8"/>
  <c r="CG201" i="8" s="1"/>
  <c r="D201" i="8"/>
  <c r="C201" i="8" s="1"/>
  <c r="E200" i="8"/>
  <c r="CG200" i="8" s="1"/>
  <c r="CA200" i="8" s="1"/>
  <c r="D200" i="8"/>
  <c r="CG199" i="8"/>
  <c r="CA199" i="8" s="1"/>
  <c r="E199" i="8"/>
  <c r="D199" i="8"/>
  <c r="C199" i="8" s="1"/>
  <c r="E198" i="8"/>
  <c r="C198" i="8" s="1"/>
  <c r="CJ198" i="8" s="1"/>
  <c r="CD198" i="8" s="1"/>
  <c r="D198" i="8"/>
  <c r="CG197" i="8"/>
  <c r="CA197" i="8" s="1"/>
  <c r="E197" i="8"/>
  <c r="D197" i="8"/>
  <c r="C197" i="8" s="1"/>
  <c r="E196" i="8"/>
  <c r="C196" i="8" s="1"/>
  <c r="D196" i="8"/>
  <c r="E195" i="8"/>
  <c r="C195" i="8" s="1"/>
  <c r="CH195" i="8" s="1"/>
  <c r="CB195" i="8" s="1"/>
  <c r="D195" i="8"/>
  <c r="E194" i="8"/>
  <c r="C194" i="8" s="1"/>
  <c r="D194" i="8"/>
  <c r="E193" i="8"/>
  <c r="C193" i="8" s="1"/>
  <c r="CH193" i="8" s="1"/>
  <c r="CB193" i="8" s="1"/>
  <c r="D193" i="8"/>
  <c r="E192" i="8"/>
  <c r="CG192" i="8" s="1"/>
  <c r="CA192" i="8" s="1"/>
  <c r="D192" i="8"/>
  <c r="C192" i="8" s="1"/>
  <c r="CL192" i="8" s="1"/>
  <c r="CF192" i="8" s="1"/>
  <c r="CL191" i="8"/>
  <c r="CF191" i="8" s="1"/>
  <c r="E191" i="8"/>
  <c r="CG191" i="8" s="1"/>
  <c r="CA191" i="8" s="1"/>
  <c r="D191" i="8"/>
  <c r="C191" i="8" s="1"/>
  <c r="E190" i="8"/>
  <c r="CG190" i="8" s="1"/>
  <c r="CA190" i="8" s="1"/>
  <c r="D190" i="8"/>
  <c r="C190" i="8" s="1"/>
  <c r="CL190" i="8" s="1"/>
  <c r="CF190" i="8" s="1"/>
  <c r="CL189" i="8"/>
  <c r="CF189" i="8" s="1"/>
  <c r="E189" i="8"/>
  <c r="CG189" i="8" s="1"/>
  <c r="CA189" i="8" s="1"/>
  <c r="D189" i="8"/>
  <c r="C189" i="8" s="1"/>
  <c r="E188" i="8"/>
  <c r="CG188" i="8" s="1"/>
  <c r="CA188" i="8" s="1"/>
  <c r="CG187" i="8"/>
  <c r="CA187" i="8" s="1"/>
  <c r="E187" i="8"/>
  <c r="D187" i="8"/>
  <c r="E186" i="8"/>
  <c r="CG186" i="8" s="1"/>
  <c r="CA186" i="8" s="1"/>
  <c r="D186" i="8"/>
  <c r="C186" i="8" s="1"/>
  <c r="E185" i="8"/>
  <c r="CG185" i="8" s="1"/>
  <c r="CA185" i="8" s="1"/>
  <c r="D185" i="8"/>
  <c r="CG184" i="8"/>
  <c r="CA184" i="8" s="1"/>
  <c r="E184" i="8"/>
  <c r="D184" i="8"/>
  <c r="C184" i="8" s="1"/>
  <c r="CG183" i="8"/>
  <c r="CA183" i="8" s="1"/>
  <c r="E183" i="8"/>
  <c r="D183" i="8"/>
  <c r="E182" i="8"/>
  <c r="CG182" i="8" s="1"/>
  <c r="CA182" i="8" s="1"/>
  <c r="D182" i="8"/>
  <c r="C182" i="8" s="1"/>
  <c r="E181" i="8"/>
  <c r="CG181" i="8" s="1"/>
  <c r="CA181" i="8" s="1"/>
  <c r="D181" i="8"/>
  <c r="CG180" i="8"/>
  <c r="CA180" i="8" s="1"/>
  <c r="E180" i="8"/>
  <c r="D180" i="8"/>
  <c r="C180" i="8" s="1"/>
  <c r="CG179" i="8"/>
  <c r="CA179" i="8" s="1"/>
  <c r="E179" i="8"/>
  <c r="D179" i="8"/>
  <c r="E177" i="8"/>
  <c r="CG177" i="8" s="1"/>
  <c r="CA177" i="8" s="1"/>
  <c r="D177" i="8"/>
  <c r="C177" i="8"/>
  <c r="E171" i="8"/>
  <c r="D171" i="8"/>
  <c r="C171" i="8" s="1"/>
  <c r="E170" i="8"/>
  <c r="D170" i="8"/>
  <c r="C170" i="8" s="1"/>
  <c r="E169" i="8"/>
  <c r="D169" i="8"/>
  <c r="C169" i="8" s="1"/>
  <c r="E168" i="8"/>
  <c r="D168" i="8"/>
  <c r="C168" i="8"/>
  <c r="O167" i="8"/>
  <c r="N167" i="8"/>
  <c r="M167" i="8"/>
  <c r="L167" i="8"/>
  <c r="K167" i="8"/>
  <c r="J167" i="8"/>
  <c r="I167" i="8"/>
  <c r="H167" i="8"/>
  <c r="G167" i="8"/>
  <c r="F167" i="8"/>
  <c r="D167" i="8"/>
  <c r="E166" i="8"/>
  <c r="D166" i="8"/>
  <c r="C166" i="8"/>
  <c r="E165" i="8"/>
  <c r="C165" i="8" s="1"/>
  <c r="D165" i="8"/>
  <c r="E164" i="8"/>
  <c r="E167" i="8" s="1"/>
  <c r="D164" i="8"/>
  <c r="P159" i="8"/>
  <c r="O159" i="8"/>
  <c r="N159" i="8"/>
  <c r="M159" i="8"/>
  <c r="L159" i="8"/>
  <c r="K159" i="8"/>
  <c r="J159" i="8"/>
  <c r="I159" i="8"/>
  <c r="H159" i="8"/>
  <c r="G159" i="8"/>
  <c r="F159" i="8"/>
  <c r="E158" i="8"/>
  <c r="D158" i="8"/>
  <c r="C158" i="8" s="1"/>
  <c r="E157" i="8"/>
  <c r="D157" i="8"/>
  <c r="C157" i="8"/>
  <c r="E156" i="8"/>
  <c r="C156" i="8" s="1"/>
  <c r="D156" i="8"/>
  <c r="E155" i="8"/>
  <c r="E159" i="8" s="1"/>
  <c r="D155" i="8"/>
  <c r="D159" i="8" s="1"/>
  <c r="P154" i="8"/>
  <c r="P160" i="8" s="1"/>
  <c r="O154" i="8"/>
  <c r="O160" i="8" s="1"/>
  <c r="N154" i="8"/>
  <c r="N160" i="8" s="1"/>
  <c r="M154" i="8"/>
  <c r="M160" i="8" s="1"/>
  <c r="L154" i="8"/>
  <c r="L160" i="8" s="1"/>
  <c r="K154" i="8"/>
  <c r="K160" i="8" s="1"/>
  <c r="J154" i="8"/>
  <c r="J160" i="8" s="1"/>
  <c r="I154" i="8"/>
  <c r="I160" i="8" s="1"/>
  <c r="H154" i="8"/>
  <c r="H160" i="8" s="1"/>
  <c r="G154" i="8"/>
  <c r="G160" i="8" s="1"/>
  <c r="F154" i="8"/>
  <c r="F160" i="8" s="1"/>
  <c r="E153" i="8"/>
  <c r="D153" i="8"/>
  <c r="C153" i="8" s="1"/>
  <c r="E152" i="8"/>
  <c r="D152" i="8"/>
  <c r="C152" i="8" s="1"/>
  <c r="E151" i="8"/>
  <c r="E154" i="8" s="1"/>
  <c r="D151" i="8"/>
  <c r="K147" i="8"/>
  <c r="G147" i="8"/>
  <c r="M146" i="8"/>
  <c r="L146" i="8"/>
  <c r="K146" i="8"/>
  <c r="J146" i="8"/>
  <c r="J147" i="8" s="1"/>
  <c r="I146" i="8"/>
  <c r="H146" i="8"/>
  <c r="G146" i="8"/>
  <c r="F146" i="8"/>
  <c r="F147" i="8" s="1"/>
  <c r="E145" i="8"/>
  <c r="D145" i="8"/>
  <c r="E144" i="8"/>
  <c r="D144" i="8"/>
  <c r="C144" i="8" s="1"/>
  <c r="E143" i="8"/>
  <c r="D143" i="8"/>
  <c r="C143" i="8"/>
  <c r="E142" i="8"/>
  <c r="C142" i="8" s="1"/>
  <c r="D142" i="8"/>
  <c r="D146" i="8" s="1"/>
  <c r="M141" i="8"/>
  <c r="M147" i="8" s="1"/>
  <c r="L141" i="8"/>
  <c r="L147" i="8" s="1"/>
  <c r="K141" i="8"/>
  <c r="J141" i="8"/>
  <c r="I141" i="8"/>
  <c r="I147" i="8" s="1"/>
  <c r="H141" i="8"/>
  <c r="H147" i="8" s="1"/>
  <c r="G141" i="8"/>
  <c r="F141" i="8"/>
  <c r="E141" i="8"/>
  <c r="E140" i="8"/>
  <c r="D140" i="8"/>
  <c r="E139" i="8"/>
  <c r="D139" i="8"/>
  <c r="C139" i="8"/>
  <c r="E138" i="8"/>
  <c r="C138" i="8" s="1"/>
  <c r="D138" i="8"/>
  <c r="E134" i="8"/>
  <c r="D134" i="8"/>
  <c r="C134" i="8"/>
  <c r="CA134" i="8" s="1"/>
  <c r="AK134" i="8" s="1"/>
  <c r="E133" i="8"/>
  <c r="D133" i="8"/>
  <c r="C133" i="8" s="1"/>
  <c r="E132" i="8"/>
  <c r="D132" i="8"/>
  <c r="C132" i="8" s="1"/>
  <c r="E131" i="8"/>
  <c r="D131" i="8"/>
  <c r="C131" i="8"/>
  <c r="E130" i="8"/>
  <c r="D130" i="8"/>
  <c r="C130" i="8"/>
  <c r="E125" i="8"/>
  <c r="D125" i="8"/>
  <c r="C125" i="8"/>
  <c r="E124" i="8"/>
  <c r="D124" i="8"/>
  <c r="C124" i="8" s="1"/>
  <c r="CA125" i="8" s="1"/>
  <c r="E123" i="8"/>
  <c r="D123" i="8"/>
  <c r="C123" i="8" s="1"/>
  <c r="E122" i="8"/>
  <c r="D122" i="8"/>
  <c r="C122" i="8" s="1"/>
  <c r="E121" i="8"/>
  <c r="D121" i="8"/>
  <c r="C121" i="8"/>
  <c r="E120" i="8"/>
  <c r="D120" i="8"/>
  <c r="C120" i="8" s="1"/>
  <c r="E115" i="8"/>
  <c r="D115" i="8"/>
  <c r="C115" i="8" s="1"/>
  <c r="E114" i="8"/>
  <c r="D114" i="8"/>
  <c r="C114" i="8"/>
  <c r="E113" i="8"/>
  <c r="D113" i="8"/>
  <c r="C113" i="8"/>
  <c r="E112" i="8"/>
  <c r="D112" i="8"/>
  <c r="C112" i="8" s="1"/>
  <c r="E111" i="8"/>
  <c r="D111" i="8"/>
  <c r="C111" i="8" s="1"/>
  <c r="E110" i="8"/>
  <c r="D110" i="8"/>
  <c r="C110" i="8" s="1"/>
  <c r="CA108" i="8"/>
  <c r="E105" i="8"/>
  <c r="D105" i="8"/>
  <c r="C105" i="8" s="1"/>
  <c r="E100" i="8"/>
  <c r="D100" i="8"/>
  <c r="C100" i="8"/>
  <c r="E99" i="8"/>
  <c r="D99" i="8"/>
  <c r="C99" i="8" s="1"/>
  <c r="E98" i="8"/>
  <c r="D98" i="8"/>
  <c r="C98" i="8" s="1"/>
  <c r="E97" i="8"/>
  <c r="D97" i="8"/>
  <c r="C97" i="8" s="1"/>
  <c r="E92" i="8"/>
  <c r="D92" i="8"/>
  <c r="C92" i="8"/>
  <c r="E91" i="8"/>
  <c r="D91" i="8"/>
  <c r="C91" i="8" s="1"/>
  <c r="E90" i="8"/>
  <c r="D90" i="8"/>
  <c r="C90" i="8" s="1"/>
  <c r="E89" i="8"/>
  <c r="D89" i="8"/>
  <c r="C89" i="8" s="1"/>
  <c r="CA85" i="8"/>
  <c r="CA84" i="8"/>
  <c r="C84" i="8"/>
  <c r="C78" i="8"/>
  <c r="C77" i="8"/>
  <c r="C76" i="8"/>
  <c r="C75" i="8"/>
  <c r="C74" i="8"/>
  <c r="C73" i="8"/>
  <c r="C72" i="8"/>
  <c r="C71" i="8"/>
  <c r="C70" i="8"/>
  <c r="C69" i="8"/>
  <c r="C68" i="8"/>
  <c r="C67" i="8"/>
  <c r="C66" i="8"/>
  <c r="C65" i="8"/>
  <c r="C64" i="8"/>
  <c r="C63" i="8"/>
  <c r="C62" i="8"/>
  <c r="C61" i="8"/>
  <c r="C60" i="8"/>
  <c r="P59" i="8"/>
  <c r="O59" i="8"/>
  <c r="N59" i="8"/>
  <c r="M59" i="8"/>
  <c r="L59" i="8"/>
  <c r="K59" i="8"/>
  <c r="J59" i="8"/>
  <c r="I59" i="8"/>
  <c r="H59" i="8"/>
  <c r="G59" i="8"/>
  <c r="F59" i="8"/>
  <c r="E59" i="8"/>
  <c r="D59" i="8"/>
  <c r="C59" i="8" s="1"/>
  <c r="C54" i="8"/>
  <c r="CG54" i="8" s="1"/>
  <c r="CA54" i="8" s="1"/>
  <c r="C53" i="8"/>
  <c r="CG53" i="8" s="1"/>
  <c r="CA53" i="8" s="1"/>
  <c r="C52" i="8"/>
  <c r="CG52" i="8" s="1"/>
  <c r="CA52" i="8" s="1"/>
  <c r="C51" i="8"/>
  <c r="CG51" i="8" s="1"/>
  <c r="CA51" i="8" s="1"/>
  <c r="C50" i="8"/>
  <c r="CG50" i="8" s="1"/>
  <c r="CA50" i="8" s="1"/>
  <c r="C49" i="8"/>
  <c r="CG49" i="8" s="1"/>
  <c r="CA49" i="8" s="1"/>
  <c r="C48" i="8"/>
  <c r="CG48" i="8" s="1"/>
  <c r="CA48" i="8" s="1"/>
  <c r="C47" i="8"/>
  <c r="CG47" i="8" s="1"/>
  <c r="CA47" i="8" s="1"/>
  <c r="C46" i="8"/>
  <c r="CG46" i="8" s="1"/>
  <c r="CA46" i="8" s="1"/>
  <c r="C45" i="8"/>
  <c r="CH44" i="8"/>
  <c r="CB44" i="8" s="1"/>
  <c r="CG44" i="8"/>
  <c r="CA44" i="8"/>
  <c r="C44" i="8"/>
  <c r="CI44" i="8" s="1"/>
  <c r="CC44" i="8" s="1"/>
  <c r="CH43" i="8"/>
  <c r="CB43" i="8" s="1"/>
  <c r="CG43" i="8"/>
  <c r="CA43" i="8"/>
  <c r="C43" i="8"/>
  <c r="CI43" i="8" s="1"/>
  <c r="CC43" i="8" s="1"/>
  <c r="CH42" i="8"/>
  <c r="CB42" i="8" s="1"/>
  <c r="CG42" i="8"/>
  <c r="CA42" i="8"/>
  <c r="C42" i="8"/>
  <c r="CI42" i="8" s="1"/>
  <c r="CC42" i="8" s="1"/>
  <c r="CH41" i="8"/>
  <c r="CB41" i="8" s="1"/>
  <c r="CG41" i="8"/>
  <c r="CA41" i="8"/>
  <c r="C41" i="8"/>
  <c r="CI41" i="8" s="1"/>
  <c r="CC41" i="8" s="1"/>
  <c r="CH40" i="8"/>
  <c r="CB40" i="8" s="1"/>
  <c r="CG40" i="8"/>
  <c r="CA40" i="8"/>
  <c r="C40" i="8"/>
  <c r="CI40" i="8" s="1"/>
  <c r="CC40" i="8" s="1"/>
  <c r="CH39" i="8"/>
  <c r="CB39" i="8" s="1"/>
  <c r="CG39" i="8"/>
  <c r="CA39" i="8"/>
  <c r="C39" i="8"/>
  <c r="CI39" i="8" s="1"/>
  <c r="CC39" i="8" s="1"/>
  <c r="CH38" i="8"/>
  <c r="CB38" i="8" s="1"/>
  <c r="CG38" i="8"/>
  <c r="CA38" i="8"/>
  <c r="C38" i="8"/>
  <c r="CI38" i="8" s="1"/>
  <c r="CC38" i="8" s="1"/>
  <c r="CH37" i="8"/>
  <c r="CB37" i="8" s="1"/>
  <c r="CG37" i="8"/>
  <c r="CA37" i="8"/>
  <c r="C37" i="8"/>
  <c r="CI37" i="8" s="1"/>
  <c r="CC37" i="8" s="1"/>
  <c r="CH36" i="8"/>
  <c r="CB36" i="8" s="1"/>
  <c r="CG36" i="8"/>
  <c r="CA36" i="8"/>
  <c r="C36" i="8"/>
  <c r="CI36" i="8" s="1"/>
  <c r="CC36" i="8" s="1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 s="1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CD18" i="8"/>
  <c r="G18" i="8" s="1"/>
  <c r="C14" i="8"/>
  <c r="CL14" i="8" s="1"/>
  <c r="CE14" i="8" s="1"/>
  <c r="CL13" i="8"/>
  <c r="CH13" i="8"/>
  <c r="CA13" i="8" s="1"/>
  <c r="CE13" i="8"/>
  <c r="CB13" i="8"/>
  <c r="C13" i="8"/>
  <c r="CJ13" i="8" s="1"/>
  <c r="CC13" i="8" s="1"/>
  <c r="C12" i="8"/>
  <c r="CL12" i="8" s="1"/>
  <c r="CE12" i="8" s="1"/>
  <c r="CL11" i="8"/>
  <c r="CH11" i="8"/>
  <c r="CE11" i="8"/>
  <c r="CB11" i="8"/>
  <c r="C11" i="8"/>
  <c r="A5" i="8"/>
  <c r="A4" i="8"/>
  <c r="A3" i="8"/>
  <c r="A2" i="8"/>
  <c r="AW240" i="10" l="1"/>
  <c r="B352" i="10"/>
  <c r="AW257" i="10"/>
  <c r="CI242" i="9"/>
  <c r="CC242" i="9" s="1"/>
  <c r="CL242" i="9"/>
  <c r="CF242" i="9" s="1"/>
  <c r="CK242" i="9"/>
  <c r="CE242" i="9" s="1"/>
  <c r="CJ242" i="9"/>
  <c r="CD242" i="9" s="1"/>
  <c r="CI238" i="9"/>
  <c r="CC238" i="9" s="1"/>
  <c r="CK238" i="9"/>
  <c r="CE238" i="9" s="1"/>
  <c r="CJ238" i="9"/>
  <c r="CD238" i="9" s="1"/>
  <c r="CL238" i="9"/>
  <c r="CF238" i="9" s="1"/>
  <c r="CL264" i="9"/>
  <c r="CF264" i="9" s="1"/>
  <c r="CI264" i="9"/>
  <c r="CC264" i="9" s="1"/>
  <c r="AW264" i="9" s="1"/>
  <c r="CK264" i="9"/>
  <c r="CE264" i="9" s="1"/>
  <c r="CJ264" i="9"/>
  <c r="CD264" i="9" s="1"/>
  <c r="CL233" i="9"/>
  <c r="CF233" i="9" s="1"/>
  <c r="CK233" i="9"/>
  <c r="CE233" i="9" s="1"/>
  <c r="CJ233" i="9"/>
  <c r="CD233" i="9" s="1"/>
  <c r="CI233" i="9"/>
  <c r="CC233" i="9" s="1"/>
  <c r="AW233" i="9" s="1"/>
  <c r="AT187" i="9"/>
  <c r="CL259" i="9"/>
  <c r="CF259" i="9" s="1"/>
  <c r="CK259" i="9"/>
  <c r="CE259" i="9" s="1"/>
  <c r="CJ259" i="9"/>
  <c r="CD259" i="9" s="1"/>
  <c r="AW259" i="9" s="1"/>
  <c r="CI259" i="9"/>
  <c r="CC259" i="9" s="1"/>
  <c r="CK215" i="9"/>
  <c r="CI215" i="9"/>
  <c r="CH215" i="9"/>
  <c r="CL215" i="9"/>
  <c r="CJ215" i="9"/>
  <c r="CJ181" i="9"/>
  <c r="CD181" i="9" s="1"/>
  <c r="CL181" i="9"/>
  <c r="CF181" i="9" s="1"/>
  <c r="CK181" i="9"/>
  <c r="CE181" i="9" s="1"/>
  <c r="CI181" i="9"/>
  <c r="CC181" i="9" s="1"/>
  <c r="CH181" i="9"/>
  <c r="CB181" i="9" s="1"/>
  <c r="AT181" i="9" s="1"/>
  <c r="AT206" i="9"/>
  <c r="AY309" i="9"/>
  <c r="AW265" i="9"/>
  <c r="CI240" i="9"/>
  <c r="CC240" i="9" s="1"/>
  <c r="CK240" i="9"/>
  <c r="CE240" i="9" s="1"/>
  <c r="CJ240" i="9"/>
  <c r="CD240" i="9" s="1"/>
  <c r="AW240" i="9" s="1"/>
  <c r="CL240" i="9"/>
  <c r="CF240" i="9" s="1"/>
  <c r="CI236" i="9"/>
  <c r="CC236" i="9" s="1"/>
  <c r="AW236" i="9" s="1"/>
  <c r="CK236" i="9"/>
  <c r="CE236" i="9" s="1"/>
  <c r="CJ236" i="9"/>
  <c r="CD236" i="9" s="1"/>
  <c r="CL236" i="9"/>
  <c r="CF236" i="9" s="1"/>
  <c r="A352" i="9"/>
  <c r="AW228" i="9"/>
  <c r="CJ185" i="9"/>
  <c r="CD185" i="9" s="1"/>
  <c r="CL185" i="9"/>
  <c r="CF185" i="9" s="1"/>
  <c r="CK185" i="9"/>
  <c r="CE185" i="9" s="1"/>
  <c r="CI185" i="9"/>
  <c r="CC185" i="9" s="1"/>
  <c r="CH185" i="9"/>
  <c r="CB185" i="9" s="1"/>
  <c r="AY314" i="9"/>
  <c r="AT213" i="9"/>
  <c r="CJ184" i="9"/>
  <c r="CD184" i="9" s="1"/>
  <c r="CH184" i="9"/>
  <c r="CB184" i="9" s="1"/>
  <c r="CL184" i="9"/>
  <c r="CF184" i="9" s="1"/>
  <c r="CK184" i="9"/>
  <c r="CE184" i="9" s="1"/>
  <c r="CI184" i="9"/>
  <c r="CC184" i="9" s="1"/>
  <c r="AT179" i="9"/>
  <c r="AY313" i="9"/>
  <c r="AW253" i="9"/>
  <c r="AW227" i="9"/>
  <c r="CN177" i="9"/>
  <c r="AT177" i="9" s="1"/>
  <c r="CK199" i="9"/>
  <c r="CE199" i="9" s="1"/>
  <c r="CJ199" i="9"/>
  <c r="CD199" i="9" s="1"/>
  <c r="CI199" i="9"/>
  <c r="CC199" i="9" s="1"/>
  <c r="CL199" i="9"/>
  <c r="CF199" i="9" s="1"/>
  <c r="AT204" i="9"/>
  <c r="AT192" i="9"/>
  <c r="AY311" i="9"/>
  <c r="CI241" i="9"/>
  <c r="CC241" i="9" s="1"/>
  <c r="AW241" i="9" s="1"/>
  <c r="CL241" i="9"/>
  <c r="CF241" i="9" s="1"/>
  <c r="CK241" i="9"/>
  <c r="CE241" i="9" s="1"/>
  <c r="CJ241" i="9"/>
  <c r="CD241" i="9" s="1"/>
  <c r="CI237" i="9"/>
  <c r="CC237" i="9" s="1"/>
  <c r="AW237" i="9" s="1"/>
  <c r="CL237" i="9"/>
  <c r="CF237" i="9" s="1"/>
  <c r="CK237" i="9"/>
  <c r="CE237" i="9" s="1"/>
  <c r="CJ237" i="9"/>
  <c r="CD237" i="9" s="1"/>
  <c r="AW232" i="9"/>
  <c r="CL229" i="9"/>
  <c r="CF229" i="9" s="1"/>
  <c r="AW229" i="9" s="1"/>
  <c r="CK229" i="9"/>
  <c r="CE229" i="9" s="1"/>
  <c r="CJ229" i="9"/>
  <c r="CD229" i="9" s="1"/>
  <c r="CI229" i="9"/>
  <c r="CC229" i="9" s="1"/>
  <c r="AW254" i="9"/>
  <c r="CL225" i="9"/>
  <c r="CF225" i="9" s="1"/>
  <c r="CI225" i="9"/>
  <c r="CC225" i="9" s="1"/>
  <c r="CK225" i="9"/>
  <c r="CE225" i="9" s="1"/>
  <c r="CJ225" i="9"/>
  <c r="CD225" i="9" s="1"/>
  <c r="AW225" i="9" s="1"/>
  <c r="CJ180" i="9"/>
  <c r="CD180" i="9" s="1"/>
  <c r="CH180" i="9"/>
  <c r="CB180" i="9" s="1"/>
  <c r="CL180" i="9"/>
  <c r="CF180" i="9" s="1"/>
  <c r="CK180" i="9"/>
  <c r="CE180" i="9" s="1"/>
  <c r="CI180" i="9"/>
  <c r="CC180" i="9" s="1"/>
  <c r="AW257" i="9"/>
  <c r="CI239" i="9"/>
  <c r="CC239" i="9" s="1"/>
  <c r="AW239" i="9" s="1"/>
  <c r="CL239" i="9"/>
  <c r="CF239" i="9" s="1"/>
  <c r="CK239" i="9"/>
  <c r="CE239" i="9" s="1"/>
  <c r="CJ239" i="9"/>
  <c r="CD239" i="9" s="1"/>
  <c r="CI235" i="9"/>
  <c r="CC235" i="9" s="1"/>
  <c r="AW235" i="9" s="1"/>
  <c r="CL235" i="9"/>
  <c r="CF235" i="9" s="1"/>
  <c r="CK235" i="9"/>
  <c r="CE235" i="9" s="1"/>
  <c r="CJ235" i="9"/>
  <c r="CD235" i="9" s="1"/>
  <c r="AY310" i="9"/>
  <c r="CK217" i="9"/>
  <c r="CI217" i="9"/>
  <c r="CH217" i="9"/>
  <c r="CL217" i="9"/>
  <c r="CJ217" i="9"/>
  <c r="CL263" i="9"/>
  <c r="CI263" i="9"/>
  <c r="CK263" i="9"/>
  <c r="CJ263" i="9"/>
  <c r="AW252" i="9"/>
  <c r="AT200" i="9"/>
  <c r="AT188" i="9"/>
  <c r="AT183" i="9"/>
  <c r="AW238" i="9"/>
  <c r="AW230" i="9"/>
  <c r="CM223" i="9"/>
  <c r="CN223" i="9" s="1"/>
  <c r="AW223" i="9" s="1"/>
  <c r="CI234" i="9"/>
  <c r="CC234" i="9" s="1"/>
  <c r="AW234" i="9" s="1"/>
  <c r="CK234" i="9"/>
  <c r="CE234" i="9" s="1"/>
  <c r="CJ234" i="9"/>
  <c r="CD234" i="9" s="1"/>
  <c r="CL234" i="9"/>
  <c r="CF234" i="9" s="1"/>
  <c r="AT198" i="9"/>
  <c r="S52" i="8"/>
  <c r="S46" i="8"/>
  <c r="S36" i="8"/>
  <c r="S37" i="8"/>
  <c r="S38" i="8"/>
  <c r="S39" i="8"/>
  <c r="S40" i="8"/>
  <c r="S41" i="8"/>
  <c r="S42" i="8"/>
  <c r="S43" i="8"/>
  <c r="S44" i="8"/>
  <c r="S50" i="8"/>
  <c r="S48" i="8"/>
  <c r="CL182" i="8"/>
  <c r="CF182" i="8" s="1"/>
  <c r="CH182" i="8"/>
  <c r="CB182" i="8" s="1"/>
  <c r="AT182" i="8" s="1"/>
  <c r="CJ182" i="8"/>
  <c r="CD182" i="8" s="1"/>
  <c r="CI182" i="8"/>
  <c r="CC182" i="8" s="1"/>
  <c r="CK182" i="8"/>
  <c r="CE182" i="8" s="1"/>
  <c r="CL186" i="8"/>
  <c r="CF186" i="8" s="1"/>
  <c r="CH186" i="8"/>
  <c r="CB186" i="8" s="1"/>
  <c r="AT186" i="8" s="1"/>
  <c r="CJ186" i="8"/>
  <c r="CD186" i="8" s="1"/>
  <c r="CI186" i="8"/>
  <c r="CC186" i="8" s="1"/>
  <c r="CK186" i="8"/>
  <c r="CE186" i="8" s="1"/>
  <c r="CL193" i="8"/>
  <c r="CF193" i="8" s="1"/>
  <c r="CI199" i="8"/>
  <c r="CC199" i="8" s="1"/>
  <c r="CK199" i="8"/>
  <c r="CE199" i="8" s="1"/>
  <c r="CJ199" i="8"/>
  <c r="CD199" i="8" s="1"/>
  <c r="AT199" i="8" s="1"/>
  <c r="CL199" i="8"/>
  <c r="CF199" i="8" s="1"/>
  <c r="CK205" i="8"/>
  <c r="CE205" i="8" s="1"/>
  <c r="CI205" i="8"/>
  <c r="CC205" i="8" s="1"/>
  <c r="CL205" i="8"/>
  <c r="CF205" i="8" s="1"/>
  <c r="AT205" i="8" s="1"/>
  <c r="CJ205" i="8"/>
  <c r="CD205" i="8" s="1"/>
  <c r="CH205" i="8"/>
  <c r="CB205" i="8" s="1"/>
  <c r="CK210" i="8"/>
  <c r="CE210" i="8" s="1"/>
  <c r="CJ210" i="8"/>
  <c r="CD210" i="8" s="1"/>
  <c r="CH210" i="8"/>
  <c r="CB210" i="8" s="1"/>
  <c r="CL210" i="8"/>
  <c r="CF210" i="8" s="1"/>
  <c r="CI210" i="8"/>
  <c r="CC210" i="8" s="1"/>
  <c r="CH233" i="8"/>
  <c r="CB233" i="8" s="1"/>
  <c r="CG233" i="8"/>
  <c r="CA233" i="8" s="1"/>
  <c r="CH251" i="8"/>
  <c r="CB251" i="8" s="1"/>
  <c r="CG251" i="8"/>
  <c r="CA251" i="8" s="1"/>
  <c r="C251" i="8"/>
  <c r="CK11" i="8"/>
  <c r="CD11" i="8" s="1"/>
  <c r="CB12" i="8"/>
  <c r="CH12" i="8"/>
  <c r="CA12" i="8" s="1"/>
  <c r="CK13" i="8"/>
  <c r="CD13" i="8" s="1"/>
  <c r="CB14" i="8"/>
  <c r="CH14" i="8"/>
  <c r="CA14" i="8" s="1"/>
  <c r="CH45" i="8"/>
  <c r="CB45" i="8" s="1"/>
  <c r="CI45" i="8"/>
  <c r="CC45" i="8" s="1"/>
  <c r="CG45" i="8"/>
  <c r="CA45" i="8" s="1"/>
  <c r="CJ177" i="8"/>
  <c r="CD177" i="8" s="1"/>
  <c r="CL177" i="8"/>
  <c r="CF177" i="8" s="1"/>
  <c r="CH177" i="8"/>
  <c r="CB177" i="8" s="1"/>
  <c r="CK177" i="8"/>
  <c r="CE177" i="8" s="1"/>
  <c r="CL180" i="8"/>
  <c r="CF180" i="8" s="1"/>
  <c r="CH180" i="8"/>
  <c r="CB180" i="8" s="1"/>
  <c r="CJ180" i="8"/>
  <c r="CD180" i="8" s="1"/>
  <c r="CI180" i="8"/>
  <c r="CC180" i="8" s="1"/>
  <c r="CK180" i="8"/>
  <c r="CE180" i="8" s="1"/>
  <c r="AT180" i="8" s="1"/>
  <c r="CL184" i="8"/>
  <c r="CF184" i="8" s="1"/>
  <c r="CH184" i="8"/>
  <c r="CB184" i="8" s="1"/>
  <c r="CJ184" i="8"/>
  <c r="CD184" i="8" s="1"/>
  <c r="CI184" i="8"/>
  <c r="CC184" i="8" s="1"/>
  <c r="AT184" i="8" s="1"/>
  <c r="CK184" i="8"/>
  <c r="CE184" i="8" s="1"/>
  <c r="CI194" i="8"/>
  <c r="CC194" i="8" s="1"/>
  <c r="CK194" i="8"/>
  <c r="CE194" i="8" s="1"/>
  <c r="CJ194" i="8"/>
  <c r="CD194" i="8" s="1"/>
  <c r="CL194" i="8"/>
  <c r="CF194" i="8" s="1"/>
  <c r="CK196" i="8"/>
  <c r="CE196" i="8" s="1"/>
  <c r="CI196" i="8"/>
  <c r="CC196" i="8" s="1"/>
  <c r="CL196" i="8"/>
  <c r="CF196" i="8" s="1"/>
  <c r="CI197" i="8"/>
  <c r="CC197" i="8" s="1"/>
  <c r="CK197" i="8"/>
  <c r="CE197" i="8" s="1"/>
  <c r="CJ197" i="8"/>
  <c r="CD197" i="8" s="1"/>
  <c r="AT197" i="8" s="1"/>
  <c r="CL197" i="8"/>
  <c r="CF197" i="8" s="1"/>
  <c r="CK201" i="8"/>
  <c r="CE201" i="8" s="1"/>
  <c r="CI201" i="8"/>
  <c r="CC201" i="8" s="1"/>
  <c r="CL201" i="8"/>
  <c r="CF201" i="8" s="1"/>
  <c r="CJ201" i="8"/>
  <c r="CD201" i="8" s="1"/>
  <c r="CH201" i="8"/>
  <c r="CB201" i="8" s="1"/>
  <c r="AT201" i="8" s="1"/>
  <c r="CK208" i="8"/>
  <c r="CE208" i="8" s="1"/>
  <c r="CJ208" i="8"/>
  <c r="CD208" i="8" s="1"/>
  <c r="CI208" i="8"/>
  <c r="CC208" i="8" s="1"/>
  <c r="CL208" i="8"/>
  <c r="CF208" i="8" s="1"/>
  <c r="CH229" i="8"/>
  <c r="CB229" i="8" s="1"/>
  <c r="CG229" i="8"/>
  <c r="CA229" i="8" s="1"/>
  <c r="CK14" i="8"/>
  <c r="CD14" i="8" s="1"/>
  <c r="CA11" i="8"/>
  <c r="CJ12" i="8"/>
  <c r="CC12" i="8" s="1"/>
  <c r="CJ14" i="8"/>
  <c r="CC14" i="8" s="1"/>
  <c r="CH46" i="8"/>
  <c r="CB46" i="8" s="1"/>
  <c r="CI46" i="8"/>
  <c r="CC46" i="8" s="1"/>
  <c r="CH47" i="8"/>
  <c r="CB47" i="8" s="1"/>
  <c r="S47" i="8" s="1"/>
  <c r="CI47" i="8"/>
  <c r="CC47" i="8" s="1"/>
  <c r="CH48" i="8"/>
  <c r="CB48" i="8" s="1"/>
  <c r="CI48" i="8"/>
  <c r="CC48" i="8" s="1"/>
  <c r="CH49" i="8"/>
  <c r="CB49" i="8" s="1"/>
  <c r="S49" i="8" s="1"/>
  <c r="CI49" i="8"/>
  <c r="CC49" i="8" s="1"/>
  <c r="CH50" i="8"/>
  <c r="CB50" i="8" s="1"/>
  <c r="CI50" i="8"/>
  <c r="CC50" i="8" s="1"/>
  <c r="CH51" i="8"/>
  <c r="CB51" i="8" s="1"/>
  <c r="S51" i="8" s="1"/>
  <c r="CI51" i="8"/>
  <c r="CC51" i="8" s="1"/>
  <c r="CH52" i="8"/>
  <c r="CB52" i="8" s="1"/>
  <c r="CI52" i="8"/>
  <c r="CC52" i="8" s="1"/>
  <c r="CH53" i="8"/>
  <c r="CB53" i="8" s="1"/>
  <c r="CI53" i="8"/>
  <c r="CC53" i="8" s="1"/>
  <c r="S53" i="8" s="1"/>
  <c r="CH54" i="8"/>
  <c r="CB54" i="8" s="1"/>
  <c r="S54" i="8" s="1"/>
  <c r="CI54" i="8"/>
  <c r="CC54" i="8" s="1"/>
  <c r="E147" i="8"/>
  <c r="C145" i="8"/>
  <c r="C164" i="8"/>
  <c r="C167" i="8" s="1"/>
  <c r="CI177" i="8"/>
  <c r="CC177" i="8" s="1"/>
  <c r="C181" i="8"/>
  <c r="C185" i="8"/>
  <c r="CI189" i="8"/>
  <c r="CC189" i="8" s="1"/>
  <c r="CK189" i="8"/>
  <c r="CE189" i="8" s="1"/>
  <c r="CJ189" i="8"/>
  <c r="CD189" i="8" s="1"/>
  <c r="CH189" i="8"/>
  <c r="CB189" i="8" s="1"/>
  <c r="AT189" i="8" s="1"/>
  <c r="CI191" i="8"/>
  <c r="CC191" i="8" s="1"/>
  <c r="CK191" i="8"/>
  <c r="CE191" i="8" s="1"/>
  <c r="CJ191" i="8"/>
  <c r="CD191" i="8" s="1"/>
  <c r="CH191" i="8"/>
  <c r="CB191" i="8" s="1"/>
  <c r="AT191" i="8" s="1"/>
  <c r="CK202" i="8"/>
  <c r="CE202" i="8" s="1"/>
  <c r="CH202" i="8"/>
  <c r="CB202" i="8" s="1"/>
  <c r="AT202" i="8" s="1"/>
  <c r="CJ202" i="8"/>
  <c r="CD202" i="8" s="1"/>
  <c r="CI202" i="8"/>
  <c r="CC202" i="8" s="1"/>
  <c r="CK211" i="8"/>
  <c r="CE211" i="8" s="1"/>
  <c r="CI211" i="8"/>
  <c r="CC211" i="8" s="1"/>
  <c r="CJ211" i="8"/>
  <c r="CD211" i="8" s="1"/>
  <c r="CL211" i="8"/>
  <c r="CF211" i="8" s="1"/>
  <c r="CH211" i="8"/>
  <c r="CB211" i="8" s="1"/>
  <c r="AT211" i="8" s="1"/>
  <c r="CK12" i="8"/>
  <c r="CD12" i="8" s="1"/>
  <c r="D154" i="8"/>
  <c r="D160" i="8" s="1"/>
  <c r="C151" i="8"/>
  <c r="C154" i="8" s="1"/>
  <c r="C160" i="8" s="1"/>
  <c r="CI193" i="8"/>
  <c r="CC193" i="8" s="1"/>
  <c r="CK193" i="8"/>
  <c r="CE193" i="8" s="1"/>
  <c r="CJ193" i="8"/>
  <c r="CD193" i="8" s="1"/>
  <c r="CI195" i="8"/>
  <c r="CC195" i="8" s="1"/>
  <c r="CK195" i="8"/>
  <c r="CE195" i="8" s="1"/>
  <c r="CJ195" i="8"/>
  <c r="CD195" i="8" s="1"/>
  <c r="CL195" i="8"/>
  <c r="CF195" i="8" s="1"/>
  <c r="CK198" i="8"/>
  <c r="CE198" i="8" s="1"/>
  <c r="CI198" i="8"/>
  <c r="CC198" i="8" s="1"/>
  <c r="CL198" i="8"/>
  <c r="CF198" i="8" s="1"/>
  <c r="CK204" i="8"/>
  <c r="CE204" i="8" s="1"/>
  <c r="CJ204" i="8"/>
  <c r="CD204" i="8" s="1"/>
  <c r="CH204" i="8"/>
  <c r="CB204" i="8" s="1"/>
  <c r="AT204" i="8" s="1"/>
  <c r="CL204" i="8"/>
  <c r="CF204" i="8" s="1"/>
  <c r="CJ11" i="8"/>
  <c r="CC11" i="8" s="1"/>
  <c r="D141" i="8"/>
  <c r="D147" i="8" s="1"/>
  <c r="C140" i="8"/>
  <c r="C141" i="8" s="1"/>
  <c r="C146" i="8"/>
  <c r="E160" i="8"/>
  <c r="C179" i="8"/>
  <c r="C183" i="8"/>
  <c r="C187" i="8"/>
  <c r="CI190" i="8"/>
  <c r="CC190" i="8" s="1"/>
  <c r="CK190" i="8"/>
  <c r="CE190" i="8" s="1"/>
  <c r="CJ190" i="8"/>
  <c r="CD190" i="8" s="1"/>
  <c r="CH190" i="8"/>
  <c r="CB190" i="8" s="1"/>
  <c r="AT190" i="8" s="1"/>
  <c r="CI192" i="8"/>
  <c r="CC192" i="8" s="1"/>
  <c r="CK192" i="8"/>
  <c r="CE192" i="8" s="1"/>
  <c r="CJ192" i="8"/>
  <c r="CD192" i="8" s="1"/>
  <c r="CH192" i="8"/>
  <c r="CB192" i="8" s="1"/>
  <c r="AT192" i="8" s="1"/>
  <c r="CH194" i="8"/>
  <c r="CB194" i="8" s="1"/>
  <c r="CJ196" i="8"/>
  <c r="CD196" i="8" s="1"/>
  <c r="CK206" i="8"/>
  <c r="CE206" i="8" s="1"/>
  <c r="CJ206" i="8"/>
  <c r="CD206" i="8" s="1"/>
  <c r="CI206" i="8"/>
  <c r="CC206" i="8" s="1"/>
  <c r="CL206" i="8"/>
  <c r="CF206" i="8" s="1"/>
  <c r="AT210" i="8"/>
  <c r="CI214" i="8"/>
  <c r="CL214" i="8"/>
  <c r="CH214" i="8"/>
  <c r="CJ214" i="8"/>
  <c r="CK214" i="8"/>
  <c r="CK219" i="8"/>
  <c r="CE219" i="8" s="1"/>
  <c r="CJ219" i="8"/>
  <c r="CD219" i="8" s="1"/>
  <c r="CL219" i="8"/>
  <c r="CF219" i="8" s="1"/>
  <c r="CH219" i="8"/>
  <c r="CB219" i="8" s="1"/>
  <c r="AT219" i="8" s="1"/>
  <c r="CI219" i="8"/>
  <c r="CC219" i="8" s="1"/>
  <c r="C155" i="8"/>
  <c r="C159" i="8" s="1"/>
  <c r="C188" i="8"/>
  <c r="CG196" i="8"/>
  <c r="CA196" i="8" s="1"/>
  <c r="CG198" i="8"/>
  <c r="CA198" i="8" s="1"/>
  <c r="AT198" i="8" s="1"/>
  <c r="CH203" i="8"/>
  <c r="CB203" i="8" s="1"/>
  <c r="CG228" i="8"/>
  <c r="CA228" i="8" s="1"/>
  <c r="CG232" i="8"/>
  <c r="CA232" i="8" s="1"/>
  <c r="E146" i="8"/>
  <c r="CG193" i="8"/>
  <c r="CA193" i="8" s="1"/>
  <c r="CG194" i="8"/>
  <c r="CA194" i="8" s="1"/>
  <c r="CG195" i="8"/>
  <c r="CA195" i="8" s="1"/>
  <c r="AT195" i="8" s="1"/>
  <c r="CK212" i="8"/>
  <c r="CE212" i="8" s="1"/>
  <c r="CJ212" i="8"/>
  <c r="CD212" i="8" s="1"/>
  <c r="CL212" i="8"/>
  <c r="CF212" i="8" s="1"/>
  <c r="AT212" i="8" s="1"/>
  <c r="C235" i="8"/>
  <c r="CH235" i="8"/>
  <c r="CB235" i="8" s="1"/>
  <c r="CG248" i="8"/>
  <c r="CA248" i="8" s="1"/>
  <c r="C248" i="8"/>
  <c r="CH248" i="8"/>
  <c r="CB248" i="8" s="1"/>
  <c r="C200" i="8"/>
  <c r="CL203" i="8"/>
  <c r="CF203" i="8" s="1"/>
  <c r="CK207" i="8"/>
  <c r="CE207" i="8" s="1"/>
  <c r="AT207" i="8" s="1"/>
  <c r="CJ207" i="8"/>
  <c r="CD207" i="8" s="1"/>
  <c r="CK209" i="8"/>
  <c r="CE209" i="8" s="1"/>
  <c r="CL209" i="8"/>
  <c r="CF209" i="8" s="1"/>
  <c r="CJ209" i="8"/>
  <c r="CD209" i="8" s="1"/>
  <c r="AT209" i="8" s="1"/>
  <c r="CI212" i="8"/>
  <c r="CC212" i="8" s="1"/>
  <c r="CK215" i="8"/>
  <c r="CJ215" i="8"/>
  <c r="CH215" i="8"/>
  <c r="CL215" i="8"/>
  <c r="CK217" i="8"/>
  <c r="CJ217" i="8"/>
  <c r="CL217" i="8"/>
  <c r="CI217" i="8"/>
  <c r="C239" i="8"/>
  <c r="CH239" i="8"/>
  <c r="CB239" i="8" s="1"/>
  <c r="CJ243" i="8"/>
  <c r="CD243" i="8" s="1"/>
  <c r="CL243" i="8"/>
  <c r="CF243" i="8" s="1"/>
  <c r="CK243" i="8"/>
  <c r="CE243" i="8" s="1"/>
  <c r="AW243" i="8" s="1"/>
  <c r="CK213" i="8"/>
  <c r="CE213" i="8" s="1"/>
  <c r="CJ213" i="8"/>
  <c r="CD213" i="8" s="1"/>
  <c r="CI213" i="8"/>
  <c r="CC213" i="8" s="1"/>
  <c r="CK218" i="8"/>
  <c r="CE218" i="8" s="1"/>
  <c r="CJ218" i="8"/>
  <c r="CD218" i="8" s="1"/>
  <c r="CI218" i="8"/>
  <c r="CC218" i="8" s="1"/>
  <c r="CK223" i="8"/>
  <c r="CE223" i="8" s="1"/>
  <c r="CJ223" i="8"/>
  <c r="CD223" i="8" s="1"/>
  <c r="CI223" i="8"/>
  <c r="CC223" i="8" s="1"/>
  <c r="CG225" i="8"/>
  <c r="CA225" i="8" s="1"/>
  <c r="CG226" i="8"/>
  <c r="CA226" i="8" s="1"/>
  <c r="CJ237" i="8"/>
  <c r="CD237" i="8" s="1"/>
  <c r="CI237" i="8"/>
  <c r="CC237" i="8" s="1"/>
  <c r="CG237" i="8"/>
  <c r="CA237" i="8" s="1"/>
  <c r="CJ241" i="8"/>
  <c r="CD241" i="8" s="1"/>
  <c r="CI241" i="8"/>
  <c r="CC241" i="8" s="1"/>
  <c r="CG241" i="8"/>
  <c r="CA241" i="8" s="1"/>
  <c r="CJ246" i="8"/>
  <c r="CD246" i="8" s="1"/>
  <c r="CI246" i="8"/>
  <c r="CC246" i="8" s="1"/>
  <c r="AW246" i="8" s="1"/>
  <c r="CK246" i="8"/>
  <c r="CE246" i="8" s="1"/>
  <c r="CH256" i="8"/>
  <c r="CB256" i="8" s="1"/>
  <c r="CG256" i="8"/>
  <c r="CA256" i="8" s="1"/>
  <c r="C256" i="8"/>
  <c r="CJ258" i="8"/>
  <c r="CD258" i="8" s="1"/>
  <c r="CI258" i="8"/>
  <c r="CC258" i="8" s="1"/>
  <c r="CL258" i="8"/>
  <c r="CF258" i="8" s="1"/>
  <c r="AW258" i="8" s="1"/>
  <c r="C259" i="8"/>
  <c r="CG259" i="8"/>
  <c r="CA259" i="8" s="1"/>
  <c r="C228" i="8"/>
  <c r="C229" i="8"/>
  <c r="C230" i="8"/>
  <c r="C231" i="8"/>
  <c r="C232" i="8"/>
  <c r="C233" i="8"/>
  <c r="CJ234" i="8"/>
  <c r="CD234" i="8" s="1"/>
  <c r="CI234" i="8"/>
  <c r="CC234" i="8" s="1"/>
  <c r="CG234" i="8"/>
  <c r="CA234" i="8" s="1"/>
  <c r="CH237" i="8"/>
  <c r="CB237" i="8" s="1"/>
  <c r="CJ238" i="8"/>
  <c r="CD238" i="8" s="1"/>
  <c r="CI238" i="8"/>
  <c r="CC238" i="8" s="1"/>
  <c r="CG238" i="8"/>
  <c r="CA238" i="8" s="1"/>
  <c r="AW238" i="8" s="1"/>
  <c r="CH241" i="8"/>
  <c r="CB241" i="8" s="1"/>
  <c r="CL242" i="8"/>
  <c r="CF242" i="8" s="1"/>
  <c r="CK242" i="8"/>
  <c r="CE242" i="8" s="1"/>
  <c r="CJ242" i="8"/>
  <c r="CD242" i="8" s="1"/>
  <c r="AW242" i="8" s="1"/>
  <c r="CG244" i="8"/>
  <c r="CA244" i="8" s="1"/>
  <c r="C244" i="8"/>
  <c r="CL246" i="8"/>
  <c r="CF246" i="8" s="1"/>
  <c r="CJ252" i="8"/>
  <c r="CD252" i="8" s="1"/>
  <c r="CK252" i="8"/>
  <c r="CE252" i="8" s="1"/>
  <c r="CI252" i="8"/>
  <c r="CC252" i="8" s="1"/>
  <c r="CJ253" i="8"/>
  <c r="CD253" i="8" s="1"/>
  <c r="AW253" i="8" s="1"/>
  <c r="CL253" i="8"/>
  <c r="CF253" i="8" s="1"/>
  <c r="CJ254" i="8"/>
  <c r="CD254" i="8" s="1"/>
  <c r="CK254" i="8"/>
  <c r="CE254" i="8" s="1"/>
  <c r="CI254" i="8"/>
  <c r="CC254" i="8" s="1"/>
  <c r="CJ255" i="8"/>
  <c r="CD255" i="8" s="1"/>
  <c r="CI255" i="8"/>
  <c r="CC255" i="8" s="1"/>
  <c r="AW255" i="8" s="1"/>
  <c r="CK255" i="8"/>
  <c r="CE255" i="8" s="1"/>
  <c r="CI299" i="8"/>
  <c r="CC299" i="8" s="1"/>
  <c r="CH299" i="8"/>
  <c r="CB299" i="8" s="1"/>
  <c r="AV299" i="8" s="1"/>
  <c r="CH213" i="8"/>
  <c r="CB213" i="8" s="1"/>
  <c r="AT213" i="8" s="1"/>
  <c r="CI216" i="8"/>
  <c r="CL216" i="8"/>
  <c r="CH216" i="8"/>
  <c r="CH218" i="8"/>
  <c r="CB218" i="8" s="1"/>
  <c r="AT218" i="8" s="1"/>
  <c r="C225" i="8"/>
  <c r="C226" i="8"/>
  <c r="C227" i="8"/>
  <c r="CK234" i="8"/>
  <c r="CE234" i="8" s="1"/>
  <c r="CJ236" i="8"/>
  <c r="CD236" i="8" s="1"/>
  <c r="CI236" i="8"/>
  <c r="CC236" i="8" s="1"/>
  <c r="CG236" i="8"/>
  <c r="CA236" i="8" s="1"/>
  <c r="AW236" i="8" s="1"/>
  <c r="CL237" i="8"/>
  <c r="CF237" i="8" s="1"/>
  <c r="CK238" i="8"/>
  <c r="CE238" i="8" s="1"/>
  <c r="CJ240" i="8"/>
  <c r="CD240" i="8" s="1"/>
  <c r="CI240" i="8"/>
  <c r="CC240" i="8" s="1"/>
  <c r="CG240" i="8"/>
  <c r="CA240" i="8" s="1"/>
  <c r="AW240" i="8" s="1"/>
  <c r="CL241" i="8"/>
  <c r="CF241" i="8" s="1"/>
  <c r="CJ245" i="8"/>
  <c r="CD245" i="8" s="1"/>
  <c r="CK245" i="8"/>
  <c r="CE245" i="8" s="1"/>
  <c r="AW245" i="8" s="1"/>
  <c r="CI245" i="8"/>
  <c r="CC245" i="8" s="1"/>
  <c r="CL245" i="8"/>
  <c r="CF245" i="8" s="1"/>
  <c r="CH247" i="8"/>
  <c r="CB247" i="8" s="1"/>
  <c r="CG247" i="8"/>
  <c r="CA247" i="8" s="1"/>
  <c r="C247" i="8"/>
  <c r="CJ249" i="8"/>
  <c r="CD249" i="8" s="1"/>
  <c r="CK249" i="8"/>
  <c r="CE249" i="8" s="1"/>
  <c r="CI249" i="8"/>
  <c r="CC249" i="8" s="1"/>
  <c r="AW249" i="8" s="1"/>
  <c r="CJ250" i="8"/>
  <c r="CD250" i="8" s="1"/>
  <c r="CI250" i="8"/>
  <c r="CC250" i="8" s="1"/>
  <c r="CK250" i="8"/>
  <c r="CE250" i="8" s="1"/>
  <c r="AW250" i="8" s="1"/>
  <c r="CK253" i="8"/>
  <c r="CE253" i="8" s="1"/>
  <c r="CG257" i="8"/>
  <c r="CA257" i="8" s="1"/>
  <c r="C257" i="8"/>
  <c r="CJ261" i="8"/>
  <c r="CI261" i="8"/>
  <c r="CK261" i="8"/>
  <c r="CH262" i="8"/>
  <c r="CG262" i="8"/>
  <c r="C262" i="8"/>
  <c r="CJ263" i="8"/>
  <c r="CI263" i="8"/>
  <c r="CI290" i="8"/>
  <c r="CC290" i="8" s="1"/>
  <c r="CH290" i="8"/>
  <c r="CB290" i="8" s="1"/>
  <c r="AV290" i="8" s="1"/>
  <c r="CH296" i="8"/>
  <c r="CB296" i="8" s="1"/>
  <c r="CI298" i="8"/>
  <c r="CC298" i="8" s="1"/>
  <c r="CH298" i="8"/>
  <c r="CB298" i="8" s="1"/>
  <c r="CG308" i="8"/>
  <c r="CA308" i="8" s="1"/>
  <c r="CJ308" i="8"/>
  <c r="CD308" i="8" s="1"/>
  <c r="CH308" i="8"/>
  <c r="CB308" i="8" s="1"/>
  <c r="C308" i="8"/>
  <c r="AY318" i="8"/>
  <c r="CH260" i="8"/>
  <c r="CG260" i="8"/>
  <c r="C260" i="8"/>
  <c r="CJ265" i="8"/>
  <c r="CD265" i="8" s="1"/>
  <c r="CI265" i="8"/>
  <c r="CC265" i="8" s="1"/>
  <c r="CL265" i="8"/>
  <c r="CF265" i="8" s="1"/>
  <c r="CH265" i="8"/>
  <c r="CB265" i="8" s="1"/>
  <c r="AV288" i="8"/>
  <c r="AV291" i="8"/>
  <c r="AV292" i="8"/>
  <c r="CI300" i="8"/>
  <c r="CC300" i="8" s="1"/>
  <c r="CI308" i="8"/>
  <c r="CC308" i="8" s="1"/>
  <c r="AY316" i="8"/>
  <c r="C285" i="8"/>
  <c r="AV300" i="8"/>
  <c r="CI294" i="8"/>
  <c r="CC294" i="8" s="1"/>
  <c r="AV294" i="8" s="1"/>
  <c r="CH294" i="8"/>
  <c r="CB294" i="8" s="1"/>
  <c r="CI295" i="8"/>
  <c r="CC295" i="8" s="1"/>
  <c r="AV295" i="8" s="1"/>
  <c r="CH295" i="8"/>
  <c r="AV296" i="8"/>
  <c r="CH313" i="8"/>
  <c r="CB313" i="8" s="1"/>
  <c r="CG313" i="8"/>
  <c r="CA313" i="8" s="1"/>
  <c r="CJ264" i="8"/>
  <c r="CD264" i="8" s="1"/>
  <c r="CI264" i="8"/>
  <c r="CC264" i="8" s="1"/>
  <c r="CG264" i="8"/>
  <c r="CA264" i="8" s="1"/>
  <c r="C297" i="8"/>
  <c r="AV298" i="8"/>
  <c r="CJ303" i="8"/>
  <c r="CD303" i="8" s="1"/>
  <c r="CI303" i="8"/>
  <c r="CC303" i="8" s="1"/>
  <c r="AV303" i="8" s="1"/>
  <c r="C310" i="8"/>
  <c r="C312" i="8"/>
  <c r="C314" i="8"/>
  <c r="CH316" i="8"/>
  <c r="CH318" i="8"/>
  <c r="B331" i="8"/>
  <c r="C301" i="8"/>
  <c r="AV302" i="8"/>
  <c r="C309" i="8"/>
  <c r="C311" i="8"/>
  <c r="CK313" i="8" s="1"/>
  <c r="CE313" i="8" s="1"/>
  <c r="CI313" i="8"/>
  <c r="CC313" i="8" s="1"/>
  <c r="C315" i="8"/>
  <c r="C317" i="8"/>
  <c r="C323" i="8"/>
  <c r="C339" i="8"/>
  <c r="E341" i="7"/>
  <c r="D341" i="7"/>
  <c r="C341" i="7" s="1"/>
  <c r="E340" i="7"/>
  <c r="D340" i="7"/>
  <c r="C340" i="7"/>
  <c r="E339" i="7"/>
  <c r="D339" i="7"/>
  <c r="E338" i="7"/>
  <c r="D338" i="7"/>
  <c r="C338" i="7" s="1"/>
  <c r="E337" i="7"/>
  <c r="D337" i="7"/>
  <c r="C337" i="7" s="1"/>
  <c r="E336" i="7"/>
  <c r="D336" i="7"/>
  <c r="C336" i="7"/>
  <c r="D331" i="7"/>
  <c r="C331" i="7"/>
  <c r="B331" i="7" s="1"/>
  <c r="D330" i="7"/>
  <c r="C330" i="7"/>
  <c r="E325" i="7"/>
  <c r="D325" i="7"/>
  <c r="C325" i="7" s="1"/>
  <c r="E324" i="7"/>
  <c r="D324" i="7"/>
  <c r="C324" i="7"/>
  <c r="E323" i="7"/>
  <c r="D323" i="7"/>
  <c r="CJ318" i="7"/>
  <c r="CD318" i="7"/>
  <c r="E318" i="7"/>
  <c r="D318" i="7"/>
  <c r="C318" i="7" s="1"/>
  <c r="E317" i="7"/>
  <c r="CJ317" i="7" s="1"/>
  <c r="CD317" i="7" s="1"/>
  <c r="D317" i="7"/>
  <c r="CJ316" i="7"/>
  <c r="CD316" i="7"/>
  <c r="E316" i="7"/>
  <c r="D316" i="7"/>
  <c r="C316" i="7" s="1"/>
  <c r="E315" i="7"/>
  <c r="CJ315" i="7" s="1"/>
  <c r="CD315" i="7" s="1"/>
  <c r="D315" i="7"/>
  <c r="E314" i="7"/>
  <c r="CJ314" i="7" s="1"/>
  <c r="CD314" i="7" s="1"/>
  <c r="D314" i="7"/>
  <c r="CJ313" i="7"/>
  <c r="CD313" i="7" s="1"/>
  <c r="CG313" i="7"/>
  <c r="CA313" i="7" s="1"/>
  <c r="E313" i="7"/>
  <c r="D313" i="7"/>
  <c r="C313" i="7" s="1"/>
  <c r="CD312" i="7"/>
  <c r="E312" i="7"/>
  <c r="CJ312" i="7" s="1"/>
  <c r="D312" i="7"/>
  <c r="CD311" i="7"/>
  <c r="E311" i="7"/>
  <c r="CJ311" i="7" s="1"/>
  <c r="D311" i="7"/>
  <c r="C311" i="7" s="1"/>
  <c r="CJ310" i="7"/>
  <c r="CD310" i="7" s="1"/>
  <c r="E310" i="7"/>
  <c r="D310" i="7"/>
  <c r="CJ309" i="7"/>
  <c r="CD309" i="7" s="1"/>
  <c r="E309" i="7"/>
  <c r="D309" i="7"/>
  <c r="E308" i="7"/>
  <c r="CI303" i="7"/>
  <c r="CC303" i="7" s="1"/>
  <c r="CH303" i="7"/>
  <c r="CB303" i="7" s="1"/>
  <c r="AV303" i="7" s="1"/>
  <c r="E303" i="7"/>
  <c r="D303" i="7"/>
  <c r="C303" i="7"/>
  <c r="CJ303" i="7" s="1"/>
  <c r="CD303" i="7" s="1"/>
  <c r="CH302" i="7"/>
  <c r="CB302" i="7"/>
  <c r="E302" i="7"/>
  <c r="D302" i="7"/>
  <c r="CG301" i="7"/>
  <c r="CA301" i="7"/>
  <c r="E301" i="7"/>
  <c r="D301" i="7"/>
  <c r="C301" i="7"/>
  <c r="CG300" i="7"/>
  <c r="CA300" i="7"/>
  <c r="E300" i="7"/>
  <c r="D300" i="7"/>
  <c r="C300" i="7" s="1"/>
  <c r="CH299" i="7"/>
  <c r="CB299" i="7" s="1"/>
  <c r="CG299" i="7"/>
  <c r="CA299" i="7"/>
  <c r="AV299" i="7"/>
  <c r="E299" i="7"/>
  <c r="D299" i="7"/>
  <c r="C299" i="7"/>
  <c r="CI299" i="7" s="1"/>
  <c r="CC299" i="7" s="1"/>
  <c r="CG298" i="7"/>
  <c r="CA298" i="7"/>
  <c r="E298" i="7"/>
  <c r="D298" i="7"/>
  <c r="CG297" i="7"/>
  <c r="CA297" i="7"/>
  <c r="E297" i="7"/>
  <c r="D297" i="7"/>
  <c r="C297" i="7"/>
  <c r="CG296" i="7"/>
  <c r="CA296" i="7"/>
  <c r="E296" i="7"/>
  <c r="D296" i="7"/>
  <c r="C296" i="7" s="1"/>
  <c r="CG295" i="7"/>
  <c r="E295" i="7"/>
  <c r="D295" i="7"/>
  <c r="C295" i="7" s="1"/>
  <c r="CG294" i="7"/>
  <c r="CA294" i="7"/>
  <c r="E294" i="7"/>
  <c r="C294" i="7" s="1"/>
  <c r="CI294" i="7" s="1"/>
  <c r="CC294" i="7" s="1"/>
  <c r="CG293" i="7"/>
  <c r="CA293" i="7"/>
  <c r="E293" i="7"/>
  <c r="C293" i="7"/>
  <c r="CI292" i="7"/>
  <c r="CC292" i="7" s="1"/>
  <c r="CG292" i="7"/>
  <c r="CB292" i="7"/>
  <c r="CA292" i="7"/>
  <c r="E292" i="7"/>
  <c r="C292" i="7"/>
  <c r="CH292" i="7" s="1"/>
  <c r="CG291" i="7"/>
  <c r="CA291" i="7" s="1"/>
  <c r="E291" i="7"/>
  <c r="C291" i="7" s="1"/>
  <c r="CH290" i="7"/>
  <c r="CB290" i="7" s="1"/>
  <c r="CG290" i="7"/>
  <c r="CA290" i="7" s="1"/>
  <c r="E290" i="7"/>
  <c r="C290" i="7" s="1"/>
  <c r="CI290" i="7" s="1"/>
  <c r="CC290" i="7" s="1"/>
  <c r="CI289" i="7"/>
  <c r="CC289" i="7" s="1"/>
  <c r="CG289" i="7"/>
  <c r="CA289" i="7"/>
  <c r="E289" i="7"/>
  <c r="C289" i="7"/>
  <c r="CH289" i="7" s="1"/>
  <c r="CB289" i="7" s="1"/>
  <c r="CG288" i="7"/>
  <c r="CA288" i="7"/>
  <c r="E288" i="7"/>
  <c r="C288" i="7" s="1"/>
  <c r="CG287" i="7"/>
  <c r="CA287" i="7"/>
  <c r="AV287" i="7" s="1"/>
  <c r="E287" i="7"/>
  <c r="C287" i="7"/>
  <c r="CG286" i="7"/>
  <c r="CA286" i="7"/>
  <c r="AV286" i="7" s="1"/>
  <c r="E286" i="7"/>
  <c r="C286" i="7" s="1"/>
  <c r="CH286" i="7" s="1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E285" i="7" s="1"/>
  <c r="F285" i="7"/>
  <c r="D285" i="7" s="1"/>
  <c r="E280" i="7"/>
  <c r="D280" i="7"/>
  <c r="C280" i="7" s="1"/>
  <c r="E279" i="7"/>
  <c r="D279" i="7"/>
  <c r="E278" i="7"/>
  <c r="D278" i="7"/>
  <c r="C278" i="7"/>
  <c r="E277" i="7"/>
  <c r="D277" i="7"/>
  <c r="C277" i="7"/>
  <c r="E272" i="7"/>
  <c r="D272" i="7"/>
  <c r="E271" i="7"/>
  <c r="D271" i="7"/>
  <c r="C271" i="7" s="1"/>
  <c r="E270" i="7"/>
  <c r="D270" i="7"/>
  <c r="C270" i="7"/>
  <c r="E269" i="7"/>
  <c r="D269" i="7"/>
  <c r="C269" i="7"/>
  <c r="CH265" i="7"/>
  <c r="CB265" i="7" s="1"/>
  <c r="CA265" i="7"/>
  <c r="E265" i="7"/>
  <c r="CG265" i="7" s="1"/>
  <c r="D265" i="7"/>
  <c r="C265" i="7"/>
  <c r="CL264" i="7"/>
  <c r="CF264" i="7" s="1"/>
  <c r="CH264" i="7"/>
  <c r="CB264" i="7" s="1"/>
  <c r="E264" i="7"/>
  <c r="CG264" i="7" s="1"/>
  <c r="CA264" i="7" s="1"/>
  <c r="D264" i="7"/>
  <c r="C264" i="7"/>
  <c r="CH263" i="7"/>
  <c r="AW263" i="7"/>
  <c r="E263" i="7"/>
  <c r="CG263" i="7" s="1"/>
  <c r="D263" i="7"/>
  <c r="C263" i="7" s="1"/>
  <c r="CK262" i="7"/>
  <c r="CG262" i="7"/>
  <c r="AW262" i="7"/>
  <c r="E262" i="7"/>
  <c r="CH262" i="7" s="1"/>
  <c r="D262" i="7"/>
  <c r="C262" i="7"/>
  <c r="CL261" i="7"/>
  <c r="AW261" i="7"/>
  <c r="E261" i="7"/>
  <c r="D261" i="7"/>
  <c r="C261" i="7" s="1"/>
  <c r="CG260" i="7"/>
  <c r="AW260" i="7"/>
  <c r="E260" i="7"/>
  <c r="CH260" i="7" s="1"/>
  <c r="D260" i="7"/>
  <c r="C260" i="7"/>
  <c r="CH259" i="7"/>
  <c r="CB259" i="7" s="1"/>
  <c r="CG259" i="7"/>
  <c r="CA259" i="7" s="1"/>
  <c r="E259" i="7"/>
  <c r="D259" i="7"/>
  <c r="C259" i="7"/>
  <c r="E258" i="7"/>
  <c r="CH258" i="7" s="1"/>
  <c r="CB258" i="7" s="1"/>
  <c r="D258" i="7"/>
  <c r="E257" i="7"/>
  <c r="D257" i="7"/>
  <c r="CG256" i="7"/>
  <c r="CA256" i="7"/>
  <c r="E256" i="7"/>
  <c r="CH256" i="7" s="1"/>
  <c r="CB256" i="7" s="1"/>
  <c r="D256" i="7"/>
  <c r="C256" i="7" s="1"/>
  <c r="E255" i="7"/>
  <c r="D255" i="7"/>
  <c r="CJ254" i="7"/>
  <c r="CD254" i="7" s="1"/>
  <c r="E254" i="7"/>
  <c r="C254" i="7" s="1"/>
  <c r="D254" i="7"/>
  <c r="CJ253" i="7"/>
  <c r="CD253" i="7" s="1"/>
  <c r="E253" i="7"/>
  <c r="D253" i="7"/>
  <c r="C253" i="7" s="1"/>
  <c r="E252" i="7"/>
  <c r="D252" i="7"/>
  <c r="C252" i="7" s="1"/>
  <c r="E251" i="7"/>
  <c r="CH251" i="7" s="1"/>
  <c r="CB251" i="7" s="1"/>
  <c r="D251" i="7"/>
  <c r="C251" i="7" s="1"/>
  <c r="CI250" i="7"/>
  <c r="CC250" i="7" s="1"/>
  <c r="CB250" i="7"/>
  <c r="E250" i="7"/>
  <c r="CH250" i="7" s="1"/>
  <c r="D250" i="7"/>
  <c r="C250" i="7"/>
  <c r="E249" i="7"/>
  <c r="CH249" i="7" s="1"/>
  <c r="CB249" i="7" s="1"/>
  <c r="D249" i="7"/>
  <c r="C249" i="7" s="1"/>
  <c r="CH248" i="7"/>
  <c r="CB248" i="7" s="1"/>
  <c r="E248" i="7"/>
  <c r="CG248" i="7" s="1"/>
  <c r="CA248" i="7" s="1"/>
  <c r="D248" i="7"/>
  <c r="C248" i="7" s="1"/>
  <c r="CH247" i="7"/>
  <c r="CB247" i="7" s="1"/>
  <c r="E247" i="7"/>
  <c r="CG247" i="7" s="1"/>
  <c r="CA247" i="7" s="1"/>
  <c r="D247" i="7"/>
  <c r="C247" i="7" s="1"/>
  <c r="CH246" i="7"/>
  <c r="CB246" i="7" s="1"/>
  <c r="E246" i="7"/>
  <c r="CG246" i="7" s="1"/>
  <c r="CA246" i="7" s="1"/>
  <c r="D246" i="7"/>
  <c r="C246" i="7" s="1"/>
  <c r="CG245" i="7"/>
  <c r="CA245" i="7"/>
  <c r="E245" i="7"/>
  <c r="D245" i="7"/>
  <c r="C245" i="7"/>
  <c r="CG244" i="7"/>
  <c r="CA244" i="7" s="1"/>
  <c r="E244" i="7"/>
  <c r="D244" i="7"/>
  <c r="CK243" i="7"/>
  <c r="CG243" i="7"/>
  <c r="CE243" i="7"/>
  <c r="CA243" i="7"/>
  <c r="E243" i="7"/>
  <c r="D243" i="7"/>
  <c r="C243" i="7" s="1"/>
  <c r="CJ242" i="7"/>
  <c r="CD242" i="7" s="1"/>
  <c r="E242" i="7"/>
  <c r="D242" i="7"/>
  <c r="C242" i="7"/>
  <c r="CH241" i="7"/>
  <c r="CB241" i="7"/>
  <c r="E241" i="7"/>
  <c r="CG241" i="7" s="1"/>
  <c r="CA241" i="7" s="1"/>
  <c r="D241" i="7"/>
  <c r="C241" i="7" s="1"/>
  <c r="CH240" i="7"/>
  <c r="CB240" i="7"/>
  <c r="E240" i="7"/>
  <c r="CG240" i="7" s="1"/>
  <c r="CA240" i="7" s="1"/>
  <c r="D240" i="7"/>
  <c r="C240" i="7" s="1"/>
  <c r="CJ239" i="7"/>
  <c r="CD239" i="7" s="1"/>
  <c r="CH239" i="7"/>
  <c r="CE239" i="7"/>
  <c r="CB239" i="7"/>
  <c r="CA239" i="7"/>
  <c r="E239" i="7"/>
  <c r="CG239" i="7" s="1"/>
  <c r="D239" i="7"/>
  <c r="C239" i="7"/>
  <c r="CK239" i="7" s="1"/>
  <c r="CL238" i="7"/>
  <c r="CF238" i="7" s="1"/>
  <c r="CH238" i="7"/>
  <c r="CB238" i="7"/>
  <c r="CA238" i="7"/>
  <c r="E238" i="7"/>
  <c r="CG238" i="7" s="1"/>
  <c r="D238" i="7"/>
  <c r="C238" i="7"/>
  <c r="CH237" i="7"/>
  <c r="CB237" i="7" s="1"/>
  <c r="E237" i="7"/>
  <c r="CG237" i="7" s="1"/>
  <c r="CA237" i="7" s="1"/>
  <c r="D237" i="7"/>
  <c r="C237" i="7" s="1"/>
  <c r="CI236" i="7"/>
  <c r="CC236" i="7" s="1"/>
  <c r="CH236" i="7"/>
  <c r="CB236" i="7"/>
  <c r="E236" i="7"/>
  <c r="CG236" i="7" s="1"/>
  <c r="CA236" i="7" s="1"/>
  <c r="D236" i="7"/>
  <c r="C236" i="7" s="1"/>
  <c r="CJ235" i="7"/>
  <c r="CD235" i="7" s="1"/>
  <c r="CH235" i="7"/>
  <c r="CE235" i="7"/>
  <c r="CB235" i="7"/>
  <c r="CA235" i="7"/>
  <c r="E235" i="7"/>
  <c r="CG235" i="7" s="1"/>
  <c r="D235" i="7"/>
  <c r="C235" i="7"/>
  <c r="CK235" i="7" s="1"/>
  <c r="CL234" i="7"/>
  <c r="CF234" i="7" s="1"/>
  <c r="CH234" i="7"/>
  <c r="CB234" i="7"/>
  <c r="CA234" i="7"/>
  <c r="E234" i="7"/>
  <c r="CG234" i="7" s="1"/>
  <c r="C234" i="7"/>
  <c r="CK234" i="7" s="1"/>
  <c r="CE234" i="7" s="1"/>
  <c r="CL233" i="7"/>
  <c r="CF233" i="7" s="1"/>
  <c r="CH233" i="7"/>
  <c r="CB233" i="7" s="1"/>
  <c r="E233" i="7"/>
  <c r="CG233" i="7" s="1"/>
  <c r="CA233" i="7" s="1"/>
  <c r="D233" i="7"/>
  <c r="C233" i="7"/>
  <c r="CK233" i="7" s="1"/>
  <c r="CE233" i="7" s="1"/>
  <c r="CL232" i="7"/>
  <c r="CF232" i="7" s="1"/>
  <c r="CH232" i="7"/>
  <c r="CB232" i="7" s="1"/>
  <c r="E232" i="7"/>
  <c r="CG232" i="7" s="1"/>
  <c r="CA232" i="7" s="1"/>
  <c r="D232" i="7"/>
  <c r="C232" i="7"/>
  <c r="CK232" i="7" s="1"/>
  <c r="CE232" i="7" s="1"/>
  <c r="CL231" i="7"/>
  <c r="CF231" i="7" s="1"/>
  <c r="CH231" i="7"/>
  <c r="CB231" i="7" s="1"/>
  <c r="E231" i="7"/>
  <c r="CG231" i="7" s="1"/>
  <c r="CA231" i="7" s="1"/>
  <c r="D231" i="7"/>
  <c r="C231" i="7"/>
  <c r="CK231" i="7" s="1"/>
  <c r="CE231" i="7" s="1"/>
  <c r="CL230" i="7"/>
  <c r="CF230" i="7" s="1"/>
  <c r="CH230" i="7"/>
  <c r="CB230" i="7" s="1"/>
  <c r="E230" i="7"/>
  <c r="CG230" i="7" s="1"/>
  <c r="CA230" i="7" s="1"/>
  <c r="D230" i="7"/>
  <c r="C230" i="7"/>
  <c r="CK230" i="7" s="1"/>
  <c r="CE230" i="7" s="1"/>
  <c r="CL229" i="7"/>
  <c r="CF229" i="7" s="1"/>
  <c r="CH229" i="7"/>
  <c r="CB229" i="7" s="1"/>
  <c r="E229" i="7"/>
  <c r="CG229" i="7" s="1"/>
  <c r="CA229" i="7" s="1"/>
  <c r="D229" i="7"/>
  <c r="C229" i="7"/>
  <c r="CK229" i="7" s="1"/>
  <c r="CE229" i="7" s="1"/>
  <c r="CL228" i="7"/>
  <c r="CF228" i="7" s="1"/>
  <c r="CH228" i="7"/>
  <c r="CB228" i="7" s="1"/>
  <c r="E228" i="7"/>
  <c r="CG228" i="7" s="1"/>
  <c r="CA228" i="7" s="1"/>
  <c r="D228" i="7"/>
  <c r="C228" i="7"/>
  <c r="CK228" i="7" s="1"/>
  <c r="CE228" i="7" s="1"/>
  <c r="CL227" i="7"/>
  <c r="CF227" i="7" s="1"/>
  <c r="E227" i="7"/>
  <c r="D227" i="7"/>
  <c r="C227" i="7"/>
  <c r="CK227" i="7" s="1"/>
  <c r="CE227" i="7" s="1"/>
  <c r="CL226" i="7"/>
  <c r="CF226" i="7" s="1"/>
  <c r="CH226" i="7"/>
  <c r="CB226" i="7" s="1"/>
  <c r="E226" i="7"/>
  <c r="CG226" i="7" s="1"/>
  <c r="CA226" i="7" s="1"/>
  <c r="D226" i="7"/>
  <c r="C226" i="7"/>
  <c r="CK226" i="7" s="1"/>
  <c r="CE226" i="7" s="1"/>
  <c r="CL225" i="7"/>
  <c r="CF225" i="7" s="1"/>
  <c r="CH225" i="7"/>
  <c r="CB225" i="7" s="1"/>
  <c r="E225" i="7"/>
  <c r="CG225" i="7" s="1"/>
  <c r="CA225" i="7" s="1"/>
  <c r="D225" i="7"/>
  <c r="C225" i="7"/>
  <c r="CK225" i="7" s="1"/>
  <c r="CE225" i="7" s="1"/>
  <c r="E223" i="7"/>
  <c r="CH223" i="7" s="1"/>
  <c r="CB223" i="7" s="1"/>
  <c r="D223" i="7"/>
  <c r="C223" i="7" s="1"/>
  <c r="E219" i="7"/>
  <c r="CG219" i="7" s="1"/>
  <c r="CA219" i="7" s="1"/>
  <c r="D219" i="7"/>
  <c r="C219" i="7" s="1"/>
  <c r="E218" i="7"/>
  <c r="CG218" i="7" s="1"/>
  <c r="CA218" i="7" s="1"/>
  <c r="D218" i="7"/>
  <c r="C218" i="7" s="1"/>
  <c r="CJ217" i="7"/>
  <c r="CG217" i="7"/>
  <c r="AT217" i="7"/>
  <c r="E217" i="7"/>
  <c r="D217" i="7"/>
  <c r="C217" i="7"/>
  <c r="CI217" i="7" s="1"/>
  <c r="AT216" i="7"/>
  <c r="E216" i="7"/>
  <c r="CG216" i="7" s="1"/>
  <c r="D216" i="7"/>
  <c r="C216" i="7" s="1"/>
  <c r="CH216" i="7" s="1"/>
  <c r="CJ215" i="7"/>
  <c r="CG215" i="7"/>
  <c r="AT215" i="7"/>
  <c r="E215" i="7"/>
  <c r="D215" i="7"/>
  <c r="C215" i="7"/>
  <c r="CI215" i="7" s="1"/>
  <c r="CH214" i="7"/>
  <c r="AT214" i="7"/>
  <c r="E214" i="7"/>
  <c r="CG214" i="7" s="1"/>
  <c r="D214" i="7"/>
  <c r="C214" i="7" s="1"/>
  <c r="CG213" i="7"/>
  <c r="CA213" i="7" s="1"/>
  <c r="E213" i="7"/>
  <c r="D213" i="7"/>
  <c r="CG212" i="7"/>
  <c r="CA212" i="7" s="1"/>
  <c r="E212" i="7"/>
  <c r="D212" i="7"/>
  <c r="CG211" i="7"/>
  <c r="CA211" i="7" s="1"/>
  <c r="E211" i="7"/>
  <c r="D211" i="7"/>
  <c r="CG210" i="7"/>
  <c r="CA210" i="7" s="1"/>
  <c r="E210" i="7"/>
  <c r="D210" i="7"/>
  <c r="CG209" i="7"/>
  <c r="CA209" i="7" s="1"/>
  <c r="E209" i="7"/>
  <c r="D209" i="7"/>
  <c r="CL208" i="7"/>
  <c r="CF208" i="7" s="1"/>
  <c r="E208" i="7"/>
  <c r="D208" i="7"/>
  <c r="C208" i="7" s="1"/>
  <c r="E207" i="7"/>
  <c r="D207" i="7"/>
  <c r="CJ206" i="7"/>
  <c r="CD206" i="7" s="1"/>
  <c r="E206" i="7"/>
  <c r="D206" i="7"/>
  <c r="C206" i="7" s="1"/>
  <c r="CI206" i="7" s="1"/>
  <c r="CC206" i="7" s="1"/>
  <c r="CG205" i="7"/>
  <c r="CA205" i="7" s="1"/>
  <c r="E205" i="7"/>
  <c r="D205" i="7"/>
  <c r="C205" i="7" s="1"/>
  <c r="E204" i="7"/>
  <c r="CG204" i="7" s="1"/>
  <c r="CA204" i="7" s="1"/>
  <c r="D204" i="7"/>
  <c r="C204" i="7" s="1"/>
  <c r="E203" i="7"/>
  <c r="CG203" i="7" s="1"/>
  <c r="CA203" i="7" s="1"/>
  <c r="D203" i="7"/>
  <c r="C203" i="7" s="1"/>
  <c r="E202" i="7"/>
  <c r="CG202" i="7" s="1"/>
  <c r="CA202" i="7" s="1"/>
  <c r="D202" i="7"/>
  <c r="C202" i="7" s="1"/>
  <c r="E201" i="7"/>
  <c r="CG201" i="7" s="1"/>
  <c r="CA201" i="7" s="1"/>
  <c r="D201" i="7"/>
  <c r="C201" i="7" s="1"/>
  <c r="E200" i="7"/>
  <c r="CG200" i="7" s="1"/>
  <c r="CA200" i="7" s="1"/>
  <c r="D200" i="7"/>
  <c r="C200" i="7" s="1"/>
  <c r="CG199" i="7"/>
  <c r="CA199" i="7" s="1"/>
  <c r="E199" i="7"/>
  <c r="D199" i="7"/>
  <c r="C199" i="7" s="1"/>
  <c r="CJ198" i="7"/>
  <c r="CD198" i="7" s="1"/>
  <c r="CG198" i="7"/>
  <c r="CA198" i="7" s="1"/>
  <c r="E198" i="7"/>
  <c r="D198" i="7"/>
  <c r="C198" i="7" s="1"/>
  <c r="CG197" i="7"/>
  <c r="CA197" i="7" s="1"/>
  <c r="E197" i="7"/>
  <c r="D197" i="7"/>
  <c r="C197" i="7" s="1"/>
  <c r="CG196" i="7"/>
  <c r="CA196" i="7" s="1"/>
  <c r="E196" i="7"/>
  <c r="D196" i="7"/>
  <c r="C196" i="7" s="1"/>
  <c r="E195" i="7"/>
  <c r="CG195" i="7" s="1"/>
  <c r="CA195" i="7" s="1"/>
  <c r="D195" i="7"/>
  <c r="C195" i="7" s="1"/>
  <c r="E194" i="7"/>
  <c r="CG194" i="7" s="1"/>
  <c r="CA194" i="7" s="1"/>
  <c r="D194" i="7"/>
  <c r="C194" i="7" s="1"/>
  <c r="CL193" i="7"/>
  <c r="CF193" i="7" s="1"/>
  <c r="E193" i="7"/>
  <c r="CG193" i="7" s="1"/>
  <c r="CA193" i="7" s="1"/>
  <c r="D193" i="7"/>
  <c r="C193" i="7" s="1"/>
  <c r="E192" i="7"/>
  <c r="CG192" i="7" s="1"/>
  <c r="CA192" i="7" s="1"/>
  <c r="D192" i="7"/>
  <c r="C192" i="7" s="1"/>
  <c r="CL191" i="7"/>
  <c r="CF191" i="7" s="1"/>
  <c r="E191" i="7"/>
  <c r="CG191" i="7" s="1"/>
  <c r="CA191" i="7" s="1"/>
  <c r="D191" i="7"/>
  <c r="C191" i="7" s="1"/>
  <c r="E190" i="7"/>
  <c r="CG190" i="7" s="1"/>
  <c r="CA190" i="7" s="1"/>
  <c r="D190" i="7"/>
  <c r="C190" i="7" s="1"/>
  <c r="CL189" i="7"/>
  <c r="CF189" i="7" s="1"/>
  <c r="E189" i="7"/>
  <c r="CG189" i="7" s="1"/>
  <c r="CA189" i="7" s="1"/>
  <c r="D189" i="7"/>
  <c r="C189" i="7" s="1"/>
  <c r="CL188" i="7"/>
  <c r="CF188" i="7" s="1"/>
  <c r="CH188" i="7"/>
  <c r="CB188" i="7" s="1"/>
  <c r="E188" i="7"/>
  <c r="CG188" i="7" s="1"/>
  <c r="CA188" i="7" s="1"/>
  <c r="C188" i="7"/>
  <c r="CK188" i="7" s="1"/>
  <c r="CE188" i="7" s="1"/>
  <c r="CK187" i="7"/>
  <c r="CE187" i="7" s="1"/>
  <c r="E187" i="7"/>
  <c r="C187" i="7" s="1"/>
  <c r="D187" i="7"/>
  <c r="E186" i="7"/>
  <c r="C186" i="7" s="1"/>
  <c r="CK186" i="7" s="1"/>
  <c r="CE186" i="7" s="1"/>
  <c r="D186" i="7"/>
  <c r="CG185" i="7"/>
  <c r="CA185" i="7" s="1"/>
  <c r="E185" i="7"/>
  <c r="C185" i="7" s="1"/>
  <c r="D185" i="7"/>
  <c r="CK184" i="7"/>
  <c r="CE184" i="7" s="1"/>
  <c r="CG184" i="7"/>
  <c r="CA184" i="7" s="1"/>
  <c r="E184" i="7"/>
  <c r="C184" i="7" s="1"/>
  <c r="D184" i="7"/>
  <c r="CK183" i="7"/>
  <c r="CE183" i="7" s="1"/>
  <c r="E183" i="7"/>
  <c r="C183" i="7" s="1"/>
  <c r="D183" i="7"/>
  <c r="E182" i="7"/>
  <c r="CG182" i="7" s="1"/>
  <c r="CA182" i="7" s="1"/>
  <c r="D182" i="7"/>
  <c r="CI181" i="7"/>
  <c r="CC181" i="7" s="1"/>
  <c r="E181" i="7"/>
  <c r="CG181" i="7" s="1"/>
  <c r="CA181" i="7" s="1"/>
  <c r="D181" i="7"/>
  <c r="C181" i="7"/>
  <c r="E180" i="7"/>
  <c r="CG180" i="7" s="1"/>
  <c r="CA180" i="7" s="1"/>
  <c r="D180" i="7"/>
  <c r="C180" i="7"/>
  <c r="CI180" i="7" s="1"/>
  <c r="CC180" i="7" s="1"/>
  <c r="E179" i="7"/>
  <c r="CG179" i="7" s="1"/>
  <c r="CA179" i="7" s="1"/>
  <c r="D179" i="7"/>
  <c r="CI177" i="7"/>
  <c r="CC177" i="7" s="1"/>
  <c r="E177" i="7"/>
  <c r="CG177" i="7" s="1"/>
  <c r="CA177" i="7" s="1"/>
  <c r="D177" i="7"/>
  <c r="C177" i="7"/>
  <c r="E171" i="7"/>
  <c r="D171" i="7"/>
  <c r="C171" i="7" s="1"/>
  <c r="E170" i="7"/>
  <c r="D170" i="7"/>
  <c r="C170" i="7"/>
  <c r="E169" i="7"/>
  <c r="D169" i="7"/>
  <c r="C169" i="7" s="1"/>
  <c r="E168" i="7"/>
  <c r="C168" i="7" s="1"/>
  <c r="D168" i="7"/>
  <c r="O167" i="7"/>
  <c r="N167" i="7"/>
  <c r="M167" i="7"/>
  <c r="L167" i="7"/>
  <c r="K167" i="7"/>
  <c r="J167" i="7"/>
  <c r="I167" i="7"/>
  <c r="H167" i="7"/>
  <c r="G167" i="7"/>
  <c r="F167" i="7"/>
  <c r="D167" i="7"/>
  <c r="E166" i="7"/>
  <c r="C166" i="7" s="1"/>
  <c r="D166" i="7"/>
  <c r="E165" i="7"/>
  <c r="D165" i="7"/>
  <c r="C165" i="7" s="1"/>
  <c r="E164" i="7"/>
  <c r="D164" i="7"/>
  <c r="C164" i="7"/>
  <c r="I160" i="7"/>
  <c r="P159" i="7"/>
  <c r="O159" i="7"/>
  <c r="N159" i="7"/>
  <c r="M159" i="7"/>
  <c r="L159" i="7"/>
  <c r="K159" i="7"/>
  <c r="J159" i="7"/>
  <c r="I159" i="7"/>
  <c r="H159" i="7"/>
  <c r="G159" i="7"/>
  <c r="F159" i="7"/>
  <c r="E158" i="7"/>
  <c r="D158" i="7"/>
  <c r="C158" i="7" s="1"/>
  <c r="E157" i="7"/>
  <c r="D157" i="7"/>
  <c r="C157" i="7"/>
  <c r="E156" i="7"/>
  <c r="D156" i="7"/>
  <c r="C156" i="7" s="1"/>
  <c r="E155" i="7"/>
  <c r="C155" i="7" s="1"/>
  <c r="C159" i="7" s="1"/>
  <c r="D155" i="7"/>
  <c r="D159" i="7" s="1"/>
  <c r="P154" i="7"/>
  <c r="P160" i="7" s="1"/>
  <c r="O154" i="7"/>
  <c r="O160" i="7" s="1"/>
  <c r="N154" i="7"/>
  <c r="N160" i="7" s="1"/>
  <c r="M154" i="7"/>
  <c r="M160" i="7" s="1"/>
  <c r="L154" i="7"/>
  <c r="L160" i="7" s="1"/>
  <c r="K154" i="7"/>
  <c r="K160" i="7" s="1"/>
  <c r="J154" i="7"/>
  <c r="J160" i="7" s="1"/>
  <c r="I154" i="7"/>
  <c r="H154" i="7"/>
  <c r="H160" i="7" s="1"/>
  <c r="G154" i="7"/>
  <c r="G160" i="7" s="1"/>
  <c r="F154" i="7"/>
  <c r="F160" i="7" s="1"/>
  <c r="E153" i="7"/>
  <c r="D153" i="7"/>
  <c r="C153" i="7" s="1"/>
  <c r="E152" i="7"/>
  <c r="E154" i="7" s="1"/>
  <c r="D152" i="7"/>
  <c r="C152" i="7"/>
  <c r="E151" i="7"/>
  <c r="D151" i="7"/>
  <c r="K147" i="7"/>
  <c r="M146" i="7"/>
  <c r="L146" i="7"/>
  <c r="K146" i="7"/>
  <c r="J146" i="7"/>
  <c r="I146" i="7"/>
  <c r="H146" i="7"/>
  <c r="G146" i="7"/>
  <c r="F146" i="7"/>
  <c r="E145" i="7"/>
  <c r="D145" i="7"/>
  <c r="C145" i="7"/>
  <c r="E144" i="7"/>
  <c r="D144" i="7"/>
  <c r="C144" i="7" s="1"/>
  <c r="E143" i="7"/>
  <c r="D143" i="7"/>
  <c r="C143" i="7"/>
  <c r="E142" i="7"/>
  <c r="E146" i="7" s="1"/>
  <c r="D142" i="7"/>
  <c r="C142" i="7" s="1"/>
  <c r="M141" i="7"/>
  <c r="M147" i="7" s="1"/>
  <c r="L141" i="7"/>
  <c r="K141" i="7"/>
  <c r="J141" i="7"/>
  <c r="I141" i="7"/>
  <c r="I147" i="7" s="1"/>
  <c r="H141" i="7"/>
  <c r="G141" i="7"/>
  <c r="G147" i="7" s="1"/>
  <c r="F141" i="7"/>
  <c r="E140" i="7"/>
  <c r="D140" i="7"/>
  <c r="C140" i="7" s="1"/>
  <c r="E139" i="7"/>
  <c r="C139" i="7" s="1"/>
  <c r="D139" i="7"/>
  <c r="E138" i="7"/>
  <c r="D138" i="7"/>
  <c r="E134" i="7"/>
  <c r="D134" i="7"/>
  <c r="C134" i="7"/>
  <c r="CA134" i="7" s="1"/>
  <c r="AK134" i="7" s="1"/>
  <c r="E133" i="7"/>
  <c r="D133" i="7"/>
  <c r="C133" i="7" s="1"/>
  <c r="E132" i="7"/>
  <c r="D132" i="7"/>
  <c r="C132" i="7"/>
  <c r="E131" i="7"/>
  <c r="D131" i="7"/>
  <c r="C131" i="7" s="1"/>
  <c r="E130" i="7"/>
  <c r="C130" i="7" s="1"/>
  <c r="D130" i="7"/>
  <c r="E125" i="7"/>
  <c r="C125" i="7" s="1"/>
  <c r="D125" i="7"/>
  <c r="E124" i="7"/>
  <c r="D124" i="7"/>
  <c r="C124" i="7" s="1"/>
  <c r="E123" i="7"/>
  <c r="C123" i="7" s="1"/>
  <c r="D123" i="7"/>
  <c r="E122" i="7"/>
  <c r="D122" i="7"/>
  <c r="C122" i="7" s="1"/>
  <c r="E121" i="7"/>
  <c r="D121" i="7"/>
  <c r="C121" i="7"/>
  <c r="E120" i="7"/>
  <c r="D120" i="7"/>
  <c r="C120" i="7" s="1"/>
  <c r="E115" i="7"/>
  <c r="D115" i="7"/>
  <c r="C115" i="7"/>
  <c r="E114" i="7"/>
  <c r="D114" i="7"/>
  <c r="C114" i="7" s="1"/>
  <c r="E113" i="7"/>
  <c r="D113" i="7"/>
  <c r="C113" i="7"/>
  <c r="E112" i="7"/>
  <c r="D112" i="7"/>
  <c r="C112" i="7" s="1"/>
  <c r="E111" i="7"/>
  <c r="C111" i="7" s="1"/>
  <c r="D111" i="7"/>
  <c r="E110" i="7"/>
  <c r="D110" i="7"/>
  <c r="C110" i="7" s="1"/>
  <c r="CA108" i="7"/>
  <c r="E105" i="7"/>
  <c r="D105" i="7"/>
  <c r="C105" i="7" s="1"/>
  <c r="E100" i="7"/>
  <c r="C100" i="7" s="1"/>
  <c r="D100" i="7"/>
  <c r="E99" i="7"/>
  <c r="D99" i="7"/>
  <c r="C99" i="7" s="1"/>
  <c r="E98" i="7"/>
  <c r="C98" i="7" s="1"/>
  <c r="D98" i="7"/>
  <c r="E97" i="7"/>
  <c r="D97" i="7"/>
  <c r="C97" i="7" s="1"/>
  <c r="E92" i="7"/>
  <c r="D92" i="7"/>
  <c r="C92" i="7"/>
  <c r="E91" i="7"/>
  <c r="D91" i="7"/>
  <c r="C91" i="7" s="1"/>
  <c r="E90" i="7"/>
  <c r="D90" i="7"/>
  <c r="C90" i="7"/>
  <c r="E89" i="7"/>
  <c r="D89" i="7"/>
  <c r="C89" i="7" s="1"/>
  <c r="CA85" i="7"/>
  <c r="CA84" i="7"/>
  <c r="C84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I54" i="7"/>
  <c r="CC54" i="7" s="1"/>
  <c r="CH54" i="7"/>
  <c r="CG54" i="7"/>
  <c r="CA54" i="7" s="1"/>
  <c r="S54" i="7" s="1"/>
  <c r="CB54" i="7"/>
  <c r="C54" i="7"/>
  <c r="CI53" i="7"/>
  <c r="CC53" i="7" s="1"/>
  <c r="CH53" i="7"/>
  <c r="CG53" i="7"/>
  <c r="CA53" i="7" s="1"/>
  <c r="CB53" i="7"/>
  <c r="S53" i="7"/>
  <c r="C53" i="7"/>
  <c r="CI52" i="7"/>
  <c r="CC52" i="7" s="1"/>
  <c r="CH52" i="7"/>
  <c r="CG52" i="7"/>
  <c r="CA52" i="7" s="1"/>
  <c r="S52" i="7" s="1"/>
  <c r="CB52" i="7"/>
  <c r="C52" i="7"/>
  <c r="CI51" i="7"/>
  <c r="CC51" i="7" s="1"/>
  <c r="CH51" i="7"/>
  <c r="CG51" i="7"/>
  <c r="CB51" i="7"/>
  <c r="CA51" i="7"/>
  <c r="S51" i="7" s="1"/>
  <c r="C51" i="7"/>
  <c r="CI50" i="7"/>
  <c r="CC50" i="7" s="1"/>
  <c r="CH50" i="7"/>
  <c r="CB50" i="7" s="1"/>
  <c r="S50" i="7" s="1"/>
  <c r="CG50" i="7"/>
  <c r="CA50" i="7"/>
  <c r="C50" i="7"/>
  <c r="CI49" i="7"/>
  <c r="CC49" i="7" s="1"/>
  <c r="CH49" i="7"/>
  <c r="CB49" i="7" s="1"/>
  <c r="CG49" i="7"/>
  <c r="CA49" i="7" s="1"/>
  <c r="S49" i="7" s="1"/>
  <c r="C49" i="7"/>
  <c r="CI48" i="7"/>
  <c r="CC48" i="7" s="1"/>
  <c r="CH48" i="7"/>
  <c r="CG48" i="7"/>
  <c r="CB48" i="7"/>
  <c r="CA48" i="7"/>
  <c r="S48" i="7" s="1"/>
  <c r="C48" i="7"/>
  <c r="CI47" i="7"/>
  <c r="CC47" i="7" s="1"/>
  <c r="CH47" i="7"/>
  <c r="CB47" i="7" s="1"/>
  <c r="S47" i="7" s="1"/>
  <c r="CG47" i="7"/>
  <c r="CA47" i="7"/>
  <c r="C47" i="7"/>
  <c r="CI46" i="7"/>
  <c r="CC46" i="7" s="1"/>
  <c r="CH46" i="7"/>
  <c r="CB46" i="7" s="1"/>
  <c r="CG46" i="7"/>
  <c r="CA46" i="7" s="1"/>
  <c r="C46" i="7"/>
  <c r="CI45" i="7"/>
  <c r="CC45" i="7" s="1"/>
  <c r="CH45" i="7"/>
  <c r="CG45" i="7"/>
  <c r="CA45" i="7" s="1"/>
  <c r="S45" i="7" s="1"/>
  <c r="CB45" i="7"/>
  <c r="C45" i="7"/>
  <c r="CI44" i="7"/>
  <c r="CC44" i="7" s="1"/>
  <c r="CH44" i="7"/>
  <c r="CG44" i="7"/>
  <c r="CB44" i="7"/>
  <c r="CA44" i="7"/>
  <c r="S44" i="7" s="1"/>
  <c r="C44" i="7"/>
  <c r="CI43" i="7"/>
  <c r="CC43" i="7" s="1"/>
  <c r="CH43" i="7"/>
  <c r="CB43" i="7" s="1"/>
  <c r="C43" i="7"/>
  <c r="CG43" i="7" s="1"/>
  <c r="CA43" i="7" s="1"/>
  <c r="S43" i="7" s="1"/>
  <c r="CI42" i="7"/>
  <c r="CC42" i="7" s="1"/>
  <c r="CH42" i="7"/>
  <c r="CB42" i="7" s="1"/>
  <c r="CG42" i="7"/>
  <c r="CA42" i="7" s="1"/>
  <c r="C42" i="7"/>
  <c r="CI41" i="7"/>
  <c r="CC41" i="7" s="1"/>
  <c r="CH41" i="7"/>
  <c r="CB41" i="7" s="1"/>
  <c r="CG41" i="7"/>
  <c r="CA41" i="7" s="1"/>
  <c r="C41" i="7"/>
  <c r="CI40" i="7"/>
  <c r="CC40" i="7" s="1"/>
  <c r="CH40" i="7"/>
  <c r="CB40" i="7" s="1"/>
  <c r="CG40" i="7"/>
  <c r="CA40" i="7" s="1"/>
  <c r="C40" i="7"/>
  <c r="CI39" i="7"/>
  <c r="CC39" i="7" s="1"/>
  <c r="CH39" i="7"/>
  <c r="CB39" i="7" s="1"/>
  <c r="CG39" i="7"/>
  <c r="CA39" i="7" s="1"/>
  <c r="C39" i="7"/>
  <c r="CI38" i="7"/>
  <c r="CC38" i="7" s="1"/>
  <c r="CH38" i="7"/>
  <c r="CB38" i="7" s="1"/>
  <c r="CG38" i="7"/>
  <c r="CA38" i="7" s="1"/>
  <c r="C38" i="7"/>
  <c r="CI37" i="7"/>
  <c r="CC37" i="7" s="1"/>
  <c r="CH37" i="7"/>
  <c r="CB37" i="7" s="1"/>
  <c r="CG37" i="7"/>
  <c r="CA37" i="7" s="1"/>
  <c r="C37" i="7"/>
  <c r="CI36" i="7"/>
  <c r="CC36" i="7" s="1"/>
  <c r="CH36" i="7"/>
  <c r="CB36" i="7" s="1"/>
  <c r="CG36" i="7"/>
  <c r="CA36" i="7" s="1"/>
  <c r="C36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C35" i="7" s="1"/>
  <c r="D35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CD18" i="7"/>
  <c r="G18" i="7" s="1"/>
  <c r="CJ14" i="7"/>
  <c r="CC14" i="7" s="1"/>
  <c r="C14" i="7"/>
  <c r="CH14" i="7" s="1"/>
  <c r="CA14" i="7" s="1"/>
  <c r="CL13" i="7"/>
  <c r="CE13" i="7" s="1"/>
  <c r="CJ13" i="7"/>
  <c r="CH13" i="7"/>
  <c r="CC13" i="7"/>
  <c r="CB13" i="7"/>
  <c r="CA13" i="7"/>
  <c r="C13" i="7"/>
  <c r="CJ12" i="7"/>
  <c r="CC12" i="7" s="1"/>
  <c r="C12" i="7"/>
  <c r="CH12" i="7" s="1"/>
  <c r="CA12" i="7" s="1"/>
  <c r="CL11" i="7"/>
  <c r="CE11" i="7" s="1"/>
  <c r="CJ11" i="7"/>
  <c r="CH11" i="7"/>
  <c r="CC11" i="7"/>
  <c r="CB11" i="7"/>
  <c r="CA11" i="7"/>
  <c r="C11" i="7"/>
  <c r="A5" i="7"/>
  <c r="A4" i="7"/>
  <c r="A3" i="7"/>
  <c r="A2" i="7"/>
  <c r="AW242" i="9" l="1"/>
  <c r="AT180" i="9"/>
  <c r="AT199" i="9"/>
  <c r="AT184" i="9"/>
  <c r="AT185" i="9"/>
  <c r="B352" i="9"/>
  <c r="C147" i="8"/>
  <c r="A352" i="8"/>
  <c r="CI233" i="8"/>
  <c r="CC233" i="8" s="1"/>
  <c r="CL233" i="8"/>
  <c r="CF233" i="8" s="1"/>
  <c r="CJ233" i="8"/>
  <c r="CD233" i="8" s="1"/>
  <c r="CK233" i="8"/>
  <c r="CE233" i="8" s="1"/>
  <c r="AW233" i="8" s="1"/>
  <c r="CJ248" i="8"/>
  <c r="CD248" i="8" s="1"/>
  <c r="AW248" i="8" s="1"/>
  <c r="CL248" i="8"/>
  <c r="CF248" i="8" s="1"/>
  <c r="CK248" i="8"/>
  <c r="CE248" i="8" s="1"/>
  <c r="CI248" i="8"/>
  <c r="CC248" i="8" s="1"/>
  <c r="CL185" i="8"/>
  <c r="CF185" i="8" s="1"/>
  <c r="CH185" i="8"/>
  <c r="CB185" i="8" s="1"/>
  <c r="AT185" i="8" s="1"/>
  <c r="CJ185" i="8"/>
  <c r="CD185" i="8" s="1"/>
  <c r="CI185" i="8"/>
  <c r="CC185" i="8" s="1"/>
  <c r="CK185" i="8"/>
  <c r="CE185" i="8" s="1"/>
  <c r="CJ251" i="8"/>
  <c r="CD251" i="8" s="1"/>
  <c r="CL251" i="8"/>
  <c r="CF251" i="8" s="1"/>
  <c r="CK251" i="8"/>
  <c r="CE251" i="8" s="1"/>
  <c r="CI251" i="8"/>
  <c r="CC251" i="8" s="1"/>
  <c r="AW251" i="8" s="1"/>
  <c r="CI315" i="8"/>
  <c r="CH315" i="8"/>
  <c r="CG315" i="8"/>
  <c r="CA315" i="8" s="1"/>
  <c r="AY315" i="8" s="1"/>
  <c r="AW264" i="8"/>
  <c r="AW265" i="8"/>
  <c r="CL260" i="8"/>
  <c r="CK260" i="8"/>
  <c r="CI260" i="8"/>
  <c r="CJ260" i="8"/>
  <c r="CL262" i="8"/>
  <c r="CK262" i="8"/>
  <c r="CJ262" i="8"/>
  <c r="CI262" i="8"/>
  <c r="CJ257" i="8"/>
  <c r="CD257" i="8" s="1"/>
  <c r="CL257" i="8"/>
  <c r="CF257" i="8" s="1"/>
  <c r="CK257" i="8"/>
  <c r="CE257" i="8" s="1"/>
  <c r="CI257" i="8"/>
  <c r="CC257" i="8" s="1"/>
  <c r="AW257" i="8" s="1"/>
  <c r="CI226" i="8"/>
  <c r="CC226" i="8" s="1"/>
  <c r="CL226" i="8"/>
  <c r="CF226" i="8" s="1"/>
  <c r="CJ226" i="8"/>
  <c r="CD226" i="8" s="1"/>
  <c r="CK226" i="8"/>
  <c r="CE226" i="8" s="1"/>
  <c r="AW254" i="8"/>
  <c r="CI231" i="8"/>
  <c r="CC231" i="8" s="1"/>
  <c r="CL231" i="8"/>
  <c r="CF231" i="8" s="1"/>
  <c r="CJ231" i="8"/>
  <c r="CD231" i="8" s="1"/>
  <c r="CK231" i="8"/>
  <c r="CE231" i="8" s="1"/>
  <c r="CK200" i="8"/>
  <c r="CE200" i="8" s="1"/>
  <c r="CJ200" i="8"/>
  <c r="CD200" i="8" s="1"/>
  <c r="CH200" i="8"/>
  <c r="CB200" i="8" s="1"/>
  <c r="CL200" i="8"/>
  <c r="CF200" i="8" s="1"/>
  <c r="CI200" i="8"/>
  <c r="CC200" i="8" s="1"/>
  <c r="AT193" i="8"/>
  <c r="CI188" i="8"/>
  <c r="CC188" i="8" s="1"/>
  <c r="CK188" i="8"/>
  <c r="CE188" i="8" s="1"/>
  <c r="CJ188" i="8"/>
  <c r="CD188" i="8" s="1"/>
  <c r="CH188" i="8"/>
  <c r="CB188" i="8" s="1"/>
  <c r="CL188" i="8"/>
  <c r="CF188" i="8" s="1"/>
  <c r="CL187" i="8"/>
  <c r="CF187" i="8" s="1"/>
  <c r="CH187" i="8"/>
  <c r="CB187" i="8" s="1"/>
  <c r="AT187" i="8" s="1"/>
  <c r="CJ187" i="8"/>
  <c r="CD187" i="8" s="1"/>
  <c r="CI187" i="8"/>
  <c r="CC187" i="8" s="1"/>
  <c r="CK187" i="8"/>
  <c r="CE187" i="8" s="1"/>
  <c r="CL179" i="8"/>
  <c r="CF179" i="8" s="1"/>
  <c r="CH179" i="8"/>
  <c r="CB179" i="8" s="1"/>
  <c r="CJ179" i="8"/>
  <c r="CD179" i="8" s="1"/>
  <c r="CI179" i="8"/>
  <c r="CC179" i="8" s="1"/>
  <c r="CK179" i="8"/>
  <c r="CE179" i="8" s="1"/>
  <c r="CM177" i="8"/>
  <c r="S45" i="8"/>
  <c r="CG311" i="8"/>
  <c r="CA311" i="8" s="1"/>
  <c r="CH311" i="8"/>
  <c r="CB311" i="8" s="1"/>
  <c r="CI311" i="8"/>
  <c r="CC311" i="8" s="1"/>
  <c r="AW237" i="8"/>
  <c r="CI317" i="8"/>
  <c r="CH317" i="8"/>
  <c r="CG317" i="8"/>
  <c r="CA317" i="8" s="1"/>
  <c r="AY317" i="8" s="1"/>
  <c r="AY313" i="8"/>
  <c r="CI301" i="8"/>
  <c r="CC301" i="8" s="1"/>
  <c r="CH301" i="8"/>
  <c r="CB301" i="8" s="1"/>
  <c r="CG314" i="8"/>
  <c r="CA314" i="8" s="1"/>
  <c r="CH314" i="8"/>
  <c r="CB314" i="8" s="1"/>
  <c r="CI314" i="8"/>
  <c r="CC314" i="8" s="1"/>
  <c r="CJ247" i="8"/>
  <c r="CD247" i="8" s="1"/>
  <c r="CL247" i="8"/>
  <c r="CF247" i="8" s="1"/>
  <c r="CI247" i="8"/>
  <c r="CC247" i="8" s="1"/>
  <c r="AW247" i="8" s="1"/>
  <c r="CK247" i="8"/>
  <c r="CE247" i="8" s="1"/>
  <c r="CI225" i="8"/>
  <c r="CC225" i="8" s="1"/>
  <c r="AW225" i="8" s="1"/>
  <c r="CL225" i="8"/>
  <c r="CF225" i="8" s="1"/>
  <c r="CJ225" i="8"/>
  <c r="CD225" i="8" s="1"/>
  <c r="CK225" i="8"/>
  <c r="CE225" i="8" s="1"/>
  <c r="CM223" i="8"/>
  <c r="CN223" i="8" s="1"/>
  <c r="AW223" i="8" s="1"/>
  <c r="AW252" i="8"/>
  <c r="CL244" i="8"/>
  <c r="CF244" i="8" s="1"/>
  <c r="CI244" i="8"/>
  <c r="CC244" i="8" s="1"/>
  <c r="CK244" i="8"/>
  <c r="CE244" i="8" s="1"/>
  <c r="CJ244" i="8"/>
  <c r="CD244" i="8" s="1"/>
  <c r="AW244" i="8" s="1"/>
  <c r="CI230" i="8"/>
  <c r="CC230" i="8" s="1"/>
  <c r="AW230" i="8" s="1"/>
  <c r="CL230" i="8"/>
  <c r="CF230" i="8" s="1"/>
  <c r="CJ230" i="8"/>
  <c r="CD230" i="8" s="1"/>
  <c r="CK230" i="8"/>
  <c r="CE230" i="8" s="1"/>
  <c r="CJ259" i="8"/>
  <c r="CD259" i="8" s="1"/>
  <c r="CI259" i="8"/>
  <c r="CC259" i="8" s="1"/>
  <c r="AW259" i="8" s="1"/>
  <c r="CL259" i="8"/>
  <c r="CF259" i="8" s="1"/>
  <c r="CK259" i="8"/>
  <c r="CE259" i="8" s="1"/>
  <c r="CJ256" i="8"/>
  <c r="CD256" i="8" s="1"/>
  <c r="CL256" i="8"/>
  <c r="CF256" i="8" s="1"/>
  <c r="CK256" i="8"/>
  <c r="CE256" i="8" s="1"/>
  <c r="CI256" i="8"/>
  <c r="CC256" i="8" s="1"/>
  <c r="AW256" i="8" s="1"/>
  <c r="AW226" i="8"/>
  <c r="CJ235" i="8"/>
  <c r="CD235" i="8" s="1"/>
  <c r="CI235" i="8"/>
  <c r="CC235" i="8" s="1"/>
  <c r="CL235" i="8"/>
  <c r="CF235" i="8" s="1"/>
  <c r="CK235" i="8"/>
  <c r="CE235" i="8" s="1"/>
  <c r="AT203" i="8"/>
  <c r="AT206" i="8"/>
  <c r="CI312" i="8"/>
  <c r="CC312" i="8" s="1"/>
  <c r="CK312" i="8"/>
  <c r="CE312" i="8" s="1"/>
  <c r="CG312" i="8"/>
  <c r="CA312" i="8" s="1"/>
  <c r="CH312" i="8"/>
  <c r="CB312" i="8" s="1"/>
  <c r="CI229" i="8"/>
  <c r="CC229" i="8" s="1"/>
  <c r="AW229" i="8" s="1"/>
  <c r="CL229" i="8"/>
  <c r="CF229" i="8" s="1"/>
  <c r="CJ229" i="8"/>
  <c r="CD229" i="8" s="1"/>
  <c r="CK229" i="8"/>
  <c r="CE229" i="8" s="1"/>
  <c r="CL183" i="8"/>
  <c r="CF183" i="8" s="1"/>
  <c r="CH183" i="8"/>
  <c r="CB183" i="8" s="1"/>
  <c r="CJ183" i="8"/>
  <c r="CD183" i="8" s="1"/>
  <c r="CI183" i="8"/>
  <c r="CC183" i="8" s="1"/>
  <c r="CK183" i="8"/>
  <c r="CE183" i="8" s="1"/>
  <c r="CG309" i="8"/>
  <c r="CA309" i="8" s="1"/>
  <c r="CH309" i="8"/>
  <c r="CB309" i="8" s="1"/>
  <c r="CI309" i="8"/>
  <c r="CC309" i="8" s="1"/>
  <c r="CG310" i="8"/>
  <c r="CA310" i="8" s="1"/>
  <c r="CH310" i="8"/>
  <c r="CB310" i="8" s="1"/>
  <c r="CI310" i="8"/>
  <c r="CC310" i="8" s="1"/>
  <c r="CI297" i="8"/>
  <c r="CC297" i="8" s="1"/>
  <c r="CH297" i="8"/>
  <c r="CB297" i="8" s="1"/>
  <c r="AY308" i="8"/>
  <c r="CI227" i="8"/>
  <c r="CC227" i="8" s="1"/>
  <c r="CL227" i="8"/>
  <c r="CF227" i="8" s="1"/>
  <c r="CJ227" i="8"/>
  <c r="CD227" i="8" s="1"/>
  <c r="CK227" i="8"/>
  <c r="CE227" i="8" s="1"/>
  <c r="AW234" i="8"/>
  <c r="CI232" i="8"/>
  <c r="CC232" i="8" s="1"/>
  <c r="AW232" i="8" s="1"/>
  <c r="CL232" i="8"/>
  <c r="CF232" i="8" s="1"/>
  <c r="CJ232" i="8"/>
  <c r="CD232" i="8" s="1"/>
  <c r="CK232" i="8"/>
  <c r="CE232" i="8" s="1"/>
  <c r="CI228" i="8"/>
  <c r="CC228" i="8" s="1"/>
  <c r="AW228" i="8" s="1"/>
  <c r="CL228" i="8"/>
  <c r="CF228" i="8" s="1"/>
  <c r="CJ228" i="8"/>
  <c r="CD228" i="8" s="1"/>
  <c r="CK228" i="8"/>
  <c r="CE228" i="8" s="1"/>
  <c r="AW241" i="8"/>
  <c r="CJ239" i="8"/>
  <c r="CD239" i="8" s="1"/>
  <c r="CI239" i="8"/>
  <c r="CC239" i="8" s="1"/>
  <c r="CL239" i="8"/>
  <c r="CF239" i="8" s="1"/>
  <c r="CK239" i="8"/>
  <c r="CE239" i="8" s="1"/>
  <c r="AW239" i="8" s="1"/>
  <c r="AT194" i="8"/>
  <c r="AT196" i="8"/>
  <c r="CL181" i="8"/>
  <c r="CF181" i="8" s="1"/>
  <c r="CH181" i="8"/>
  <c r="CB181" i="8" s="1"/>
  <c r="CJ181" i="8"/>
  <c r="CD181" i="8" s="1"/>
  <c r="CI181" i="8"/>
  <c r="CC181" i="8" s="1"/>
  <c r="CK181" i="8"/>
  <c r="CE181" i="8" s="1"/>
  <c r="AT208" i="8"/>
  <c r="CN177" i="8"/>
  <c r="AT177" i="8" s="1"/>
  <c r="S36" i="7"/>
  <c r="S37" i="7"/>
  <c r="S38" i="7"/>
  <c r="S39" i="7"/>
  <c r="S40" i="7"/>
  <c r="S41" i="7"/>
  <c r="S42" i="7"/>
  <c r="CA125" i="7"/>
  <c r="S46" i="7"/>
  <c r="H147" i="7"/>
  <c r="L147" i="7"/>
  <c r="D146" i="7"/>
  <c r="C179" i="7"/>
  <c r="CG183" i="7"/>
  <c r="CA183" i="7" s="1"/>
  <c r="CJ185" i="7"/>
  <c r="CD185" i="7" s="1"/>
  <c r="CI185" i="7"/>
  <c r="CC185" i="7" s="1"/>
  <c r="AT185" i="7" s="1"/>
  <c r="CL185" i="7"/>
  <c r="CF185" i="7" s="1"/>
  <c r="CH185" i="7"/>
  <c r="CB185" i="7" s="1"/>
  <c r="CG187" i="7"/>
  <c r="CA187" i="7" s="1"/>
  <c r="CK189" i="7"/>
  <c r="CE189" i="7" s="1"/>
  <c r="CJ189" i="7"/>
  <c r="CD189" i="7" s="1"/>
  <c r="CI189" i="7"/>
  <c r="CC189" i="7" s="1"/>
  <c r="CH189" i="7"/>
  <c r="CB189" i="7" s="1"/>
  <c r="AT189" i="7" s="1"/>
  <c r="CK191" i="7"/>
  <c r="CE191" i="7" s="1"/>
  <c r="CJ191" i="7"/>
  <c r="CD191" i="7" s="1"/>
  <c r="CI191" i="7"/>
  <c r="CC191" i="7" s="1"/>
  <c r="CH191" i="7"/>
  <c r="CB191" i="7" s="1"/>
  <c r="AT191" i="7" s="1"/>
  <c r="CK193" i="7"/>
  <c r="CE193" i="7" s="1"/>
  <c r="CJ193" i="7"/>
  <c r="CD193" i="7" s="1"/>
  <c r="CI193" i="7"/>
  <c r="CC193" i="7" s="1"/>
  <c r="CH193" i="7"/>
  <c r="CB193" i="7" s="1"/>
  <c r="CK195" i="7"/>
  <c r="CE195" i="7" s="1"/>
  <c r="CJ195" i="7"/>
  <c r="CD195" i="7" s="1"/>
  <c r="CI195" i="7"/>
  <c r="CC195" i="7" s="1"/>
  <c r="CH195" i="7"/>
  <c r="CB195" i="7" s="1"/>
  <c r="CK197" i="7"/>
  <c r="CE197" i="7" s="1"/>
  <c r="AT197" i="7" s="1"/>
  <c r="CJ197" i="7"/>
  <c r="CD197" i="7" s="1"/>
  <c r="CI197" i="7"/>
  <c r="CC197" i="7" s="1"/>
  <c r="CL197" i="7"/>
  <c r="CF197" i="7" s="1"/>
  <c r="CK200" i="7"/>
  <c r="CE200" i="7" s="1"/>
  <c r="CJ200" i="7"/>
  <c r="CD200" i="7" s="1"/>
  <c r="CI200" i="7"/>
  <c r="CC200" i="7" s="1"/>
  <c r="CH200" i="7"/>
  <c r="CB200" i="7" s="1"/>
  <c r="CK202" i="7"/>
  <c r="CE202" i="7" s="1"/>
  <c r="CJ202" i="7"/>
  <c r="CD202" i="7" s="1"/>
  <c r="CI202" i="7"/>
  <c r="CC202" i="7" s="1"/>
  <c r="CH202" i="7"/>
  <c r="CB202" i="7" s="1"/>
  <c r="CK204" i="7"/>
  <c r="CE204" i="7" s="1"/>
  <c r="CJ204" i="7"/>
  <c r="CD204" i="7" s="1"/>
  <c r="CI204" i="7"/>
  <c r="CC204" i="7" s="1"/>
  <c r="CH204" i="7"/>
  <c r="CB204" i="7" s="1"/>
  <c r="CI247" i="7"/>
  <c r="CC247" i="7" s="1"/>
  <c r="CL247" i="7"/>
  <c r="CF247" i="7" s="1"/>
  <c r="CK247" i="7"/>
  <c r="CE247" i="7" s="1"/>
  <c r="AW247" i="7" s="1"/>
  <c r="CJ247" i="7"/>
  <c r="CD247" i="7" s="1"/>
  <c r="D141" i="7"/>
  <c r="C138" i="7"/>
  <c r="C141" i="7" s="1"/>
  <c r="E141" i="7"/>
  <c r="E147" i="7" s="1"/>
  <c r="C167" i="7"/>
  <c r="CJ180" i="7"/>
  <c r="CD180" i="7" s="1"/>
  <c r="CL180" i="7"/>
  <c r="CF180" i="7" s="1"/>
  <c r="CH180" i="7"/>
  <c r="CB180" i="7" s="1"/>
  <c r="AT180" i="7" s="1"/>
  <c r="CK180" i="7"/>
  <c r="CE180" i="7" s="1"/>
  <c r="CJ186" i="7"/>
  <c r="CD186" i="7" s="1"/>
  <c r="CI186" i="7"/>
  <c r="CC186" i="7" s="1"/>
  <c r="CL186" i="7"/>
  <c r="CF186" i="7" s="1"/>
  <c r="CH186" i="7"/>
  <c r="CB186" i="7" s="1"/>
  <c r="CL195" i="7"/>
  <c r="CF195" i="7" s="1"/>
  <c r="CI198" i="7"/>
  <c r="CC198" i="7" s="1"/>
  <c r="AT198" i="7" s="1"/>
  <c r="CL198" i="7"/>
  <c r="CF198" i="7" s="1"/>
  <c r="CK198" i="7"/>
  <c r="CE198" i="7" s="1"/>
  <c r="CL200" i="7"/>
  <c r="CF200" i="7" s="1"/>
  <c r="CL202" i="7"/>
  <c r="CF202" i="7" s="1"/>
  <c r="CL204" i="7"/>
  <c r="CF204" i="7" s="1"/>
  <c r="CI246" i="7"/>
  <c r="CC246" i="7" s="1"/>
  <c r="AW246" i="7" s="1"/>
  <c r="CL246" i="7"/>
  <c r="CF246" i="7" s="1"/>
  <c r="CK246" i="7"/>
  <c r="CE246" i="7" s="1"/>
  <c r="CJ246" i="7"/>
  <c r="CD246" i="7" s="1"/>
  <c r="CK12" i="7"/>
  <c r="CD12" i="7" s="1"/>
  <c r="CK14" i="7"/>
  <c r="CD14" i="7" s="1"/>
  <c r="CL12" i="7"/>
  <c r="CE12" i="7" s="1"/>
  <c r="CL14" i="7"/>
  <c r="CE14" i="7" s="1"/>
  <c r="CK11" i="7"/>
  <c r="CD11" i="7" s="1"/>
  <c r="CB12" i="7"/>
  <c r="CK13" i="7"/>
  <c r="CD13" i="7" s="1"/>
  <c r="CB14" i="7"/>
  <c r="F147" i="7"/>
  <c r="J147" i="7"/>
  <c r="C146" i="7"/>
  <c r="E159" i="7"/>
  <c r="E160" i="7" s="1"/>
  <c r="CL177" i="7"/>
  <c r="CF177" i="7" s="1"/>
  <c r="CH177" i="7"/>
  <c r="CB177" i="7" s="1"/>
  <c r="AT177" i="7" s="1"/>
  <c r="CN177" i="7"/>
  <c r="CJ177" i="7"/>
  <c r="CD177" i="7" s="1"/>
  <c r="CK177" i="7"/>
  <c r="CE177" i="7" s="1"/>
  <c r="CJ181" i="7"/>
  <c r="CD181" i="7" s="1"/>
  <c r="CL181" i="7"/>
  <c r="CF181" i="7" s="1"/>
  <c r="AT181" i="7" s="1"/>
  <c r="CH181" i="7"/>
  <c r="CB181" i="7" s="1"/>
  <c r="CK181" i="7"/>
  <c r="CE181" i="7" s="1"/>
  <c r="CJ183" i="7"/>
  <c r="CD183" i="7" s="1"/>
  <c r="CI183" i="7"/>
  <c r="CC183" i="7" s="1"/>
  <c r="CL183" i="7"/>
  <c r="CF183" i="7" s="1"/>
  <c r="CH183" i="7"/>
  <c r="CB183" i="7" s="1"/>
  <c r="CJ187" i="7"/>
  <c r="CD187" i="7" s="1"/>
  <c r="CI187" i="7"/>
  <c r="CC187" i="7" s="1"/>
  <c r="CL187" i="7"/>
  <c r="CF187" i="7" s="1"/>
  <c r="CH187" i="7"/>
  <c r="CB187" i="7" s="1"/>
  <c r="CK190" i="7"/>
  <c r="CE190" i="7" s="1"/>
  <c r="CJ190" i="7"/>
  <c r="CD190" i="7" s="1"/>
  <c r="CI190" i="7"/>
  <c r="CC190" i="7" s="1"/>
  <c r="CH190" i="7"/>
  <c r="CB190" i="7" s="1"/>
  <c r="CK192" i="7"/>
  <c r="CE192" i="7" s="1"/>
  <c r="CJ192" i="7"/>
  <c r="CD192" i="7" s="1"/>
  <c r="CI192" i="7"/>
  <c r="CC192" i="7" s="1"/>
  <c r="CH192" i="7"/>
  <c r="CB192" i="7" s="1"/>
  <c r="CK194" i="7"/>
  <c r="CE194" i="7" s="1"/>
  <c r="CJ194" i="7"/>
  <c r="CD194" i="7" s="1"/>
  <c r="CI194" i="7"/>
  <c r="CC194" i="7" s="1"/>
  <c r="CH194" i="7"/>
  <c r="CB194" i="7" s="1"/>
  <c r="CI196" i="7"/>
  <c r="CC196" i="7" s="1"/>
  <c r="AT196" i="7" s="1"/>
  <c r="CL196" i="7"/>
  <c r="CF196" i="7" s="1"/>
  <c r="CK196" i="7"/>
  <c r="CE196" i="7" s="1"/>
  <c r="CK201" i="7"/>
  <c r="CE201" i="7" s="1"/>
  <c r="CJ201" i="7"/>
  <c r="CD201" i="7" s="1"/>
  <c r="CI201" i="7"/>
  <c r="CC201" i="7" s="1"/>
  <c r="CH201" i="7"/>
  <c r="CB201" i="7" s="1"/>
  <c r="CK203" i="7"/>
  <c r="CE203" i="7" s="1"/>
  <c r="CJ203" i="7"/>
  <c r="CD203" i="7" s="1"/>
  <c r="CI203" i="7"/>
  <c r="CC203" i="7" s="1"/>
  <c r="CH203" i="7"/>
  <c r="CB203" i="7" s="1"/>
  <c r="CI205" i="7"/>
  <c r="CC205" i="7" s="1"/>
  <c r="CJ205" i="7"/>
  <c r="CD205" i="7" s="1"/>
  <c r="CH205" i="7"/>
  <c r="CB205" i="7" s="1"/>
  <c r="CL205" i="7"/>
  <c r="CF205" i="7" s="1"/>
  <c r="CL249" i="7"/>
  <c r="CF249" i="7" s="1"/>
  <c r="CK249" i="7"/>
  <c r="CE249" i="7" s="1"/>
  <c r="CI249" i="7"/>
  <c r="CC249" i="7" s="1"/>
  <c r="CJ249" i="7"/>
  <c r="CD249" i="7" s="1"/>
  <c r="C59" i="7"/>
  <c r="C151" i="7"/>
  <c r="C154" i="7" s="1"/>
  <c r="C160" i="7" s="1"/>
  <c r="D154" i="7"/>
  <c r="D160" i="7" s="1"/>
  <c r="E167" i="7"/>
  <c r="CM177" i="7"/>
  <c r="C182" i="7"/>
  <c r="CJ184" i="7"/>
  <c r="CD184" i="7" s="1"/>
  <c r="CI184" i="7"/>
  <c r="CC184" i="7" s="1"/>
  <c r="CL184" i="7"/>
  <c r="CF184" i="7" s="1"/>
  <c r="CH184" i="7"/>
  <c r="CB184" i="7" s="1"/>
  <c r="AT184" i="7" s="1"/>
  <c r="CK185" i="7"/>
  <c r="CE185" i="7" s="1"/>
  <c r="CG186" i="7"/>
  <c r="CA186" i="7" s="1"/>
  <c r="AT186" i="7" s="1"/>
  <c r="CL190" i="7"/>
  <c r="CF190" i="7" s="1"/>
  <c r="CL192" i="7"/>
  <c r="CF192" i="7" s="1"/>
  <c r="CL194" i="7"/>
  <c r="CF194" i="7" s="1"/>
  <c r="CJ196" i="7"/>
  <c r="CD196" i="7" s="1"/>
  <c r="CK199" i="7"/>
  <c r="CE199" i="7" s="1"/>
  <c r="CJ199" i="7"/>
  <c r="CD199" i="7" s="1"/>
  <c r="CI199" i="7"/>
  <c r="CC199" i="7" s="1"/>
  <c r="AT199" i="7" s="1"/>
  <c r="CL199" i="7"/>
  <c r="CF199" i="7" s="1"/>
  <c r="CL201" i="7"/>
  <c r="CF201" i="7" s="1"/>
  <c r="CL203" i="7"/>
  <c r="CF203" i="7" s="1"/>
  <c r="CK205" i="7"/>
  <c r="CE205" i="7" s="1"/>
  <c r="CI208" i="7"/>
  <c r="CC208" i="7" s="1"/>
  <c r="CK208" i="7"/>
  <c r="CE208" i="7" s="1"/>
  <c r="CJ208" i="7"/>
  <c r="CD208" i="7" s="1"/>
  <c r="CK241" i="7"/>
  <c r="CE241" i="7" s="1"/>
  <c r="CL241" i="7"/>
  <c r="CF241" i="7" s="1"/>
  <c r="AW241" i="7" s="1"/>
  <c r="CJ241" i="7"/>
  <c r="CD241" i="7" s="1"/>
  <c r="CI241" i="7"/>
  <c r="CC241" i="7" s="1"/>
  <c r="CK242" i="7"/>
  <c r="CE242" i="7" s="1"/>
  <c r="CI242" i="7"/>
  <c r="CC242" i="7" s="1"/>
  <c r="AW242" i="7" s="1"/>
  <c r="CL242" i="7"/>
  <c r="CF242" i="7" s="1"/>
  <c r="CI248" i="7"/>
  <c r="CC248" i="7" s="1"/>
  <c r="CL248" i="7"/>
  <c r="CF248" i="7" s="1"/>
  <c r="CK248" i="7"/>
  <c r="CE248" i="7" s="1"/>
  <c r="CJ248" i="7"/>
  <c r="CD248" i="7" s="1"/>
  <c r="CL252" i="7"/>
  <c r="CF252" i="7" s="1"/>
  <c r="CJ252" i="7"/>
  <c r="CD252" i="7" s="1"/>
  <c r="CK252" i="7"/>
  <c r="CE252" i="7" s="1"/>
  <c r="CI252" i="7"/>
  <c r="CC252" i="7" s="1"/>
  <c r="CH318" i="7"/>
  <c r="CG318" i="7"/>
  <c r="CA318" i="7" s="1"/>
  <c r="AY318" i="7" s="1"/>
  <c r="CI318" i="7"/>
  <c r="CI188" i="7"/>
  <c r="CC188" i="7" s="1"/>
  <c r="AT188" i="7" s="1"/>
  <c r="CK206" i="7"/>
  <c r="CE206" i="7" s="1"/>
  <c r="C209" i="7"/>
  <c r="C210" i="7"/>
  <c r="C211" i="7"/>
  <c r="C212" i="7"/>
  <c r="C213" i="7"/>
  <c r="CI218" i="7"/>
  <c r="CC218" i="7" s="1"/>
  <c r="CL218" i="7"/>
  <c r="CF218" i="7" s="1"/>
  <c r="CH218" i="7"/>
  <c r="CB218" i="7" s="1"/>
  <c r="CK218" i="7"/>
  <c r="CE218" i="7" s="1"/>
  <c r="AT218" i="7" s="1"/>
  <c r="CJ218" i="7"/>
  <c r="CD218" i="7" s="1"/>
  <c r="CK237" i="7"/>
  <c r="CE237" i="7" s="1"/>
  <c r="CL237" i="7"/>
  <c r="CF237" i="7" s="1"/>
  <c r="CJ237" i="7"/>
  <c r="CD237" i="7" s="1"/>
  <c r="CI237" i="7"/>
  <c r="CC237" i="7" s="1"/>
  <c r="AW237" i="7" s="1"/>
  <c r="CK238" i="7"/>
  <c r="CE238" i="7" s="1"/>
  <c r="CJ238" i="7"/>
  <c r="CD238" i="7" s="1"/>
  <c r="AW238" i="7" s="1"/>
  <c r="CI238" i="7"/>
  <c r="CC238" i="7" s="1"/>
  <c r="CI243" i="7"/>
  <c r="CC243" i="7" s="1"/>
  <c r="CJ243" i="7"/>
  <c r="CD243" i="7" s="1"/>
  <c r="CL243" i="7"/>
  <c r="CF243" i="7" s="1"/>
  <c r="AW248" i="7"/>
  <c r="CL251" i="7"/>
  <c r="CF251" i="7" s="1"/>
  <c r="CK251" i="7"/>
  <c r="CE251" i="7" s="1"/>
  <c r="CJ251" i="7"/>
  <c r="CD251" i="7" s="1"/>
  <c r="CI251" i="7"/>
  <c r="CC251" i="7" s="1"/>
  <c r="CJ188" i="7"/>
  <c r="CD188" i="7" s="1"/>
  <c r="CL206" i="7"/>
  <c r="CF206" i="7" s="1"/>
  <c r="CK216" i="7"/>
  <c r="CJ216" i="7"/>
  <c r="CI216" i="7"/>
  <c r="CL216" i="7"/>
  <c r="CI219" i="7"/>
  <c r="CC219" i="7" s="1"/>
  <c r="CL219" i="7"/>
  <c r="CF219" i="7" s="1"/>
  <c r="CH219" i="7"/>
  <c r="CB219" i="7" s="1"/>
  <c r="CK219" i="7"/>
  <c r="CE219" i="7" s="1"/>
  <c r="CJ219" i="7"/>
  <c r="CD219" i="7" s="1"/>
  <c r="CK240" i="7"/>
  <c r="CE240" i="7" s="1"/>
  <c r="CL240" i="7"/>
  <c r="CF240" i="7" s="1"/>
  <c r="CJ240" i="7"/>
  <c r="CD240" i="7" s="1"/>
  <c r="CK261" i="7"/>
  <c r="CJ261" i="7"/>
  <c r="CI261" i="7"/>
  <c r="CI295" i="7"/>
  <c r="CC295" i="7" s="1"/>
  <c r="AV295" i="7" s="1"/>
  <c r="CH295" i="7"/>
  <c r="C207" i="7"/>
  <c r="CK214" i="7"/>
  <c r="CJ214" i="7"/>
  <c r="CI214" i="7"/>
  <c r="CL214" i="7"/>
  <c r="AT219" i="7"/>
  <c r="CM223" i="7"/>
  <c r="CN223" i="7" s="1"/>
  <c r="CI223" i="7"/>
  <c r="CC223" i="7" s="1"/>
  <c r="CL223" i="7"/>
  <c r="CF223" i="7" s="1"/>
  <c r="CK223" i="7"/>
  <c r="CE223" i="7" s="1"/>
  <c r="CJ223" i="7"/>
  <c r="CD223" i="7" s="1"/>
  <c r="CK236" i="7"/>
  <c r="CE236" i="7" s="1"/>
  <c r="CL236" i="7"/>
  <c r="CF236" i="7" s="1"/>
  <c r="CJ236" i="7"/>
  <c r="CD236" i="7" s="1"/>
  <c r="AW236" i="7" s="1"/>
  <c r="CI240" i="7"/>
  <c r="CC240" i="7" s="1"/>
  <c r="AW240" i="7" s="1"/>
  <c r="CI245" i="7"/>
  <c r="CC245" i="7" s="1"/>
  <c r="AW245" i="7" s="1"/>
  <c r="CL245" i="7"/>
  <c r="CF245" i="7" s="1"/>
  <c r="CK245" i="7"/>
  <c r="CE245" i="7" s="1"/>
  <c r="CJ245" i="7"/>
  <c r="CD245" i="7" s="1"/>
  <c r="CG251" i="7"/>
  <c r="CA251" i="7" s="1"/>
  <c r="CL253" i="7"/>
  <c r="CF253" i="7" s="1"/>
  <c r="CI253" i="7"/>
  <c r="CC253" i="7" s="1"/>
  <c r="CK253" i="7"/>
  <c r="CE253" i="7" s="1"/>
  <c r="CL254" i="7"/>
  <c r="CF254" i="7" s="1"/>
  <c r="CI254" i="7"/>
  <c r="CC254" i="7" s="1"/>
  <c r="AW254" i="7" s="1"/>
  <c r="CK254" i="7"/>
  <c r="CE254" i="7" s="1"/>
  <c r="CK215" i="7"/>
  <c r="CK217" i="7"/>
  <c r="CG223" i="7"/>
  <c r="CA223" i="7" s="1"/>
  <c r="AW223" i="7" s="1"/>
  <c r="CI225" i="7"/>
  <c r="CC225" i="7" s="1"/>
  <c r="CI226" i="7"/>
  <c r="CC226" i="7" s="1"/>
  <c r="AW226" i="7" s="1"/>
  <c r="CI227" i="7"/>
  <c r="CC227" i="7" s="1"/>
  <c r="CI228" i="7"/>
  <c r="CC228" i="7" s="1"/>
  <c r="AW228" i="7" s="1"/>
  <c r="CI229" i="7"/>
  <c r="CC229" i="7" s="1"/>
  <c r="CI230" i="7"/>
  <c r="CC230" i="7" s="1"/>
  <c r="AW230" i="7" s="1"/>
  <c r="CI231" i="7"/>
  <c r="CC231" i="7" s="1"/>
  <c r="AW231" i="7" s="1"/>
  <c r="CI232" i="7"/>
  <c r="CC232" i="7" s="1"/>
  <c r="AW232" i="7" s="1"/>
  <c r="CI233" i="7"/>
  <c r="CC233" i="7" s="1"/>
  <c r="AW233" i="7" s="1"/>
  <c r="CL235" i="7"/>
  <c r="CF235" i="7" s="1"/>
  <c r="CL239" i="7"/>
  <c r="CF239" i="7" s="1"/>
  <c r="CL250" i="7"/>
  <c r="CF250" i="7" s="1"/>
  <c r="CK250" i="7"/>
  <c r="CE250" i="7" s="1"/>
  <c r="CJ250" i="7"/>
  <c r="CD250" i="7" s="1"/>
  <c r="CH257" i="7"/>
  <c r="CB257" i="7" s="1"/>
  <c r="CG257" i="7"/>
  <c r="CA257" i="7" s="1"/>
  <c r="C257" i="7"/>
  <c r="CJ259" i="7"/>
  <c r="CD259" i="7" s="1"/>
  <c r="CK259" i="7"/>
  <c r="CE259" i="7" s="1"/>
  <c r="CI259" i="7"/>
  <c r="CC259" i="7" s="1"/>
  <c r="AW259" i="7" s="1"/>
  <c r="CL259" i="7"/>
  <c r="CF259" i="7" s="1"/>
  <c r="CH288" i="7"/>
  <c r="CB288" i="7" s="1"/>
  <c r="CI288" i="7"/>
  <c r="CC288" i="7" s="1"/>
  <c r="CH215" i="7"/>
  <c r="CL215" i="7"/>
  <c r="CH217" i="7"/>
  <c r="CL217" i="7"/>
  <c r="CJ225" i="7"/>
  <c r="CD225" i="7" s="1"/>
  <c r="CJ226" i="7"/>
  <c r="CD226" i="7" s="1"/>
  <c r="CJ227" i="7"/>
  <c r="CD227" i="7" s="1"/>
  <c r="CJ228" i="7"/>
  <c r="CD228" i="7" s="1"/>
  <c r="CJ229" i="7"/>
  <c r="CD229" i="7" s="1"/>
  <c r="AW229" i="7" s="1"/>
  <c r="CJ230" i="7"/>
  <c r="CD230" i="7" s="1"/>
  <c r="CJ231" i="7"/>
  <c r="CD231" i="7" s="1"/>
  <c r="CJ232" i="7"/>
  <c r="CD232" i="7" s="1"/>
  <c r="CJ233" i="7"/>
  <c r="CD233" i="7" s="1"/>
  <c r="CI234" i="7"/>
  <c r="CC234" i="7" s="1"/>
  <c r="C244" i="7"/>
  <c r="CG249" i="7"/>
  <c r="CA249" i="7" s="1"/>
  <c r="C255" i="7"/>
  <c r="AV288" i="7"/>
  <c r="CH316" i="7"/>
  <c r="CG316" i="7"/>
  <c r="CA316" i="7" s="1"/>
  <c r="AY316" i="7" s="1"/>
  <c r="CI316" i="7"/>
  <c r="CJ234" i="7"/>
  <c r="CD234" i="7" s="1"/>
  <c r="AW234" i="7" s="1"/>
  <c r="CI235" i="7"/>
  <c r="CC235" i="7" s="1"/>
  <c r="CI239" i="7"/>
  <c r="CC239" i="7" s="1"/>
  <c r="AW239" i="7" s="1"/>
  <c r="CG250" i="7"/>
  <c r="CA250" i="7" s="1"/>
  <c r="CH255" i="7"/>
  <c r="CB255" i="7" s="1"/>
  <c r="CG255" i="7"/>
  <c r="CA255" i="7" s="1"/>
  <c r="CJ256" i="7"/>
  <c r="CD256" i="7" s="1"/>
  <c r="CI256" i="7"/>
  <c r="CC256" i="7" s="1"/>
  <c r="AW256" i="7" s="1"/>
  <c r="CL256" i="7"/>
  <c r="CF256" i="7" s="1"/>
  <c r="CK256" i="7"/>
  <c r="CE256" i="7" s="1"/>
  <c r="CI260" i="7"/>
  <c r="CL260" i="7"/>
  <c r="CK260" i="7"/>
  <c r="CJ260" i="7"/>
  <c r="CK263" i="7"/>
  <c r="CJ263" i="7"/>
  <c r="CL263" i="7"/>
  <c r="CI263" i="7"/>
  <c r="CK265" i="7"/>
  <c r="CE265" i="7" s="1"/>
  <c r="CJ265" i="7"/>
  <c r="CD265" i="7" s="1"/>
  <c r="CL265" i="7"/>
  <c r="CF265" i="7" s="1"/>
  <c r="CI265" i="7"/>
  <c r="CC265" i="7" s="1"/>
  <c r="AW265" i="7" s="1"/>
  <c r="CH296" i="7"/>
  <c r="CB296" i="7" s="1"/>
  <c r="CI296" i="7"/>
  <c r="CC296" i="7" s="1"/>
  <c r="CI301" i="7"/>
  <c r="CC301" i="7" s="1"/>
  <c r="AV301" i="7" s="1"/>
  <c r="CH301" i="7"/>
  <c r="CB301" i="7" s="1"/>
  <c r="CH308" i="7"/>
  <c r="CB308" i="7" s="1"/>
  <c r="C308" i="7"/>
  <c r="CG308" i="7"/>
  <c r="CA308" i="7" s="1"/>
  <c r="AY308" i="7" s="1"/>
  <c r="CJ308" i="7"/>
  <c r="CD308" i="7" s="1"/>
  <c r="CG261" i="7"/>
  <c r="CH261" i="7"/>
  <c r="AV289" i="7"/>
  <c r="AV292" i="7"/>
  <c r="CI293" i="7"/>
  <c r="CC293" i="7" s="1"/>
  <c r="CH293" i="7"/>
  <c r="CB293" i="7" s="1"/>
  <c r="AV293" i="7" s="1"/>
  <c r="CI297" i="7"/>
  <c r="CC297" i="7" s="1"/>
  <c r="CH297" i="7"/>
  <c r="CB297" i="7" s="1"/>
  <c r="AV297" i="7" s="1"/>
  <c r="CH311" i="7"/>
  <c r="CB311" i="7" s="1"/>
  <c r="CG311" i="7"/>
  <c r="CA311" i="7" s="1"/>
  <c r="AY311" i="7" s="1"/>
  <c r="CI311" i="7"/>
  <c r="CC311" i="7" s="1"/>
  <c r="C312" i="7"/>
  <c r="CI313" i="7"/>
  <c r="CC313" i="7" s="1"/>
  <c r="CH313" i="7"/>
  <c r="CB313" i="7" s="1"/>
  <c r="AY313" i="7" s="1"/>
  <c r="CK313" i="7"/>
  <c r="CE313" i="7" s="1"/>
  <c r="CG258" i="7"/>
  <c r="CA258" i="7" s="1"/>
  <c r="C258" i="7"/>
  <c r="C285" i="7"/>
  <c r="AV290" i="7"/>
  <c r="CH294" i="7"/>
  <c r="CB294" i="7" s="1"/>
  <c r="AV294" i="7" s="1"/>
  <c r="CH300" i="7"/>
  <c r="CB300" i="7" s="1"/>
  <c r="CI300" i="7"/>
  <c r="CC300" i="7" s="1"/>
  <c r="CI308" i="7"/>
  <c r="CC308" i="7" s="1"/>
  <c r="C314" i="7"/>
  <c r="CI262" i="7"/>
  <c r="CL262" i="7"/>
  <c r="CI286" i="7"/>
  <c r="CI291" i="7"/>
  <c r="CC291" i="7" s="1"/>
  <c r="CH291" i="7"/>
  <c r="CB291" i="7" s="1"/>
  <c r="AV291" i="7" s="1"/>
  <c r="C310" i="7"/>
  <c r="CJ262" i="7"/>
  <c r="CK264" i="7"/>
  <c r="CE264" i="7" s="1"/>
  <c r="AW264" i="7" s="1"/>
  <c r="CJ264" i="7"/>
  <c r="CD264" i="7" s="1"/>
  <c r="CI264" i="7"/>
  <c r="CC264" i="7" s="1"/>
  <c r="C272" i="7"/>
  <c r="C279" i="7"/>
  <c r="CI287" i="7"/>
  <c r="CH287" i="7"/>
  <c r="AV296" i="7"/>
  <c r="C298" i="7"/>
  <c r="AV300" i="7"/>
  <c r="C302" i="7"/>
  <c r="C309" i="7"/>
  <c r="C315" i="7"/>
  <c r="C317" i="7"/>
  <c r="C323" i="7"/>
  <c r="B330" i="7"/>
  <c r="C339" i="7"/>
  <c r="E341" i="6"/>
  <c r="D341" i="6"/>
  <c r="C341" i="6" s="1"/>
  <c r="E340" i="6"/>
  <c r="C340" i="6" s="1"/>
  <c r="D340" i="6"/>
  <c r="E339" i="6"/>
  <c r="D339" i="6"/>
  <c r="C339" i="6" s="1"/>
  <c r="E338" i="6"/>
  <c r="C338" i="6" s="1"/>
  <c r="D338" i="6"/>
  <c r="E337" i="6"/>
  <c r="D337" i="6"/>
  <c r="C337" i="6" s="1"/>
  <c r="E336" i="6"/>
  <c r="C336" i="6" s="1"/>
  <c r="D336" i="6"/>
  <c r="D331" i="6"/>
  <c r="C331" i="6"/>
  <c r="B331" i="6" s="1"/>
  <c r="D330" i="6"/>
  <c r="C330" i="6"/>
  <c r="B330" i="6"/>
  <c r="E325" i="6"/>
  <c r="D325" i="6"/>
  <c r="C325" i="6" s="1"/>
  <c r="E324" i="6"/>
  <c r="D324" i="6"/>
  <c r="C324" i="6"/>
  <c r="E323" i="6"/>
  <c r="D323" i="6"/>
  <c r="C323" i="6" s="1"/>
  <c r="CJ318" i="6"/>
  <c r="CD318" i="6" s="1"/>
  <c r="CH318" i="6"/>
  <c r="E318" i="6"/>
  <c r="D318" i="6"/>
  <c r="C318" i="6" s="1"/>
  <c r="CJ317" i="6"/>
  <c r="CD317" i="6" s="1"/>
  <c r="E317" i="6"/>
  <c r="D317" i="6"/>
  <c r="C317" i="6" s="1"/>
  <c r="CJ316" i="6"/>
  <c r="CD316" i="6"/>
  <c r="E316" i="6"/>
  <c r="D316" i="6"/>
  <c r="C316" i="6" s="1"/>
  <c r="CJ315" i="6"/>
  <c r="CD315" i="6" s="1"/>
  <c r="CH315" i="6"/>
  <c r="E315" i="6"/>
  <c r="D315" i="6"/>
  <c r="C315" i="6" s="1"/>
  <c r="CJ314" i="6"/>
  <c r="CH314" i="6"/>
  <c r="CD314" i="6"/>
  <c r="CB314" i="6"/>
  <c r="E314" i="6"/>
  <c r="D314" i="6"/>
  <c r="C314" i="6" s="1"/>
  <c r="CK313" i="6"/>
  <c r="CE313" i="6" s="1"/>
  <c r="CJ313" i="6"/>
  <c r="CD313" i="6"/>
  <c r="E313" i="6"/>
  <c r="D313" i="6"/>
  <c r="C313" i="6" s="1"/>
  <c r="CD312" i="6"/>
  <c r="E312" i="6"/>
  <c r="CJ312" i="6" s="1"/>
  <c r="D312" i="6"/>
  <c r="C312" i="6" s="1"/>
  <c r="CJ311" i="6"/>
  <c r="CH311" i="6"/>
  <c r="CB311" i="6" s="1"/>
  <c r="CD311" i="6"/>
  <c r="E311" i="6"/>
  <c r="D311" i="6"/>
  <c r="C311" i="6" s="1"/>
  <c r="CJ310" i="6"/>
  <c r="CD310" i="6" s="1"/>
  <c r="E310" i="6"/>
  <c r="D310" i="6"/>
  <c r="C310" i="6" s="1"/>
  <c r="CJ309" i="6"/>
  <c r="CD309" i="6" s="1"/>
  <c r="CH309" i="6"/>
  <c r="CB309" i="6" s="1"/>
  <c r="E309" i="6"/>
  <c r="D309" i="6"/>
  <c r="C309" i="6" s="1"/>
  <c r="CJ308" i="6"/>
  <c r="CD308" i="6" s="1"/>
  <c r="CH308" i="6"/>
  <c r="CB308" i="6" s="1"/>
  <c r="E308" i="6"/>
  <c r="CI308" i="6" s="1"/>
  <c r="CC308" i="6" s="1"/>
  <c r="C308" i="6"/>
  <c r="CH303" i="6"/>
  <c r="CB303" i="6"/>
  <c r="E303" i="6"/>
  <c r="D303" i="6"/>
  <c r="C303" i="6"/>
  <c r="CJ303" i="6" s="1"/>
  <c r="CD303" i="6" s="1"/>
  <c r="CH302" i="6"/>
  <c r="CB302" i="6"/>
  <c r="E302" i="6"/>
  <c r="D302" i="6"/>
  <c r="C302" i="6"/>
  <c r="CJ302" i="6" s="1"/>
  <c r="CD302" i="6" s="1"/>
  <c r="CG301" i="6"/>
  <c r="CA301" i="6"/>
  <c r="E301" i="6"/>
  <c r="C301" i="6" s="1"/>
  <c r="D301" i="6"/>
  <c r="CG300" i="6"/>
  <c r="CA300" i="6"/>
  <c r="E300" i="6"/>
  <c r="D300" i="6"/>
  <c r="C300" i="6"/>
  <c r="CG299" i="6"/>
  <c r="CA299" i="6"/>
  <c r="E299" i="6"/>
  <c r="D299" i="6"/>
  <c r="C299" i="6"/>
  <c r="CI299" i="6" s="1"/>
  <c r="CC299" i="6" s="1"/>
  <c r="CG298" i="6"/>
  <c r="CA298" i="6"/>
  <c r="E298" i="6"/>
  <c r="D298" i="6"/>
  <c r="C298" i="6"/>
  <c r="CG297" i="6"/>
  <c r="CA297" i="6"/>
  <c r="E297" i="6"/>
  <c r="C297" i="6" s="1"/>
  <c r="D297" i="6"/>
  <c r="CG296" i="6"/>
  <c r="CA296" i="6"/>
  <c r="E296" i="6"/>
  <c r="C296" i="6" s="1"/>
  <c r="D296" i="6"/>
  <c r="CG295" i="6"/>
  <c r="E295" i="6"/>
  <c r="C295" i="6" s="1"/>
  <c r="D295" i="6"/>
  <c r="CG294" i="6"/>
  <c r="CA294" i="6"/>
  <c r="E294" i="6"/>
  <c r="C294" i="6" s="1"/>
  <c r="CI294" i="6" s="1"/>
  <c r="CC294" i="6" s="1"/>
  <c r="CI293" i="6"/>
  <c r="CC293" i="6" s="1"/>
  <c r="CG293" i="6"/>
  <c r="CA293" i="6" s="1"/>
  <c r="CB293" i="6"/>
  <c r="AV293" i="6" s="1"/>
  <c r="E293" i="6"/>
  <c r="C293" i="6"/>
  <c r="CH293" i="6" s="1"/>
  <c r="CH292" i="6"/>
  <c r="CB292" i="6" s="1"/>
  <c r="CG292" i="6"/>
  <c r="CA292" i="6"/>
  <c r="E292" i="6"/>
  <c r="C292" i="6" s="1"/>
  <c r="CI292" i="6" s="1"/>
  <c r="CC292" i="6" s="1"/>
  <c r="CG291" i="6"/>
  <c r="CA291" i="6" s="1"/>
  <c r="E291" i="6"/>
  <c r="C291" i="6"/>
  <c r="CG290" i="6"/>
  <c r="CC290" i="6"/>
  <c r="CA290" i="6"/>
  <c r="E290" i="6"/>
  <c r="C290" i="6" s="1"/>
  <c r="CI290" i="6" s="1"/>
  <c r="CI289" i="6"/>
  <c r="CC289" i="6" s="1"/>
  <c r="CG289" i="6"/>
  <c r="CA289" i="6" s="1"/>
  <c r="AV289" i="6" s="1"/>
  <c r="CB289" i="6"/>
  <c r="E289" i="6"/>
  <c r="C289" i="6"/>
  <c r="CH289" i="6" s="1"/>
  <c r="CG288" i="6"/>
  <c r="CC288" i="6"/>
  <c r="CA288" i="6"/>
  <c r="E288" i="6"/>
  <c r="C288" i="6" s="1"/>
  <c r="CI288" i="6" s="1"/>
  <c r="CG287" i="6"/>
  <c r="CA287" i="6" s="1"/>
  <c r="AV287" i="6" s="1"/>
  <c r="E287" i="6"/>
  <c r="C287" i="6"/>
  <c r="CH287" i="6" s="1"/>
  <c r="CH286" i="6"/>
  <c r="CG286" i="6"/>
  <c r="CA286" i="6"/>
  <c r="AV286" i="6" s="1"/>
  <c r="E286" i="6"/>
  <c r="C286" i="6" s="1"/>
  <c r="CI286" i="6" s="1"/>
  <c r="AU285" i="6"/>
  <c r="AT285" i="6"/>
  <c r="AS285" i="6"/>
  <c r="AR285" i="6"/>
  <c r="AQ285" i="6"/>
  <c r="AP285" i="6"/>
  <c r="AO285" i="6"/>
  <c r="AN285" i="6"/>
  <c r="AM285" i="6"/>
  <c r="AL285" i="6"/>
  <c r="AK285" i="6"/>
  <c r="AJ285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D285" i="6" s="1"/>
  <c r="E285" i="6"/>
  <c r="E280" i="6"/>
  <c r="D280" i="6"/>
  <c r="C280" i="6" s="1"/>
  <c r="E279" i="6"/>
  <c r="C279" i="6" s="1"/>
  <c r="D279" i="6"/>
  <c r="E278" i="6"/>
  <c r="D278" i="6"/>
  <c r="C278" i="6" s="1"/>
  <c r="E277" i="6"/>
  <c r="D277" i="6"/>
  <c r="C277" i="6"/>
  <c r="E272" i="6"/>
  <c r="D272" i="6"/>
  <c r="C272" i="6" s="1"/>
  <c r="E271" i="6"/>
  <c r="D271" i="6"/>
  <c r="C271" i="6"/>
  <c r="E270" i="6"/>
  <c r="D270" i="6"/>
  <c r="C270" i="6" s="1"/>
  <c r="E269" i="6"/>
  <c r="C269" i="6" s="1"/>
  <c r="D269" i="6"/>
  <c r="E265" i="6"/>
  <c r="CH265" i="6" s="1"/>
  <c r="CB265" i="6" s="1"/>
  <c r="D265" i="6"/>
  <c r="CK264" i="6"/>
  <c r="CE264" i="6" s="1"/>
  <c r="CH264" i="6"/>
  <c r="CB264" i="6" s="1"/>
  <c r="CG264" i="6"/>
  <c r="CA264" i="6"/>
  <c r="E264" i="6"/>
  <c r="D264" i="6"/>
  <c r="C264" i="6"/>
  <c r="CJ264" i="6" s="1"/>
  <c r="CD264" i="6" s="1"/>
  <c r="AW263" i="6"/>
  <c r="E263" i="6"/>
  <c r="CH263" i="6" s="1"/>
  <c r="D263" i="6"/>
  <c r="AW262" i="6"/>
  <c r="E262" i="6"/>
  <c r="D262" i="6"/>
  <c r="CH261" i="6"/>
  <c r="CG261" i="6"/>
  <c r="AW261" i="6"/>
  <c r="E261" i="6"/>
  <c r="D261" i="6"/>
  <c r="C261" i="6" s="1"/>
  <c r="CK260" i="6"/>
  <c r="CI260" i="6"/>
  <c r="CG260" i="6"/>
  <c r="AW260" i="6"/>
  <c r="E260" i="6"/>
  <c r="CH260" i="6" s="1"/>
  <c r="D260" i="6"/>
  <c r="C260" i="6"/>
  <c r="CL260" i="6" s="1"/>
  <c r="CG259" i="6"/>
  <c r="CA259" i="6" s="1"/>
  <c r="E259" i="6"/>
  <c r="CH259" i="6" s="1"/>
  <c r="CB259" i="6" s="1"/>
  <c r="D259" i="6"/>
  <c r="CH258" i="6"/>
  <c r="CB258" i="6" s="1"/>
  <c r="E258" i="6"/>
  <c r="CG258" i="6" s="1"/>
  <c r="CA258" i="6" s="1"/>
  <c r="D258" i="6"/>
  <c r="E257" i="6"/>
  <c r="D257" i="6"/>
  <c r="CH256" i="6"/>
  <c r="CB256" i="6" s="1"/>
  <c r="E256" i="6"/>
  <c r="CG256" i="6" s="1"/>
  <c r="CA256" i="6" s="1"/>
  <c r="D256" i="6"/>
  <c r="C256" i="6"/>
  <c r="E255" i="6"/>
  <c r="CH255" i="6" s="1"/>
  <c r="CB255" i="6" s="1"/>
  <c r="D255" i="6"/>
  <c r="E254" i="6"/>
  <c r="C254" i="6" s="1"/>
  <c r="D254" i="6"/>
  <c r="CI253" i="6"/>
  <c r="CC253" i="6" s="1"/>
  <c r="E253" i="6"/>
  <c r="D253" i="6"/>
  <c r="C253" i="6"/>
  <c r="CK253" i="6" s="1"/>
  <c r="CE253" i="6" s="1"/>
  <c r="E252" i="6"/>
  <c r="D252" i="6"/>
  <c r="C252" i="6"/>
  <c r="CI251" i="6"/>
  <c r="CC251" i="6" s="1"/>
  <c r="E251" i="6"/>
  <c r="CH251" i="6" s="1"/>
  <c r="CB251" i="6" s="1"/>
  <c r="D251" i="6"/>
  <c r="C251" i="6"/>
  <c r="CK250" i="6"/>
  <c r="CE250" i="6" s="1"/>
  <c r="CG250" i="6"/>
  <c r="CA250" i="6" s="1"/>
  <c r="E250" i="6"/>
  <c r="CH250" i="6" s="1"/>
  <c r="CB250" i="6" s="1"/>
  <c r="D250" i="6"/>
  <c r="C250" i="6"/>
  <c r="E249" i="6"/>
  <c r="CH249" i="6" s="1"/>
  <c r="CB249" i="6" s="1"/>
  <c r="D249" i="6"/>
  <c r="E248" i="6"/>
  <c r="D248" i="6"/>
  <c r="CI247" i="6"/>
  <c r="CC247" i="6" s="1"/>
  <c r="E247" i="6"/>
  <c r="CH247" i="6" s="1"/>
  <c r="CB247" i="6" s="1"/>
  <c r="D247" i="6"/>
  <c r="C247" i="6"/>
  <c r="E246" i="6"/>
  <c r="D246" i="6"/>
  <c r="E245" i="6"/>
  <c r="CG245" i="6" s="1"/>
  <c r="CA245" i="6" s="1"/>
  <c r="D245" i="6"/>
  <c r="C245" i="6"/>
  <c r="E244" i="6"/>
  <c r="D244" i="6"/>
  <c r="E243" i="6"/>
  <c r="CG243" i="6" s="1"/>
  <c r="CA243" i="6" s="1"/>
  <c r="D243" i="6"/>
  <c r="CI242" i="6"/>
  <c r="CC242" i="6" s="1"/>
  <c r="E242" i="6"/>
  <c r="D242" i="6"/>
  <c r="C242" i="6"/>
  <c r="CK242" i="6" s="1"/>
  <c r="CE242" i="6" s="1"/>
  <c r="CK241" i="6"/>
  <c r="CH241" i="6"/>
  <c r="CB241" i="6" s="1"/>
  <c r="CG241" i="6"/>
  <c r="CE241" i="6"/>
  <c r="CA241" i="6"/>
  <c r="E241" i="6"/>
  <c r="D241" i="6"/>
  <c r="C241" i="6"/>
  <c r="CI241" i="6" s="1"/>
  <c r="CC241" i="6" s="1"/>
  <c r="E240" i="6"/>
  <c r="D240" i="6"/>
  <c r="CH239" i="6"/>
  <c r="CB239" i="6" s="1"/>
  <c r="E239" i="6"/>
  <c r="CG239" i="6" s="1"/>
  <c r="CA239" i="6" s="1"/>
  <c r="D239" i="6"/>
  <c r="CL238" i="6"/>
  <c r="CF238" i="6" s="1"/>
  <c r="CG238" i="6"/>
  <c r="CA238" i="6" s="1"/>
  <c r="E238" i="6"/>
  <c r="CH238" i="6" s="1"/>
  <c r="CB238" i="6" s="1"/>
  <c r="D238" i="6"/>
  <c r="C238" i="6"/>
  <c r="CI238" i="6" s="1"/>
  <c r="CC238" i="6" s="1"/>
  <c r="CK237" i="6"/>
  <c r="CE237" i="6" s="1"/>
  <c r="CH237" i="6"/>
  <c r="CB237" i="6" s="1"/>
  <c r="CG237" i="6"/>
  <c r="CA237" i="6"/>
  <c r="E237" i="6"/>
  <c r="D237" i="6"/>
  <c r="C237" i="6"/>
  <c r="CJ237" i="6" s="1"/>
  <c r="CD237" i="6" s="1"/>
  <c r="CG236" i="6"/>
  <c r="CA236" i="6" s="1"/>
  <c r="E236" i="6"/>
  <c r="CH236" i="6" s="1"/>
  <c r="CB236" i="6" s="1"/>
  <c r="D236" i="6"/>
  <c r="CH235" i="6"/>
  <c r="CB235" i="6" s="1"/>
  <c r="E235" i="6"/>
  <c r="CG235" i="6" s="1"/>
  <c r="CA235" i="6" s="1"/>
  <c r="D235" i="6"/>
  <c r="E234" i="6"/>
  <c r="CK233" i="6"/>
  <c r="CE233" i="6" s="1"/>
  <c r="CH233" i="6"/>
  <c r="CB233" i="6" s="1"/>
  <c r="E233" i="6"/>
  <c r="CG233" i="6" s="1"/>
  <c r="CA233" i="6" s="1"/>
  <c r="D233" i="6"/>
  <c r="C233" i="6" s="1"/>
  <c r="CH232" i="6"/>
  <c r="CB232" i="6" s="1"/>
  <c r="E232" i="6"/>
  <c r="CG232" i="6" s="1"/>
  <c r="CA232" i="6" s="1"/>
  <c r="D232" i="6"/>
  <c r="C232" i="6" s="1"/>
  <c r="CH231" i="6"/>
  <c r="CB231" i="6" s="1"/>
  <c r="E231" i="6"/>
  <c r="CG231" i="6" s="1"/>
  <c r="CA231" i="6" s="1"/>
  <c r="D231" i="6"/>
  <c r="C231" i="6" s="1"/>
  <c r="CK231" i="6" s="1"/>
  <c r="CE231" i="6" s="1"/>
  <c r="CH230" i="6"/>
  <c r="CB230" i="6" s="1"/>
  <c r="E230" i="6"/>
  <c r="CG230" i="6" s="1"/>
  <c r="CA230" i="6" s="1"/>
  <c r="D230" i="6"/>
  <c r="C230" i="6" s="1"/>
  <c r="CK230" i="6" s="1"/>
  <c r="CE230" i="6" s="1"/>
  <c r="CK229" i="6"/>
  <c r="CE229" i="6" s="1"/>
  <c r="CH229" i="6"/>
  <c r="CB229" i="6" s="1"/>
  <c r="E229" i="6"/>
  <c r="CG229" i="6" s="1"/>
  <c r="CA229" i="6" s="1"/>
  <c r="D229" i="6"/>
  <c r="C229" i="6" s="1"/>
  <c r="CH228" i="6"/>
  <c r="CB228" i="6" s="1"/>
  <c r="E228" i="6"/>
  <c r="CG228" i="6" s="1"/>
  <c r="CA228" i="6" s="1"/>
  <c r="D228" i="6"/>
  <c r="C228" i="6" s="1"/>
  <c r="E227" i="6"/>
  <c r="D227" i="6"/>
  <c r="CG226" i="6"/>
  <c r="CA226" i="6" s="1"/>
  <c r="CB226" i="6"/>
  <c r="E226" i="6"/>
  <c r="CH226" i="6" s="1"/>
  <c r="D226" i="6"/>
  <c r="E225" i="6"/>
  <c r="D225" i="6"/>
  <c r="CG223" i="6"/>
  <c r="CA223" i="6" s="1"/>
  <c r="E223" i="6"/>
  <c r="CH223" i="6" s="1"/>
  <c r="CB223" i="6" s="1"/>
  <c r="D223" i="6"/>
  <c r="C223" i="6"/>
  <c r="CG219" i="6"/>
  <c r="CA219" i="6" s="1"/>
  <c r="E219" i="6"/>
  <c r="D219" i="6"/>
  <c r="C219" i="6"/>
  <c r="E218" i="6"/>
  <c r="D218" i="6"/>
  <c r="CG217" i="6"/>
  <c r="AT217" i="6"/>
  <c r="E217" i="6"/>
  <c r="D217" i="6"/>
  <c r="C217" i="6"/>
  <c r="CG216" i="6"/>
  <c r="AT216" i="6"/>
  <c r="E216" i="6"/>
  <c r="D216" i="6"/>
  <c r="C216" i="6" s="1"/>
  <c r="CK215" i="6"/>
  <c r="CI215" i="6"/>
  <c r="CG215" i="6"/>
  <c r="AT215" i="6"/>
  <c r="E215" i="6"/>
  <c r="D215" i="6"/>
  <c r="C215" i="6"/>
  <c r="CJ215" i="6" s="1"/>
  <c r="CG214" i="6"/>
  <c r="AT214" i="6"/>
  <c r="E214" i="6"/>
  <c r="D214" i="6"/>
  <c r="C214" i="6"/>
  <c r="CI214" i="6" s="1"/>
  <c r="CG213" i="6"/>
  <c r="CA213" i="6" s="1"/>
  <c r="E213" i="6"/>
  <c r="D213" i="6"/>
  <c r="C213" i="6"/>
  <c r="E212" i="6"/>
  <c r="D212" i="6"/>
  <c r="E211" i="6"/>
  <c r="C211" i="6" s="1"/>
  <c r="CJ211" i="6" s="1"/>
  <c r="CD211" i="6" s="1"/>
  <c r="D211" i="6"/>
  <c r="CG210" i="6"/>
  <c r="CA210" i="6" s="1"/>
  <c r="E210" i="6"/>
  <c r="D210" i="6"/>
  <c r="C210" i="6"/>
  <c r="CG209" i="6"/>
  <c r="CA209" i="6" s="1"/>
  <c r="E209" i="6"/>
  <c r="D209" i="6"/>
  <c r="C209" i="6"/>
  <c r="E208" i="6"/>
  <c r="D208" i="6"/>
  <c r="C208" i="6" s="1"/>
  <c r="E207" i="6"/>
  <c r="C207" i="6" s="1"/>
  <c r="D207" i="6"/>
  <c r="CJ206" i="6"/>
  <c r="CD206" i="6" s="1"/>
  <c r="E206" i="6"/>
  <c r="D206" i="6"/>
  <c r="C206" i="6" s="1"/>
  <c r="CK205" i="6"/>
  <c r="CE205" i="6" s="1"/>
  <c r="CG205" i="6"/>
  <c r="CA205" i="6"/>
  <c r="E205" i="6"/>
  <c r="D205" i="6"/>
  <c r="C205" i="6" s="1"/>
  <c r="CG204" i="6"/>
  <c r="CA204" i="6"/>
  <c r="E204" i="6"/>
  <c r="D204" i="6"/>
  <c r="C204" i="6" s="1"/>
  <c r="CG203" i="6"/>
  <c r="CA203" i="6"/>
  <c r="E203" i="6"/>
  <c r="D203" i="6"/>
  <c r="C203" i="6" s="1"/>
  <c r="CK202" i="6"/>
  <c r="CE202" i="6" s="1"/>
  <c r="CG202" i="6"/>
  <c r="CA202" i="6"/>
  <c r="E202" i="6"/>
  <c r="D202" i="6"/>
  <c r="C202" i="6" s="1"/>
  <c r="CK201" i="6"/>
  <c r="CE201" i="6" s="1"/>
  <c r="CG201" i="6"/>
  <c r="CA201" i="6"/>
  <c r="E201" i="6"/>
  <c r="D201" i="6"/>
  <c r="C201" i="6" s="1"/>
  <c r="CG200" i="6"/>
  <c r="CA200" i="6"/>
  <c r="E200" i="6"/>
  <c r="D200" i="6"/>
  <c r="C200" i="6" s="1"/>
  <c r="E199" i="6"/>
  <c r="D199" i="6"/>
  <c r="CG198" i="6"/>
  <c r="CA198" i="6" s="1"/>
  <c r="E198" i="6"/>
  <c r="D198" i="6"/>
  <c r="C198" i="6" s="1"/>
  <c r="CA197" i="6"/>
  <c r="E197" i="6"/>
  <c r="CG197" i="6" s="1"/>
  <c r="D197" i="6"/>
  <c r="C197" i="6"/>
  <c r="CK196" i="6"/>
  <c r="CE196" i="6" s="1"/>
  <c r="CG196" i="6"/>
  <c r="CA196" i="6" s="1"/>
  <c r="E196" i="6"/>
  <c r="D196" i="6"/>
  <c r="C196" i="6" s="1"/>
  <c r="CL195" i="6"/>
  <c r="CF195" i="6" s="1"/>
  <c r="E195" i="6"/>
  <c r="CG195" i="6" s="1"/>
  <c r="CA195" i="6" s="1"/>
  <c r="D195" i="6"/>
  <c r="C195" i="6" s="1"/>
  <c r="E194" i="6"/>
  <c r="CG194" i="6" s="1"/>
  <c r="CA194" i="6" s="1"/>
  <c r="D194" i="6"/>
  <c r="C194" i="6" s="1"/>
  <c r="CJ193" i="6"/>
  <c r="CD193" i="6" s="1"/>
  <c r="CH193" i="6"/>
  <c r="CB193" i="6" s="1"/>
  <c r="E193" i="6"/>
  <c r="CG193" i="6" s="1"/>
  <c r="CA193" i="6" s="1"/>
  <c r="D193" i="6"/>
  <c r="C193" i="6" s="1"/>
  <c r="CJ192" i="6"/>
  <c r="CD192" i="6" s="1"/>
  <c r="CH192" i="6"/>
  <c r="CB192" i="6"/>
  <c r="E192" i="6"/>
  <c r="CG192" i="6" s="1"/>
  <c r="CA192" i="6" s="1"/>
  <c r="D192" i="6"/>
  <c r="C192" i="6" s="1"/>
  <c r="E191" i="6"/>
  <c r="CG191" i="6" s="1"/>
  <c r="CA191" i="6" s="1"/>
  <c r="D191" i="6"/>
  <c r="C191" i="6" s="1"/>
  <c r="CJ191" i="6" s="1"/>
  <c r="CD191" i="6" s="1"/>
  <c r="E190" i="6"/>
  <c r="CG190" i="6" s="1"/>
  <c r="CA190" i="6" s="1"/>
  <c r="D190" i="6"/>
  <c r="C190" i="6" s="1"/>
  <c r="CJ189" i="6"/>
  <c r="CD189" i="6" s="1"/>
  <c r="CH189" i="6"/>
  <c r="CB189" i="6" s="1"/>
  <c r="E189" i="6"/>
  <c r="CG189" i="6" s="1"/>
  <c r="CA189" i="6" s="1"/>
  <c r="D189" i="6"/>
  <c r="C189" i="6" s="1"/>
  <c r="CJ188" i="6"/>
  <c r="CD188" i="6" s="1"/>
  <c r="CH188" i="6"/>
  <c r="CB188" i="6"/>
  <c r="E188" i="6"/>
  <c r="CG188" i="6" s="1"/>
  <c r="CA188" i="6" s="1"/>
  <c r="C188" i="6"/>
  <c r="E187" i="6"/>
  <c r="CG187" i="6" s="1"/>
  <c r="CA187" i="6" s="1"/>
  <c r="D187" i="6"/>
  <c r="C187" i="6"/>
  <c r="CK187" i="6" s="1"/>
  <c r="CE187" i="6" s="1"/>
  <c r="E186" i="6"/>
  <c r="CG186" i="6" s="1"/>
  <c r="CA186" i="6" s="1"/>
  <c r="D186" i="6"/>
  <c r="C186" i="6"/>
  <c r="CG185" i="6"/>
  <c r="CA185" i="6" s="1"/>
  <c r="E185" i="6"/>
  <c r="C185" i="6" s="1"/>
  <c r="D185" i="6"/>
  <c r="CI184" i="6"/>
  <c r="CC184" i="6" s="1"/>
  <c r="CG184" i="6"/>
  <c r="CA184" i="6" s="1"/>
  <c r="E184" i="6"/>
  <c r="C184" i="6" s="1"/>
  <c r="D184" i="6"/>
  <c r="CK183" i="6"/>
  <c r="CE183" i="6" s="1"/>
  <c r="E183" i="6"/>
  <c r="CG183" i="6" s="1"/>
  <c r="CA183" i="6" s="1"/>
  <c r="D183" i="6"/>
  <c r="C183" i="6"/>
  <c r="E182" i="6"/>
  <c r="CG182" i="6" s="1"/>
  <c r="CA182" i="6" s="1"/>
  <c r="D182" i="6"/>
  <c r="C182" i="6"/>
  <c r="E181" i="6"/>
  <c r="C181" i="6" s="1"/>
  <c r="D181" i="6"/>
  <c r="E180" i="6"/>
  <c r="C180" i="6" s="1"/>
  <c r="D180" i="6"/>
  <c r="E179" i="6"/>
  <c r="CG179" i="6" s="1"/>
  <c r="CA179" i="6" s="1"/>
  <c r="D179" i="6"/>
  <c r="C179" i="6"/>
  <c r="CK179" i="6" s="1"/>
  <c r="CE179" i="6" s="1"/>
  <c r="E177" i="6"/>
  <c r="C177" i="6" s="1"/>
  <c r="D177" i="6"/>
  <c r="E171" i="6"/>
  <c r="D171" i="6"/>
  <c r="C171" i="6" s="1"/>
  <c r="E170" i="6"/>
  <c r="C170" i="6" s="1"/>
  <c r="D170" i="6"/>
  <c r="E169" i="6"/>
  <c r="D169" i="6"/>
  <c r="C169" i="6" s="1"/>
  <c r="E168" i="6"/>
  <c r="D168" i="6"/>
  <c r="C168" i="6"/>
  <c r="O167" i="6"/>
  <c r="N167" i="6"/>
  <c r="M167" i="6"/>
  <c r="L167" i="6"/>
  <c r="K167" i="6"/>
  <c r="J167" i="6"/>
  <c r="I167" i="6"/>
  <c r="H167" i="6"/>
  <c r="G167" i="6"/>
  <c r="F167" i="6"/>
  <c r="E166" i="6"/>
  <c r="C166" i="6" s="1"/>
  <c r="D166" i="6"/>
  <c r="E165" i="6"/>
  <c r="D165" i="6"/>
  <c r="E164" i="6"/>
  <c r="D164" i="6"/>
  <c r="M160" i="6"/>
  <c r="P159" i="6"/>
  <c r="O159" i="6"/>
  <c r="O160" i="6" s="1"/>
  <c r="N159" i="6"/>
  <c r="M159" i="6"/>
  <c r="L159" i="6"/>
  <c r="K159" i="6"/>
  <c r="J159" i="6"/>
  <c r="I159" i="6"/>
  <c r="H159" i="6"/>
  <c r="G159" i="6"/>
  <c r="G160" i="6" s="1"/>
  <c r="F159" i="6"/>
  <c r="E158" i="6"/>
  <c r="D158" i="6"/>
  <c r="C158" i="6" s="1"/>
  <c r="E157" i="6"/>
  <c r="D157" i="6"/>
  <c r="C157" i="6"/>
  <c r="E156" i="6"/>
  <c r="D156" i="6"/>
  <c r="C156" i="6" s="1"/>
  <c r="E155" i="6"/>
  <c r="E159" i="6" s="1"/>
  <c r="D155" i="6"/>
  <c r="C155" i="6"/>
  <c r="C159" i="6" s="1"/>
  <c r="P154" i="6"/>
  <c r="P160" i="6" s="1"/>
  <c r="O154" i="6"/>
  <c r="N154" i="6"/>
  <c r="N160" i="6" s="1"/>
  <c r="M154" i="6"/>
  <c r="L154" i="6"/>
  <c r="L160" i="6" s="1"/>
  <c r="K154" i="6"/>
  <c r="J154" i="6"/>
  <c r="J160" i="6" s="1"/>
  <c r="I154" i="6"/>
  <c r="I160" i="6" s="1"/>
  <c r="H154" i="6"/>
  <c r="H160" i="6" s="1"/>
  <c r="G154" i="6"/>
  <c r="F154" i="6"/>
  <c r="F160" i="6" s="1"/>
  <c r="E154" i="6"/>
  <c r="E160" i="6" s="1"/>
  <c r="E153" i="6"/>
  <c r="D153" i="6"/>
  <c r="C153" i="6" s="1"/>
  <c r="E152" i="6"/>
  <c r="C152" i="6" s="1"/>
  <c r="D152" i="6"/>
  <c r="E151" i="6"/>
  <c r="D151" i="6"/>
  <c r="I147" i="6"/>
  <c r="M146" i="6"/>
  <c r="L146" i="6"/>
  <c r="K146" i="6"/>
  <c r="J146" i="6"/>
  <c r="J147" i="6" s="1"/>
  <c r="I146" i="6"/>
  <c r="H146" i="6"/>
  <c r="G146" i="6"/>
  <c r="F146" i="6"/>
  <c r="F147" i="6" s="1"/>
  <c r="E145" i="6"/>
  <c r="C145" i="6" s="1"/>
  <c r="D145" i="6"/>
  <c r="E144" i="6"/>
  <c r="D144" i="6"/>
  <c r="C144" i="6" s="1"/>
  <c r="E143" i="6"/>
  <c r="D143" i="6"/>
  <c r="C143" i="6"/>
  <c r="E142" i="6"/>
  <c r="E146" i="6" s="1"/>
  <c r="D142" i="6"/>
  <c r="C142" i="6" s="1"/>
  <c r="M141" i="6"/>
  <c r="M147" i="6" s="1"/>
  <c r="L141" i="6"/>
  <c r="L147" i="6" s="1"/>
  <c r="K141" i="6"/>
  <c r="K147" i="6" s="1"/>
  <c r="J141" i="6"/>
  <c r="I141" i="6"/>
  <c r="H141" i="6"/>
  <c r="H147" i="6" s="1"/>
  <c r="G141" i="6"/>
  <c r="G147" i="6" s="1"/>
  <c r="F141" i="6"/>
  <c r="E140" i="6"/>
  <c r="D140" i="6"/>
  <c r="C140" i="6" s="1"/>
  <c r="E139" i="6"/>
  <c r="E141" i="6" s="1"/>
  <c r="D139" i="6"/>
  <c r="C139" i="6"/>
  <c r="E138" i="6"/>
  <c r="D138" i="6"/>
  <c r="E134" i="6"/>
  <c r="C134" i="6" s="1"/>
  <c r="CA134" i="6" s="1"/>
  <c r="AK134" i="6" s="1"/>
  <c r="D134" i="6"/>
  <c r="E133" i="6"/>
  <c r="D133" i="6"/>
  <c r="C133" i="6" s="1"/>
  <c r="E132" i="6"/>
  <c r="D132" i="6"/>
  <c r="C132" i="6"/>
  <c r="E131" i="6"/>
  <c r="D131" i="6"/>
  <c r="C131" i="6" s="1"/>
  <c r="E130" i="6"/>
  <c r="D130" i="6"/>
  <c r="C130" i="6"/>
  <c r="E125" i="6"/>
  <c r="D125" i="6"/>
  <c r="C125" i="6"/>
  <c r="E124" i="6"/>
  <c r="D124" i="6"/>
  <c r="C124" i="6" s="1"/>
  <c r="E123" i="6"/>
  <c r="D123" i="6"/>
  <c r="C123" i="6"/>
  <c r="E122" i="6"/>
  <c r="D122" i="6"/>
  <c r="C122" i="6" s="1"/>
  <c r="E121" i="6"/>
  <c r="C121" i="6" s="1"/>
  <c r="D121" i="6"/>
  <c r="E120" i="6"/>
  <c r="D120" i="6"/>
  <c r="C120" i="6" s="1"/>
  <c r="E115" i="6"/>
  <c r="C115" i="6" s="1"/>
  <c r="D115" i="6"/>
  <c r="E114" i="6"/>
  <c r="D114" i="6"/>
  <c r="C114" i="6" s="1"/>
  <c r="E113" i="6"/>
  <c r="D113" i="6"/>
  <c r="C113" i="6"/>
  <c r="E112" i="6"/>
  <c r="D112" i="6"/>
  <c r="C112" i="6" s="1"/>
  <c r="E111" i="6"/>
  <c r="D111" i="6"/>
  <c r="C111" i="6"/>
  <c r="E110" i="6"/>
  <c r="D110" i="6"/>
  <c r="C110" i="6" s="1"/>
  <c r="CA108" i="6"/>
  <c r="E105" i="6"/>
  <c r="D105" i="6"/>
  <c r="C105" i="6" s="1"/>
  <c r="E100" i="6"/>
  <c r="D100" i="6"/>
  <c r="C100" i="6"/>
  <c r="E99" i="6"/>
  <c r="D99" i="6"/>
  <c r="C99" i="6" s="1"/>
  <c r="E98" i="6"/>
  <c r="C98" i="6" s="1"/>
  <c r="D98" i="6"/>
  <c r="E97" i="6"/>
  <c r="D97" i="6"/>
  <c r="C97" i="6" s="1"/>
  <c r="E92" i="6"/>
  <c r="C92" i="6" s="1"/>
  <c r="D92" i="6"/>
  <c r="E91" i="6"/>
  <c r="D91" i="6"/>
  <c r="C91" i="6" s="1"/>
  <c r="E90" i="6"/>
  <c r="D90" i="6"/>
  <c r="C90" i="6"/>
  <c r="E89" i="6"/>
  <c r="D89" i="6"/>
  <c r="C89" i="6" s="1"/>
  <c r="CA85" i="6"/>
  <c r="CA84" i="6"/>
  <c r="C84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I54" i="6"/>
  <c r="CC54" i="6" s="1"/>
  <c r="CG54" i="6"/>
  <c r="CA54" i="6" s="1"/>
  <c r="S54" i="6" s="1"/>
  <c r="CB54" i="6"/>
  <c r="C54" i="6"/>
  <c r="CH54" i="6" s="1"/>
  <c r="CI53" i="6"/>
  <c r="CC53" i="6" s="1"/>
  <c r="CG53" i="6"/>
  <c r="CA53" i="6" s="1"/>
  <c r="C53" i="6"/>
  <c r="CH53" i="6" s="1"/>
  <c r="CB53" i="6" s="1"/>
  <c r="CI52" i="6"/>
  <c r="CC52" i="6" s="1"/>
  <c r="CG52" i="6"/>
  <c r="CA52" i="6" s="1"/>
  <c r="C52" i="6"/>
  <c r="CH52" i="6" s="1"/>
  <c r="CB52" i="6" s="1"/>
  <c r="S52" i="6" s="1"/>
  <c r="CI51" i="6"/>
  <c r="CC51" i="6" s="1"/>
  <c r="CG51" i="6"/>
  <c r="CA51" i="6" s="1"/>
  <c r="C51" i="6"/>
  <c r="CH51" i="6" s="1"/>
  <c r="CB51" i="6" s="1"/>
  <c r="S51" i="6" s="1"/>
  <c r="CI50" i="6"/>
  <c r="CC50" i="6" s="1"/>
  <c r="CG50" i="6"/>
  <c r="CA50" i="6" s="1"/>
  <c r="CB50" i="6"/>
  <c r="S50" i="6"/>
  <c r="C50" i="6"/>
  <c r="CH50" i="6" s="1"/>
  <c r="CI49" i="6"/>
  <c r="CC49" i="6" s="1"/>
  <c r="CG49" i="6"/>
  <c r="CA49" i="6" s="1"/>
  <c r="CB49" i="6"/>
  <c r="C49" i="6"/>
  <c r="CH49" i="6" s="1"/>
  <c r="CI48" i="6"/>
  <c r="CC48" i="6" s="1"/>
  <c r="CG48" i="6"/>
  <c r="CA48" i="6" s="1"/>
  <c r="S48" i="6"/>
  <c r="C48" i="6"/>
  <c r="CH48" i="6" s="1"/>
  <c r="CB48" i="6" s="1"/>
  <c r="CI47" i="6"/>
  <c r="CC47" i="6" s="1"/>
  <c r="CG47" i="6"/>
  <c r="CA47" i="6" s="1"/>
  <c r="CB47" i="6"/>
  <c r="S47" i="6" s="1"/>
  <c r="C47" i="6"/>
  <c r="CH47" i="6" s="1"/>
  <c r="CI46" i="6"/>
  <c r="CC46" i="6" s="1"/>
  <c r="CG46" i="6"/>
  <c r="CA46" i="6" s="1"/>
  <c r="S46" i="6" s="1"/>
  <c r="CB46" i="6"/>
  <c r="C46" i="6"/>
  <c r="CH46" i="6" s="1"/>
  <c r="CI45" i="6"/>
  <c r="CC45" i="6" s="1"/>
  <c r="C45" i="6"/>
  <c r="CH45" i="6" s="1"/>
  <c r="CB45" i="6" s="1"/>
  <c r="C44" i="6"/>
  <c r="CH44" i="6" s="1"/>
  <c r="CB44" i="6" s="1"/>
  <c r="C43" i="6"/>
  <c r="CG42" i="6"/>
  <c r="CA42" i="6" s="1"/>
  <c r="CB42" i="6"/>
  <c r="C42" i="6"/>
  <c r="CH42" i="6" s="1"/>
  <c r="CG41" i="6"/>
  <c r="CA41" i="6" s="1"/>
  <c r="C41" i="6"/>
  <c r="CG40" i="6"/>
  <c r="CA40" i="6" s="1"/>
  <c r="CB40" i="6"/>
  <c r="C40" i="6"/>
  <c r="CH40" i="6" s="1"/>
  <c r="CG39" i="6"/>
  <c r="CA39" i="6" s="1"/>
  <c r="C39" i="6"/>
  <c r="CG38" i="6"/>
  <c r="CA38" i="6" s="1"/>
  <c r="C38" i="6"/>
  <c r="CH38" i="6" s="1"/>
  <c r="CB38" i="6" s="1"/>
  <c r="CG37" i="6"/>
  <c r="CA37" i="6" s="1"/>
  <c r="C37" i="6"/>
  <c r="C36" i="6"/>
  <c r="CH36" i="6" s="1"/>
  <c r="CB36" i="6" s="1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 s="1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CD18" i="6"/>
  <c r="G18" i="6"/>
  <c r="CL14" i="6"/>
  <c r="CE14" i="6" s="1"/>
  <c r="CJ14" i="6"/>
  <c r="CH14" i="6"/>
  <c r="CC14" i="6"/>
  <c r="CB14" i="6"/>
  <c r="CA14" i="6"/>
  <c r="C14" i="6"/>
  <c r="CL13" i="6"/>
  <c r="CE13" i="6" s="1"/>
  <c r="C13" i="6"/>
  <c r="CL12" i="6"/>
  <c r="CE12" i="6" s="1"/>
  <c r="CJ12" i="6"/>
  <c r="CH12" i="6"/>
  <c r="CC12" i="6"/>
  <c r="CB12" i="6"/>
  <c r="CA12" i="6"/>
  <c r="C12" i="6"/>
  <c r="CL11" i="6"/>
  <c r="CE11" i="6" s="1"/>
  <c r="C11" i="6"/>
  <c r="A5" i="6"/>
  <c r="A4" i="6"/>
  <c r="A3" i="6"/>
  <c r="A2" i="6"/>
  <c r="AW227" i="8" l="1"/>
  <c r="AT181" i="8"/>
  <c r="AY309" i="8"/>
  <c r="AY312" i="8"/>
  <c r="AW235" i="8"/>
  <c r="AY314" i="8"/>
  <c r="AW231" i="8"/>
  <c r="AY311" i="8"/>
  <c r="AV297" i="8"/>
  <c r="AY310" i="8"/>
  <c r="B352" i="8"/>
  <c r="AT183" i="8"/>
  <c r="AV301" i="8"/>
  <c r="AT179" i="8"/>
  <c r="AT188" i="8"/>
  <c r="AT200" i="8"/>
  <c r="CH314" i="7"/>
  <c r="CB314" i="7" s="1"/>
  <c r="CG314" i="7"/>
  <c r="CA314" i="7" s="1"/>
  <c r="CI314" i="7"/>
  <c r="CC314" i="7" s="1"/>
  <c r="CI317" i="7"/>
  <c r="CH317" i="7"/>
  <c r="CG317" i="7"/>
  <c r="CA317" i="7" s="1"/>
  <c r="AY317" i="7" s="1"/>
  <c r="CH310" i="7"/>
  <c r="CB310" i="7" s="1"/>
  <c r="CG310" i="7"/>
  <c r="CA310" i="7" s="1"/>
  <c r="AY310" i="7" s="1"/>
  <c r="CI310" i="7"/>
  <c r="CC310" i="7" s="1"/>
  <c r="CL255" i="7"/>
  <c r="CF255" i="7" s="1"/>
  <c r="CK255" i="7"/>
  <c r="CE255" i="7" s="1"/>
  <c r="CJ255" i="7"/>
  <c r="CD255" i="7" s="1"/>
  <c r="AW255" i="7" s="1"/>
  <c r="CI255" i="7"/>
  <c r="CC255" i="7" s="1"/>
  <c r="CJ257" i="7"/>
  <c r="CD257" i="7" s="1"/>
  <c r="CL257" i="7"/>
  <c r="CF257" i="7" s="1"/>
  <c r="CI257" i="7"/>
  <c r="CC257" i="7" s="1"/>
  <c r="CK257" i="7"/>
  <c r="CE257" i="7" s="1"/>
  <c r="CI211" i="7"/>
  <c r="CC211" i="7" s="1"/>
  <c r="CK211" i="7"/>
  <c r="CE211" i="7" s="1"/>
  <c r="CJ211" i="7"/>
  <c r="CD211" i="7" s="1"/>
  <c r="CH211" i="7"/>
  <c r="CB211" i="7" s="1"/>
  <c r="CL211" i="7"/>
  <c r="CF211" i="7" s="1"/>
  <c r="AW252" i="7"/>
  <c r="CI315" i="7"/>
  <c r="CH315" i="7"/>
  <c r="CG315" i="7"/>
  <c r="CA315" i="7" s="1"/>
  <c r="AY315" i="7" s="1"/>
  <c r="CH298" i="7"/>
  <c r="CB298" i="7" s="1"/>
  <c r="CI298" i="7"/>
  <c r="CC298" i="7" s="1"/>
  <c r="AW235" i="7"/>
  <c r="AW249" i="7"/>
  <c r="AW257" i="7"/>
  <c r="AW225" i="7"/>
  <c r="AW253" i="7"/>
  <c r="CI210" i="7"/>
  <c r="CC210" i="7" s="1"/>
  <c r="CK210" i="7"/>
  <c r="CE210" i="7" s="1"/>
  <c r="CJ210" i="7"/>
  <c r="CD210" i="7" s="1"/>
  <c r="CH210" i="7"/>
  <c r="CB210" i="7" s="1"/>
  <c r="AT210" i="7" s="1"/>
  <c r="CL210" i="7"/>
  <c r="CF210" i="7" s="1"/>
  <c r="AT208" i="7"/>
  <c r="CJ179" i="7"/>
  <c r="CD179" i="7" s="1"/>
  <c r="CL179" i="7"/>
  <c r="CF179" i="7" s="1"/>
  <c r="CH179" i="7"/>
  <c r="CB179" i="7" s="1"/>
  <c r="CI179" i="7"/>
  <c r="CC179" i="7" s="1"/>
  <c r="CK179" i="7"/>
  <c r="CE179" i="7" s="1"/>
  <c r="CH309" i="7"/>
  <c r="CB309" i="7" s="1"/>
  <c r="CG309" i="7"/>
  <c r="CA309" i="7" s="1"/>
  <c r="CI309" i="7"/>
  <c r="CC309" i="7" s="1"/>
  <c r="CK244" i="7"/>
  <c r="CE244" i="7" s="1"/>
  <c r="CL244" i="7"/>
  <c r="CF244" i="7" s="1"/>
  <c r="CJ244" i="7"/>
  <c r="CD244" i="7" s="1"/>
  <c r="CI244" i="7"/>
  <c r="CC244" i="7" s="1"/>
  <c r="CI213" i="7"/>
  <c r="CC213" i="7" s="1"/>
  <c r="CL213" i="7"/>
  <c r="CF213" i="7" s="1"/>
  <c r="CK213" i="7"/>
  <c r="CE213" i="7" s="1"/>
  <c r="CJ213" i="7"/>
  <c r="CD213" i="7" s="1"/>
  <c r="CH213" i="7"/>
  <c r="CB213" i="7" s="1"/>
  <c r="CI209" i="7"/>
  <c r="CC209" i="7" s="1"/>
  <c r="CK209" i="7"/>
  <c r="CE209" i="7" s="1"/>
  <c r="CJ209" i="7"/>
  <c r="CD209" i="7" s="1"/>
  <c r="CH209" i="7"/>
  <c r="CB209" i="7" s="1"/>
  <c r="CL209" i="7"/>
  <c r="CF209" i="7" s="1"/>
  <c r="CI302" i="7"/>
  <c r="CC302" i="7" s="1"/>
  <c r="AV302" i="7" s="1"/>
  <c r="CJ302" i="7"/>
  <c r="CD302" i="7" s="1"/>
  <c r="CJ258" i="7"/>
  <c r="CD258" i="7" s="1"/>
  <c r="CL258" i="7"/>
  <c r="CF258" i="7" s="1"/>
  <c r="AW258" i="7" s="1"/>
  <c r="CK258" i="7"/>
  <c r="CE258" i="7" s="1"/>
  <c r="CI258" i="7"/>
  <c r="CC258" i="7" s="1"/>
  <c r="AW250" i="7"/>
  <c r="AW227" i="7"/>
  <c r="AW251" i="7"/>
  <c r="CI207" i="7"/>
  <c r="CC207" i="7" s="1"/>
  <c r="CL207" i="7"/>
  <c r="CF207" i="7" s="1"/>
  <c r="CK207" i="7"/>
  <c r="CE207" i="7" s="1"/>
  <c r="CJ207" i="7"/>
  <c r="CD207" i="7" s="1"/>
  <c r="AW243" i="7"/>
  <c r="CI212" i="7"/>
  <c r="CC212" i="7" s="1"/>
  <c r="CK212" i="7"/>
  <c r="CE212" i="7" s="1"/>
  <c r="CJ212" i="7"/>
  <c r="CD212" i="7" s="1"/>
  <c r="CH212" i="7"/>
  <c r="CB212" i="7" s="1"/>
  <c r="CL212" i="7"/>
  <c r="CF212" i="7" s="1"/>
  <c r="AT206" i="7"/>
  <c r="AT203" i="7"/>
  <c r="AT201" i="7"/>
  <c r="AT194" i="7"/>
  <c r="AT192" i="7"/>
  <c r="AT190" i="7"/>
  <c r="C147" i="7"/>
  <c r="A352" i="7" s="1"/>
  <c r="AT204" i="7"/>
  <c r="AT202" i="7"/>
  <c r="AT200" i="7"/>
  <c r="AT195" i="7"/>
  <c r="AT193" i="7"/>
  <c r="AT187" i="7"/>
  <c r="CK312" i="7"/>
  <c r="CE312" i="7" s="1"/>
  <c r="CG312" i="7"/>
  <c r="CA312" i="7" s="1"/>
  <c r="CI312" i="7"/>
  <c r="CC312" i="7" s="1"/>
  <c r="CH312" i="7"/>
  <c r="CB312" i="7" s="1"/>
  <c r="CJ182" i="7"/>
  <c r="CD182" i="7" s="1"/>
  <c r="CI182" i="7"/>
  <c r="CC182" i="7" s="1"/>
  <c r="CL182" i="7"/>
  <c r="CF182" i="7" s="1"/>
  <c r="B352" i="7" s="1"/>
  <c r="CH182" i="7"/>
  <c r="CB182" i="7" s="1"/>
  <c r="CK182" i="7"/>
  <c r="CE182" i="7" s="1"/>
  <c r="AT205" i="7"/>
  <c r="D147" i="7"/>
  <c r="AT183" i="7"/>
  <c r="CH43" i="6"/>
  <c r="CB43" i="6" s="1"/>
  <c r="CI43" i="6"/>
  <c r="CC43" i="6" s="1"/>
  <c r="CJ180" i="6"/>
  <c r="CD180" i="6" s="1"/>
  <c r="CL180" i="6"/>
  <c r="CF180" i="6" s="1"/>
  <c r="CH180" i="6"/>
  <c r="CB180" i="6" s="1"/>
  <c r="CK180" i="6"/>
  <c r="CE180" i="6" s="1"/>
  <c r="CL200" i="6"/>
  <c r="CF200" i="6" s="1"/>
  <c r="CH200" i="6"/>
  <c r="CB200" i="6" s="1"/>
  <c r="CJ200" i="6"/>
  <c r="CD200" i="6" s="1"/>
  <c r="CI200" i="6"/>
  <c r="CC200" i="6" s="1"/>
  <c r="CL204" i="6"/>
  <c r="CF204" i="6" s="1"/>
  <c r="CH204" i="6"/>
  <c r="CB204" i="6" s="1"/>
  <c r="CJ204" i="6"/>
  <c r="CD204" i="6" s="1"/>
  <c r="CI204" i="6"/>
  <c r="CC204" i="6" s="1"/>
  <c r="CL209" i="6"/>
  <c r="CF209" i="6" s="1"/>
  <c r="CH209" i="6"/>
  <c r="CB209" i="6" s="1"/>
  <c r="CI209" i="6"/>
  <c r="CC209" i="6" s="1"/>
  <c r="AT209" i="6" s="1"/>
  <c r="CK209" i="6"/>
  <c r="CE209" i="6" s="1"/>
  <c r="CJ209" i="6"/>
  <c r="CD209" i="6" s="1"/>
  <c r="CG212" i="6"/>
  <c r="CA212" i="6" s="1"/>
  <c r="C212" i="6"/>
  <c r="C234" i="6"/>
  <c r="CH234" i="6"/>
  <c r="CB234" i="6" s="1"/>
  <c r="CG234" i="6"/>
  <c r="CA234" i="6" s="1"/>
  <c r="CH246" i="6"/>
  <c r="CB246" i="6" s="1"/>
  <c r="C246" i="6"/>
  <c r="CI179" i="6"/>
  <c r="CC179" i="6" s="1"/>
  <c r="CI187" i="6"/>
  <c r="CC187" i="6" s="1"/>
  <c r="CL203" i="6"/>
  <c r="CF203" i="6" s="1"/>
  <c r="CH203" i="6"/>
  <c r="CB203" i="6" s="1"/>
  <c r="CJ203" i="6"/>
  <c r="CD203" i="6" s="1"/>
  <c r="AT203" i="6" s="1"/>
  <c r="CI203" i="6"/>
  <c r="CC203" i="6" s="1"/>
  <c r="CL208" i="6"/>
  <c r="CF208" i="6" s="1"/>
  <c r="CI208" i="6"/>
  <c r="CC208" i="6" s="1"/>
  <c r="CK208" i="6"/>
  <c r="CE208" i="6" s="1"/>
  <c r="CG211" i="6"/>
  <c r="CA211" i="6" s="1"/>
  <c r="CG218" i="6"/>
  <c r="CA218" i="6" s="1"/>
  <c r="C218" i="6"/>
  <c r="CG244" i="6"/>
  <c r="CA244" i="6" s="1"/>
  <c r="C244" i="6"/>
  <c r="CG246" i="6"/>
  <c r="CA246" i="6" s="1"/>
  <c r="C59" i="6"/>
  <c r="D159" i="6"/>
  <c r="CG177" i="6"/>
  <c r="CA177" i="6" s="1"/>
  <c r="CG180" i="6"/>
  <c r="CA180" i="6" s="1"/>
  <c r="CJ183" i="6"/>
  <c r="CD183" i="6" s="1"/>
  <c r="CL183" i="6"/>
  <c r="CF183" i="6" s="1"/>
  <c r="AT183" i="6" s="1"/>
  <c r="CH183" i="6"/>
  <c r="CB183" i="6" s="1"/>
  <c r="CJ184" i="6"/>
  <c r="CD184" i="6" s="1"/>
  <c r="CL184" i="6"/>
  <c r="CF184" i="6" s="1"/>
  <c r="CH184" i="6"/>
  <c r="CB184" i="6" s="1"/>
  <c r="AT184" i="6" s="1"/>
  <c r="CK184" i="6"/>
  <c r="CE184" i="6" s="1"/>
  <c r="CJ186" i="6"/>
  <c r="CD186" i="6" s="1"/>
  <c r="CL186" i="6"/>
  <c r="CF186" i="6" s="1"/>
  <c r="CH186" i="6"/>
  <c r="CB186" i="6" s="1"/>
  <c r="CI186" i="6"/>
  <c r="CC186" i="6" s="1"/>
  <c r="CK194" i="6"/>
  <c r="CE194" i="6" s="1"/>
  <c r="CI194" i="6"/>
  <c r="CC194" i="6" s="1"/>
  <c r="CJ194" i="6"/>
  <c r="CD194" i="6" s="1"/>
  <c r="AT194" i="6" s="1"/>
  <c r="CH194" i="6"/>
  <c r="CB194" i="6" s="1"/>
  <c r="CL194" i="6"/>
  <c r="CF194" i="6" s="1"/>
  <c r="CK200" i="6"/>
  <c r="CE200" i="6" s="1"/>
  <c r="CL202" i="6"/>
  <c r="CF202" i="6" s="1"/>
  <c r="CH202" i="6"/>
  <c r="CB202" i="6" s="1"/>
  <c r="CJ202" i="6"/>
  <c r="CD202" i="6" s="1"/>
  <c r="CI202" i="6"/>
  <c r="CC202" i="6" s="1"/>
  <c r="CK204" i="6"/>
  <c r="CE204" i="6" s="1"/>
  <c r="CL206" i="6"/>
  <c r="CF206" i="6" s="1"/>
  <c r="CK206" i="6"/>
  <c r="CE206" i="6" s="1"/>
  <c r="CI206" i="6"/>
  <c r="CC206" i="6" s="1"/>
  <c r="CL210" i="6"/>
  <c r="CF210" i="6" s="1"/>
  <c r="CH210" i="6"/>
  <c r="CB210" i="6" s="1"/>
  <c r="CI210" i="6"/>
  <c r="CC210" i="6" s="1"/>
  <c r="AT210" i="6" s="1"/>
  <c r="CK210" i="6"/>
  <c r="CE210" i="6" s="1"/>
  <c r="CJ210" i="6"/>
  <c r="CD210" i="6" s="1"/>
  <c r="CL217" i="6"/>
  <c r="CH217" i="6"/>
  <c r="CK217" i="6"/>
  <c r="CI217" i="6"/>
  <c r="CJ223" i="6"/>
  <c r="CD223" i="6" s="1"/>
  <c r="CL223" i="6"/>
  <c r="CF223" i="6" s="1"/>
  <c r="CI223" i="6"/>
  <c r="CC223" i="6" s="1"/>
  <c r="CK223" i="6"/>
  <c r="CE223" i="6" s="1"/>
  <c r="CI228" i="6"/>
  <c r="CC228" i="6" s="1"/>
  <c r="CJ228" i="6"/>
  <c r="CD228" i="6" s="1"/>
  <c r="CL228" i="6"/>
  <c r="CF228" i="6" s="1"/>
  <c r="CK228" i="6"/>
  <c r="CE228" i="6" s="1"/>
  <c r="CI301" i="6"/>
  <c r="CC301" i="6" s="1"/>
  <c r="CH301" i="6"/>
  <c r="CB301" i="6" s="1"/>
  <c r="AV301" i="6" s="1"/>
  <c r="CI36" i="6"/>
  <c r="CC36" i="6" s="1"/>
  <c r="CI44" i="6"/>
  <c r="CC44" i="6" s="1"/>
  <c r="D146" i="6"/>
  <c r="C165" i="6"/>
  <c r="D167" i="6"/>
  <c r="CL177" i="6"/>
  <c r="CF177" i="6" s="1"/>
  <c r="CH177" i="6"/>
  <c r="CB177" i="6" s="1"/>
  <c r="CN177" i="6"/>
  <c r="CJ177" i="6"/>
  <c r="CD177" i="6" s="1"/>
  <c r="CK177" i="6"/>
  <c r="CE177" i="6" s="1"/>
  <c r="CI177" i="6"/>
  <c r="CC177" i="6" s="1"/>
  <c r="CJ179" i="6"/>
  <c r="CD179" i="6" s="1"/>
  <c r="CL179" i="6"/>
  <c r="CF179" i="6" s="1"/>
  <c r="CH179" i="6"/>
  <c r="CB179" i="6" s="1"/>
  <c r="AT179" i="6" s="1"/>
  <c r="CJ182" i="6"/>
  <c r="CD182" i="6" s="1"/>
  <c r="CL182" i="6"/>
  <c r="CF182" i="6" s="1"/>
  <c r="CH182" i="6"/>
  <c r="CB182" i="6" s="1"/>
  <c r="AT182" i="6" s="1"/>
  <c r="CI182" i="6"/>
  <c r="CC182" i="6" s="1"/>
  <c r="AT186" i="6"/>
  <c r="CJ187" i="6"/>
  <c r="CD187" i="6" s="1"/>
  <c r="CL187" i="6"/>
  <c r="CF187" i="6" s="1"/>
  <c r="AT187" i="6" s="1"/>
  <c r="CH187" i="6"/>
  <c r="CB187" i="6" s="1"/>
  <c r="CK191" i="6"/>
  <c r="CE191" i="6" s="1"/>
  <c r="CI191" i="6"/>
  <c r="CC191" i="6" s="1"/>
  <c r="CH191" i="6"/>
  <c r="CB191" i="6" s="1"/>
  <c r="AT191" i="6" s="1"/>
  <c r="CJ198" i="6"/>
  <c r="CD198" i="6" s="1"/>
  <c r="CL198" i="6"/>
  <c r="CF198" i="6" s="1"/>
  <c r="CI198" i="6"/>
  <c r="CC198" i="6" s="1"/>
  <c r="CL211" i="6"/>
  <c r="CF211" i="6" s="1"/>
  <c r="CH211" i="6"/>
  <c r="CB211" i="6" s="1"/>
  <c r="CI211" i="6"/>
  <c r="CC211" i="6" s="1"/>
  <c r="CK211" i="6"/>
  <c r="CE211" i="6" s="1"/>
  <c r="CL219" i="6"/>
  <c r="CF219" i="6" s="1"/>
  <c r="CH219" i="6"/>
  <c r="CB219" i="6" s="1"/>
  <c r="CK219" i="6"/>
  <c r="CE219" i="6" s="1"/>
  <c r="CI219" i="6"/>
  <c r="CC219" i="6" s="1"/>
  <c r="CJ219" i="6"/>
  <c r="CD219" i="6" s="1"/>
  <c r="AT219" i="6" s="1"/>
  <c r="CH225" i="6"/>
  <c r="CB225" i="6" s="1"/>
  <c r="CG225" i="6"/>
  <c r="CA225" i="6" s="1"/>
  <c r="C225" i="6"/>
  <c r="CH248" i="6"/>
  <c r="CB248" i="6" s="1"/>
  <c r="C248" i="6"/>
  <c r="CG248" i="6"/>
  <c r="CA248" i="6" s="1"/>
  <c r="CK14" i="6"/>
  <c r="CD14" i="6" s="1"/>
  <c r="CK12" i="6"/>
  <c r="CD12" i="6" s="1"/>
  <c r="CH11" i="6"/>
  <c r="CB11" i="6"/>
  <c r="CH13" i="6"/>
  <c r="CA13" i="6" s="1"/>
  <c r="CB13" i="6"/>
  <c r="CH37" i="6"/>
  <c r="CB37" i="6" s="1"/>
  <c r="CI37" i="6"/>
  <c r="CC37" i="6" s="1"/>
  <c r="S37" i="6" s="1"/>
  <c r="CI38" i="6"/>
  <c r="CC38" i="6" s="1"/>
  <c r="S38" i="6" s="1"/>
  <c r="S49" i="6"/>
  <c r="CJ181" i="6"/>
  <c r="CD181" i="6" s="1"/>
  <c r="CL181" i="6"/>
  <c r="CF181" i="6" s="1"/>
  <c r="CH181" i="6"/>
  <c r="CB181" i="6" s="1"/>
  <c r="CK181" i="6"/>
  <c r="CE181" i="6" s="1"/>
  <c r="CI181" i="6"/>
  <c r="CC181" i="6" s="1"/>
  <c r="CK182" i="6"/>
  <c r="CE182" i="6" s="1"/>
  <c r="CL191" i="6"/>
  <c r="CF191" i="6" s="1"/>
  <c r="CG199" i="6"/>
  <c r="CA199" i="6" s="1"/>
  <c r="C199" i="6"/>
  <c r="CJ214" i="6"/>
  <c r="CH214" i="6"/>
  <c r="CK214" i="6"/>
  <c r="CL214" i="6"/>
  <c r="CJ11" i="6"/>
  <c r="CC11" i="6" s="1"/>
  <c r="CJ13" i="6"/>
  <c r="CC13" i="6" s="1"/>
  <c r="CH39" i="6"/>
  <c r="CB39" i="6" s="1"/>
  <c r="S39" i="6" s="1"/>
  <c r="CI39" i="6"/>
  <c r="CC39" i="6" s="1"/>
  <c r="CI40" i="6"/>
  <c r="CC40" i="6" s="1"/>
  <c r="S40" i="6" s="1"/>
  <c r="CK11" i="6"/>
  <c r="CD11" i="6" s="1"/>
  <c r="CK13" i="6"/>
  <c r="CD13" i="6" s="1"/>
  <c r="CG36" i="6"/>
  <c r="CA36" i="6" s="1"/>
  <c r="S36" i="6" s="1"/>
  <c r="CH41" i="6"/>
  <c r="CB41" i="6" s="1"/>
  <c r="S41" i="6" s="1"/>
  <c r="CI41" i="6"/>
  <c r="CC41" i="6" s="1"/>
  <c r="CI42" i="6"/>
  <c r="CC42" i="6" s="1"/>
  <c r="S42" i="6" s="1"/>
  <c r="CG43" i="6"/>
  <c r="CA43" i="6" s="1"/>
  <c r="CG44" i="6"/>
  <c r="CA44" i="6" s="1"/>
  <c r="S44" i="6" s="1"/>
  <c r="CG45" i="6"/>
  <c r="CA45" i="6" s="1"/>
  <c r="S45" i="6" s="1"/>
  <c r="S53" i="6"/>
  <c r="CA125" i="6"/>
  <c r="E147" i="6"/>
  <c r="C151" i="6"/>
  <c r="C154" i="6" s="1"/>
  <c r="C160" i="6" s="1"/>
  <c r="D154" i="6"/>
  <c r="D160" i="6" s="1"/>
  <c r="K160" i="6"/>
  <c r="E167" i="6"/>
  <c r="C164" i="6"/>
  <c r="C167" i="6" s="1"/>
  <c r="CM177" i="6"/>
  <c r="CI180" i="6"/>
  <c r="CC180" i="6" s="1"/>
  <c r="CG181" i="6"/>
  <c r="CA181" i="6" s="1"/>
  <c r="CI183" i="6"/>
  <c r="CC183" i="6" s="1"/>
  <c r="CJ185" i="6"/>
  <c r="CD185" i="6" s="1"/>
  <c r="CL185" i="6"/>
  <c r="CF185" i="6" s="1"/>
  <c r="CH185" i="6"/>
  <c r="CB185" i="6" s="1"/>
  <c r="CK185" i="6"/>
  <c r="CE185" i="6" s="1"/>
  <c r="CI185" i="6"/>
  <c r="CC185" i="6" s="1"/>
  <c r="AT185" i="6" s="1"/>
  <c r="CK186" i="6"/>
  <c r="CE186" i="6" s="1"/>
  <c r="CK190" i="6"/>
  <c r="CE190" i="6" s="1"/>
  <c r="CI190" i="6"/>
  <c r="CC190" i="6" s="1"/>
  <c r="CJ190" i="6"/>
  <c r="CD190" i="6" s="1"/>
  <c r="AT190" i="6" s="1"/>
  <c r="CH190" i="6"/>
  <c r="CB190" i="6" s="1"/>
  <c r="CL190" i="6"/>
  <c r="CF190" i="6" s="1"/>
  <c r="CK195" i="6"/>
  <c r="CE195" i="6" s="1"/>
  <c r="CI195" i="6"/>
  <c r="CC195" i="6" s="1"/>
  <c r="CH195" i="6"/>
  <c r="CB195" i="6" s="1"/>
  <c r="AT195" i="6" s="1"/>
  <c r="CJ195" i="6"/>
  <c r="CD195" i="6" s="1"/>
  <c r="CL197" i="6"/>
  <c r="CF197" i="6" s="1"/>
  <c r="CJ197" i="6"/>
  <c r="CD197" i="6" s="1"/>
  <c r="CK197" i="6"/>
  <c r="CE197" i="6" s="1"/>
  <c r="CI197" i="6"/>
  <c r="CC197" i="6" s="1"/>
  <c r="AT197" i="6" s="1"/>
  <c r="CK198" i="6"/>
  <c r="CE198" i="6" s="1"/>
  <c r="AT198" i="6" s="1"/>
  <c r="CL201" i="6"/>
  <c r="CF201" i="6" s="1"/>
  <c r="CH201" i="6"/>
  <c r="CB201" i="6" s="1"/>
  <c r="AT201" i="6" s="1"/>
  <c r="CJ201" i="6"/>
  <c r="CD201" i="6" s="1"/>
  <c r="CI201" i="6"/>
  <c r="CC201" i="6" s="1"/>
  <c r="CK203" i="6"/>
  <c r="CE203" i="6" s="1"/>
  <c r="CL205" i="6"/>
  <c r="CF205" i="6" s="1"/>
  <c r="CH205" i="6"/>
  <c r="CB205" i="6" s="1"/>
  <c r="CJ205" i="6"/>
  <c r="CD205" i="6" s="1"/>
  <c r="AT205" i="6" s="1"/>
  <c r="CI205" i="6"/>
  <c r="CC205" i="6" s="1"/>
  <c r="CL207" i="6"/>
  <c r="CF207" i="6" s="1"/>
  <c r="CJ207" i="6"/>
  <c r="CD207" i="6" s="1"/>
  <c r="CK207" i="6"/>
  <c r="CE207" i="6" s="1"/>
  <c r="CI207" i="6"/>
  <c r="CC207" i="6" s="1"/>
  <c r="CJ208" i="6"/>
  <c r="CD208" i="6" s="1"/>
  <c r="CL213" i="6"/>
  <c r="CF213" i="6" s="1"/>
  <c r="CH213" i="6"/>
  <c r="CB213" i="6" s="1"/>
  <c r="CI213" i="6"/>
  <c r="CC213" i="6" s="1"/>
  <c r="CK213" i="6"/>
  <c r="CE213" i="6" s="1"/>
  <c r="CJ213" i="6"/>
  <c r="CD213" i="6" s="1"/>
  <c r="CJ217" i="6"/>
  <c r="CI230" i="6"/>
  <c r="CC230" i="6" s="1"/>
  <c r="CJ230" i="6"/>
  <c r="CD230" i="6" s="1"/>
  <c r="CL230" i="6"/>
  <c r="CF230" i="6" s="1"/>
  <c r="CH240" i="6"/>
  <c r="CB240" i="6" s="1"/>
  <c r="CG240" i="6"/>
  <c r="CA240" i="6" s="1"/>
  <c r="C240" i="6"/>
  <c r="CH257" i="6"/>
  <c r="CB257" i="6" s="1"/>
  <c r="CG257" i="6"/>
  <c r="CA257" i="6" s="1"/>
  <c r="C257" i="6"/>
  <c r="CH291" i="6"/>
  <c r="CB291" i="6" s="1"/>
  <c r="AV291" i="6" s="1"/>
  <c r="CI291" i="6"/>
  <c r="CC291" i="6" s="1"/>
  <c r="CI300" i="6"/>
  <c r="CC300" i="6" s="1"/>
  <c r="AV300" i="6" s="1"/>
  <c r="CH300" i="6"/>
  <c r="CB300" i="6" s="1"/>
  <c r="D141" i="6"/>
  <c r="D147" i="6" s="1"/>
  <c r="C138" i="6"/>
  <c r="C141" i="6" s="1"/>
  <c r="CK188" i="6"/>
  <c r="CE188" i="6" s="1"/>
  <c r="CI188" i="6"/>
  <c r="CC188" i="6" s="1"/>
  <c r="CL188" i="6"/>
  <c r="CF188" i="6" s="1"/>
  <c r="CK192" i="6"/>
  <c r="CE192" i="6" s="1"/>
  <c r="CI192" i="6"/>
  <c r="CC192" i="6" s="1"/>
  <c r="AT192" i="6" s="1"/>
  <c r="CL192" i="6"/>
  <c r="CF192" i="6" s="1"/>
  <c r="CJ196" i="6"/>
  <c r="CD196" i="6" s="1"/>
  <c r="CI196" i="6"/>
  <c r="CC196" i="6" s="1"/>
  <c r="CL196" i="6"/>
  <c r="CF196" i="6" s="1"/>
  <c r="AT213" i="6"/>
  <c r="CJ216" i="6"/>
  <c r="CL216" i="6"/>
  <c r="CI216" i="6"/>
  <c r="CH216" i="6"/>
  <c r="CI232" i="6"/>
  <c r="CC232" i="6" s="1"/>
  <c r="CJ232" i="6"/>
  <c r="CD232" i="6" s="1"/>
  <c r="CL232" i="6"/>
  <c r="CF232" i="6" s="1"/>
  <c r="CH262" i="6"/>
  <c r="CG262" i="6"/>
  <c r="C262" i="6"/>
  <c r="CI298" i="6"/>
  <c r="CC298" i="6" s="1"/>
  <c r="CH298" i="6"/>
  <c r="CB298" i="6" s="1"/>
  <c r="AV298" i="6" s="1"/>
  <c r="C146" i="6"/>
  <c r="CK189" i="6"/>
  <c r="CE189" i="6" s="1"/>
  <c r="AT189" i="6" s="1"/>
  <c r="CI189" i="6"/>
  <c r="CC189" i="6" s="1"/>
  <c r="CL189" i="6"/>
  <c r="CF189" i="6" s="1"/>
  <c r="CK193" i="6"/>
  <c r="CE193" i="6" s="1"/>
  <c r="CI193" i="6"/>
  <c r="CC193" i="6" s="1"/>
  <c r="AT193" i="6" s="1"/>
  <c r="CL193" i="6"/>
  <c r="CF193" i="6" s="1"/>
  <c r="AT200" i="6"/>
  <c r="AT202" i="6"/>
  <c r="AT204" i="6"/>
  <c r="CK216" i="6"/>
  <c r="CK232" i="6"/>
  <c r="CE232" i="6" s="1"/>
  <c r="CJ254" i="6"/>
  <c r="CD254" i="6" s="1"/>
  <c r="CL254" i="6"/>
  <c r="CF254" i="6" s="1"/>
  <c r="CI254" i="6"/>
  <c r="CC254" i="6" s="1"/>
  <c r="CK254" i="6"/>
  <c r="CE254" i="6" s="1"/>
  <c r="CH288" i="6"/>
  <c r="CB288" i="6" s="1"/>
  <c r="AV288" i="6" s="1"/>
  <c r="CI295" i="6"/>
  <c r="CC295" i="6" s="1"/>
  <c r="AV295" i="6" s="1"/>
  <c r="CH295" i="6"/>
  <c r="CI310" i="6"/>
  <c r="CC310" i="6" s="1"/>
  <c r="CG310" i="6"/>
  <c r="CA310" i="6" s="1"/>
  <c r="AY310" i="6" s="1"/>
  <c r="CH310" i="6"/>
  <c r="CB310" i="6" s="1"/>
  <c r="CH313" i="6"/>
  <c r="CB313" i="6" s="1"/>
  <c r="CG313" i="6"/>
  <c r="CA313" i="6" s="1"/>
  <c r="CI313" i="6"/>
  <c r="CC313" i="6" s="1"/>
  <c r="C226" i="6"/>
  <c r="CI229" i="6"/>
  <c r="CC229" i="6" s="1"/>
  <c r="AW229" i="6" s="1"/>
  <c r="CJ229" i="6"/>
  <c r="CD229" i="6" s="1"/>
  <c r="CL229" i="6"/>
  <c r="CF229" i="6" s="1"/>
  <c r="CI233" i="6"/>
  <c r="CC233" i="6" s="1"/>
  <c r="CJ233" i="6"/>
  <c r="CD233" i="6" s="1"/>
  <c r="AW233" i="6" s="1"/>
  <c r="CL233" i="6"/>
  <c r="CF233" i="6" s="1"/>
  <c r="C236" i="6"/>
  <c r="C243" i="6"/>
  <c r="C263" i="6"/>
  <c r="CG263" i="6"/>
  <c r="CI316" i="6"/>
  <c r="CG316" i="6"/>
  <c r="CA316" i="6" s="1"/>
  <c r="AY316" i="6" s="1"/>
  <c r="CH316" i="6"/>
  <c r="CL215" i="6"/>
  <c r="CH215" i="6"/>
  <c r="CI231" i="6"/>
  <c r="CC231" i="6" s="1"/>
  <c r="AW231" i="6" s="1"/>
  <c r="CJ231" i="6"/>
  <c r="CD231" i="6" s="1"/>
  <c r="CL231" i="6"/>
  <c r="CF231" i="6" s="1"/>
  <c r="CJ238" i="6"/>
  <c r="CD238" i="6" s="1"/>
  <c r="AW238" i="6" s="1"/>
  <c r="CK238" i="6"/>
  <c r="CE238" i="6" s="1"/>
  <c r="CJ245" i="6"/>
  <c r="CD245" i="6" s="1"/>
  <c r="CL245" i="6"/>
  <c r="CF245" i="6" s="1"/>
  <c r="AW245" i="6" s="1"/>
  <c r="CK245" i="6"/>
  <c r="CE245" i="6" s="1"/>
  <c r="CI245" i="6"/>
  <c r="CC245" i="6" s="1"/>
  <c r="CJ250" i="6"/>
  <c r="CD250" i="6" s="1"/>
  <c r="CL250" i="6"/>
  <c r="CF250" i="6" s="1"/>
  <c r="AW250" i="6" s="1"/>
  <c r="CI250" i="6"/>
  <c r="CC250" i="6" s="1"/>
  <c r="CJ252" i="6"/>
  <c r="CD252" i="6" s="1"/>
  <c r="CL252" i="6"/>
  <c r="CF252" i="6" s="1"/>
  <c r="CI252" i="6"/>
  <c r="CC252" i="6" s="1"/>
  <c r="CK252" i="6"/>
  <c r="CE252" i="6" s="1"/>
  <c r="CJ256" i="6"/>
  <c r="CD256" i="6" s="1"/>
  <c r="CL256" i="6"/>
  <c r="CF256" i="6" s="1"/>
  <c r="CI256" i="6"/>
  <c r="CC256" i="6" s="1"/>
  <c r="AW256" i="6" s="1"/>
  <c r="CK256" i="6"/>
  <c r="CE256" i="6" s="1"/>
  <c r="CJ261" i="6"/>
  <c r="CL261" i="6"/>
  <c r="CI261" i="6"/>
  <c r="CK261" i="6"/>
  <c r="CI296" i="6"/>
  <c r="CC296" i="6" s="1"/>
  <c r="CH296" i="6"/>
  <c r="CB296" i="6" s="1"/>
  <c r="AV296" i="6" s="1"/>
  <c r="CG317" i="6"/>
  <c r="CA317" i="6" s="1"/>
  <c r="AY317" i="6" s="1"/>
  <c r="CI317" i="6"/>
  <c r="CH317" i="6"/>
  <c r="C227" i="6"/>
  <c r="CM223" i="6" s="1"/>
  <c r="CN223" i="6" s="1"/>
  <c r="C235" i="6"/>
  <c r="CI237" i="6"/>
  <c r="CC237" i="6" s="1"/>
  <c r="C239" i="6"/>
  <c r="CG247" i="6"/>
  <c r="CA247" i="6" s="1"/>
  <c r="AW247" i="6" s="1"/>
  <c r="C249" i="6"/>
  <c r="CG251" i="6"/>
  <c r="CA251" i="6" s="1"/>
  <c r="C255" i="6"/>
  <c r="C259" i="6"/>
  <c r="C265" i="6"/>
  <c r="CG265" i="6"/>
  <c r="CA265" i="6" s="1"/>
  <c r="CG315" i="6"/>
  <c r="CA315" i="6" s="1"/>
  <c r="AY315" i="6" s="1"/>
  <c r="CI315" i="6"/>
  <c r="CI318" i="6"/>
  <c r="CG318" i="6"/>
  <c r="CA318" i="6" s="1"/>
  <c r="AY318" i="6" s="1"/>
  <c r="CL237" i="6"/>
  <c r="CF237" i="6" s="1"/>
  <c r="CL241" i="6"/>
  <c r="CF241" i="6" s="1"/>
  <c r="CJ241" i="6"/>
  <c r="CD241" i="6" s="1"/>
  <c r="AW241" i="6" s="1"/>
  <c r="CL242" i="6"/>
  <c r="CF242" i="6" s="1"/>
  <c r="CJ242" i="6"/>
  <c r="CD242" i="6" s="1"/>
  <c r="AW242" i="6" s="1"/>
  <c r="CJ247" i="6"/>
  <c r="CD247" i="6" s="1"/>
  <c r="CL247" i="6"/>
  <c r="CF247" i="6" s="1"/>
  <c r="CK247" i="6"/>
  <c r="CE247" i="6" s="1"/>
  <c r="CG249" i="6"/>
  <c r="CA249" i="6" s="1"/>
  <c r="CJ251" i="6"/>
  <c r="CD251" i="6" s="1"/>
  <c r="CL251" i="6"/>
  <c r="CF251" i="6" s="1"/>
  <c r="CK251" i="6"/>
  <c r="CE251" i="6" s="1"/>
  <c r="CJ253" i="6"/>
  <c r="CD253" i="6" s="1"/>
  <c r="AW253" i="6" s="1"/>
  <c r="CL253" i="6"/>
  <c r="CF253" i="6" s="1"/>
  <c r="CG255" i="6"/>
  <c r="CA255" i="6" s="1"/>
  <c r="C285" i="6"/>
  <c r="AV290" i="6"/>
  <c r="CI297" i="6"/>
  <c r="CC297" i="6" s="1"/>
  <c r="CH297" i="6"/>
  <c r="CB297" i="6" s="1"/>
  <c r="AV297" i="6" s="1"/>
  <c r="CI302" i="6"/>
  <c r="CC302" i="6" s="1"/>
  <c r="CH312" i="6"/>
  <c r="CB312" i="6" s="1"/>
  <c r="CK312" i="6"/>
  <c r="CE312" i="6" s="1"/>
  <c r="CG312" i="6"/>
  <c r="CA312" i="6" s="1"/>
  <c r="AY312" i="6" s="1"/>
  <c r="CI312" i="6"/>
  <c r="CC312" i="6" s="1"/>
  <c r="C258" i="6"/>
  <c r="CJ260" i="6"/>
  <c r="CL264" i="6"/>
  <c r="CF264" i="6" s="1"/>
  <c r="CH294" i="6"/>
  <c r="CB294" i="6" s="1"/>
  <c r="AV294" i="6" s="1"/>
  <c r="AV302" i="6"/>
  <c r="CI311" i="6"/>
  <c r="CC311" i="6" s="1"/>
  <c r="CG311" i="6"/>
  <c r="CA311" i="6" s="1"/>
  <c r="AY311" i="6" s="1"/>
  <c r="CI314" i="6"/>
  <c r="CC314" i="6" s="1"/>
  <c r="CG314" i="6"/>
  <c r="CA314" i="6" s="1"/>
  <c r="AY314" i="6" s="1"/>
  <c r="CI264" i="6"/>
  <c r="CC264" i="6" s="1"/>
  <c r="CI287" i="6"/>
  <c r="CH290" i="6"/>
  <c r="CB290" i="6" s="1"/>
  <c r="AV292" i="6"/>
  <c r="CH299" i="6"/>
  <c r="CB299" i="6" s="1"/>
  <c r="AV299" i="6" s="1"/>
  <c r="CI303" i="6"/>
  <c r="CC303" i="6" s="1"/>
  <c r="AV303" i="6" s="1"/>
  <c r="CI309" i="6"/>
  <c r="CC309" i="6" s="1"/>
  <c r="CG309" i="6"/>
  <c r="CA309" i="6" s="1"/>
  <c r="AY309" i="6" s="1"/>
  <c r="CG308" i="6"/>
  <c r="CA308" i="6" s="1"/>
  <c r="AY308" i="6" s="1"/>
  <c r="E341" i="5"/>
  <c r="D341" i="5"/>
  <c r="C341" i="5" s="1"/>
  <c r="E340" i="5"/>
  <c r="D340" i="5"/>
  <c r="C340" i="5"/>
  <c r="E339" i="5"/>
  <c r="D339" i="5"/>
  <c r="C339" i="5" s="1"/>
  <c r="E338" i="5"/>
  <c r="D338" i="5"/>
  <c r="E337" i="5"/>
  <c r="D337" i="5"/>
  <c r="C337" i="5"/>
  <c r="E336" i="5"/>
  <c r="D336" i="5"/>
  <c r="C336" i="5"/>
  <c r="D331" i="5"/>
  <c r="C331" i="5"/>
  <c r="D330" i="5"/>
  <c r="C330" i="5"/>
  <c r="B330" i="5"/>
  <c r="E325" i="5"/>
  <c r="D325" i="5"/>
  <c r="C325" i="5"/>
  <c r="E324" i="5"/>
  <c r="C324" i="5" s="1"/>
  <c r="D324" i="5"/>
  <c r="E323" i="5"/>
  <c r="D323" i="5"/>
  <c r="CJ318" i="5"/>
  <c r="CD318" i="5"/>
  <c r="E318" i="5"/>
  <c r="D318" i="5"/>
  <c r="C318" i="5" s="1"/>
  <c r="E317" i="5"/>
  <c r="CJ317" i="5" s="1"/>
  <c r="CD317" i="5" s="1"/>
  <c r="D317" i="5"/>
  <c r="C317" i="5" s="1"/>
  <c r="CJ316" i="5"/>
  <c r="CH316" i="5"/>
  <c r="CD316" i="5"/>
  <c r="E316" i="5"/>
  <c r="D316" i="5"/>
  <c r="C316" i="5" s="1"/>
  <c r="E315" i="5"/>
  <c r="CJ315" i="5" s="1"/>
  <c r="CD315" i="5" s="1"/>
  <c r="D315" i="5"/>
  <c r="E314" i="5"/>
  <c r="CJ314" i="5" s="1"/>
  <c r="CD314" i="5" s="1"/>
  <c r="D314" i="5"/>
  <c r="CJ313" i="5"/>
  <c r="CD313" i="5"/>
  <c r="E313" i="5"/>
  <c r="D313" i="5"/>
  <c r="C313" i="5" s="1"/>
  <c r="E312" i="5"/>
  <c r="CJ312" i="5" s="1"/>
  <c r="CD312" i="5" s="1"/>
  <c r="D312" i="5"/>
  <c r="C312" i="5" s="1"/>
  <c r="CD311" i="5"/>
  <c r="E311" i="5"/>
  <c r="CJ311" i="5" s="1"/>
  <c r="D311" i="5"/>
  <c r="CD310" i="5"/>
  <c r="E310" i="5"/>
  <c r="CJ310" i="5" s="1"/>
  <c r="D310" i="5"/>
  <c r="CJ309" i="5"/>
  <c r="CD309" i="5" s="1"/>
  <c r="E309" i="5"/>
  <c r="D309" i="5"/>
  <c r="C309" i="5" s="1"/>
  <c r="CI308" i="5"/>
  <c r="CC308" i="5" s="1"/>
  <c r="E308" i="5"/>
  <c r="CI303" i="5"/>
  <c r="CC303" i="5" s="1"/>
  <c r="CH303" i="5"/>
  <c r="CD303" i="5"/>
  <c r="AV303" i="5" s="1"/>
  <c r="CB303" i="5"/>
  <c r="E303" i="5"/>
  <c r="D303" i="5"/>
  <c r="C303" i="5"/>
  <c r="CJ303" i="5" s="1"/>
  <c r="CH302" i="5"/>
  <c r="CB302" i="5"/>
  <c r="E302" i="5"/>
  <c r="D302" i="5"/>
  <c r="CG301" i="5"/>
  <c r="CA301" i="5" s="1"/>
  <c r="E301" i="5"/>
  <c r="D301" i="5"/>
  <c r="C301" i="5"/>
  <c r="CG300" i="5"/>
  <c r="CA300" i="5"/>
  <c r="E300" i="5"/>
  <c r="D300" i="5"/>
  <c r="CH299" i="5"/>
  <c r="CB299" i="5" s="1"/>
  <c r="CG299" i="5"/>
  <c r="CA299" i="5" s="1"/>
  <c r="CC299" i="5"/>
  <c r="E299" i="5"/>
  <c r="C299" i="5" s="1"/>
  <c r="CI299" i="5" s="1"/>
  <c r="D299" i="5"/>
  <c r="CG298" i="5"/>
  <c r="CA298" i="5"/>
  <c r="E298" i="5"/>
  <c r="D298" i="5"/>
  <c r="C298" i="5"/>
  <c r="CH298" i="5" s="1"/>
  <c r="CB298" i="5" s="1"/>
  <c r="CH297" i="5"/>
  <c r="CB297" i="5" s="1"/>
  <c r="CG297" i="5"/>
  <c r="CA297" i="5"/>
  <c r="AV297" i="5" s="1"/>
  <c r="E297" i="5"/>
  <c r="C297" i="5" s="1"/>
  <c r="CI297" i="5" s="1"/>
  <c r="CC297" i="5" s="1"/>
  <c r="D297" i="5"/>
  <c r="CG296" i="5"/>
  <c r="CA296" i="5"/>
  <c r="E296" i="5"/>
  <c r="D296" i="5"/>
  <c r="C296" i="5" s="1"/>
  <c r="CI296" i="5" s="1"/>
  <c r="CC296" i="5" s="1"/>
  <c r="CH295" i="5"/>
  <c r="CG295" i="5"/>
  <c r="E295" i="5"/>
  <c r="D295" i="5"/>
  <c r="C295" i="5" s="1"/>
  <c r="CI295" i="5" s="1"/>
  <c r="CC295" i="5" s="1"/>
  <c r="AV295" i="5" s="1"/>
  <c r="CG294" i="5"/>
  <c r="CA294" i="5" s="1"/>
  <c r="CC294" i="5"/>
  <c r="E294" i="5"/>
  <c r="C294" i="5" s="1"/>
  <c r="CI294" i="5" s="1"/>
  <c r="CG293" i="5"/>
  <c r="CA293" i="5" s="1"/>
  <c r="CB293" i="5"/>
  <c r="E293" i="5"/>
  <c r="C293" i="5"/>
  <c r="CH293" i="5" s="1"/>
  <c r="CG292" i="5"/>
  <c r="CA292" i="5"/>
  <c r="E292" i="5"/>
  <c r="C292" i="5"/>
  <c r="CI291" i="5"/>
  <c r="CC291" i="5" s="1"/>
  <c r="CG291" i="5"/>
  <c r="CA291" i="5" s="1"/>
  <c r="CB291" i="5"/>
  <c r="AV291" i="5"/>
  <c r="E291" i="5"/>
  <c r="C291" i="5"/>
  <c r="CH291" i="5" s="1"/>
  <c r="CG290" i="5"/>
  <c r="CA290" i="5" s="1"/>
  <c r="E290" i="5"/>
  <c r="C290" i="5" s="1"/>
  <c r="CG289" i="5"/>
  <c r="CA289" i="5" s="1"/>
  <c r="E289" i="5"/>
  <c r="C289" i="5"/>
  <c r="CI289" i="5" s="1"/>
  <c r="CC289" i="5" s="1"/>
  <c r="CG288" i="5"/>
  <c r="CA288" i="5"/>
  <c r="E288" i="5"/>
  <c r="C288" i="5"/>
  <c r="CG287" i="5"/>
  <c r="CA287" i="5"/>
  <c r="AV287" i="5" s="1"/>
  <c r="E287" i="5"/>
  <c r="C287" i="5"/>
  <c r="CI286" i="5"/>
  <c r="CG286" i="5"/>
  <c r="CA286" i="5"/>
  <c r="AV286" i="5"/>
  <c r="E286" i="5"/>
  <c r="C286" i="5" s="1"/>
  <c r="CH286" i="5" s="1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D285" i="5" s="1"/>
  <c r="E285" i="5"/>
  <c r="E280" i="5"/>
  <c r="D280" i="5"/>
  <c r="C280" i="5" s="1"/>
  <c r="E279" i="5"/>
  <c r="D279" i="5"/>
  <c r="E278" i="5"/>
  <c r="D278" i="5"/>
  <c r="C278" i="5" s="1"/>
  <c r="E277" i="5"/>
  <c r="D277" i="5"/>
  <c r="C277" i="5"/>
  <c r="E272" i="5"/>
  <c r="D272" i="5"/>
  <c r="E271" i="5"/>
  <c r="D271" i="5"/>
  <c r="C271" i="5" s="1"/>
  <c r="E270" i="5"/>
  <c r="D270" i="5"/>
  <c r="C270" i="5"/>
  <c r="E269" i="5"/>
  <c r="C269" i="5" s="1"/>
  <c r="D269" i="5"/>
  <c r="CL265" i="5"/>
  <c r="CF265" i="5" s="1"/>
  <c r="CK265" i="5"/>
  <c r="CH265" i="5"/>
  <c r="CB265" i="5" s="1"/>
  <c r="CG265" i="5"/>
  <c r="CA265" i="5" s="1"/>
  <c r="CE265" i="5"/>
  <c r="E265" i="5"/>
  <c r="D265" i="5"/>
  <c r="C265" i="5"/>
  <c r="CH264" i="5"/>
  <c r="CB264" i="5" s="1"/>
  <c r="E264" i="5"/>
  <c r="CG264" i="5" s="1"/>
  <c r="CA264" i="5" s="1"/>
  <c r="D264" i="5"/>
  <c r="C264" i="5"/>
  <c r="AW263" i="5"/>
  <c r="E263" i="5"/>
  <c r="CG263" i="5" s="1"/>
  <c r="D263" i="5"/>
  <c r="AW262" i="5"/>
  <c r="E262" i="5"/>
  <c r="D262" i="5"/>
  <c r="CG261" i="5"/>
  <c r="AW261" i="5"/>
  <c r="E261" i="5"/>
  <c r="CH261" i="5" s="1"/>
  <c r="D261" i="5"/>
  <c r="C261" i="5"/>
  <c r="CL261" i="5" s="1"/>
  <c r="CG260" i="5"/>
  <c r="AW260" i="5"/>
  <c r="E260" i="5"/>
  <c r="CH260" i="5" s="1"/>
  <c r="D260" i="5"/>
  <c r="C260" i="5"/>
  <c r="CL259" i="5"/>
  <c r="CF259" i="5" s="1"/>
  <c r="CK259" i="5"/>
  <c r="CE259" i="5" s="1"/>
  <c r="CH259" i="5"/>
  <c r="CB259" i="5" s="1"/>
  <c r="CG259" i="5"/>
  <c r="CA259" i="5" s="1"/>
  <c r="E259" i="5"/>
  <c r="D259" i="5"/>
  <c r="C259" i="5"/>
  <c r="CI258" i="5"/>
  <c r="CC258" i="5" s="1"/>
  <c r="CH258" i="5"/>
  <c r="CB258" i="5" s="1"/>
  <c r="CA258" i="5"/>
  <c r="E258" i="5"/>
  <c r="CG258" i="5" s="1"/>
  <c r="D258" i="5"/>
  <c r="C258" i="5"/>
  <c r="E257" i="5"/>
  <c r="D257" i="5"/>
  <c r="CG256" i="5"/>
  <c r="CB256" i="5"/>
  <c r="CA256" i="5"/>
  <c r="E256" i="5"/>
  <c r="CH256" i="5" s="1"/>
  <c r="D256" i="5"/>
  <c r="C256" i="5" s="1"/>
  <c r="CI256" i="5" s="1"/>
  <c r="CC256" i="5" s="1"/>
  <c r="CJ255" i="5"/>
  <c r="CD255" i="5" s="1"/>
  <c r="CH255" i="5"/>
  <c r="CB255" i="5" s="1"/>
  <c r="E255" i="5"/>
  <c r="CG255" i="5" s="1"/>
  <c r="CA255" i="5" s="1"/>
  <c r="D255" i="5"/>
  <c r="C255" i="5" s="1"/>
  <c r="E254" i="5"/>
  <c r="D254" i="5"/>
  <c r="C254" i="5" s="1"/>
  <c r="E253" i="5"/>
  <c r="D253" i="5"/>
  <c r="C253" i="5" s="1"/>
  <c r="E252" i="5"/>
  <c r="D252" i="5"/>
  <c r="C252" i="5" s="1"/>
  <c r="CH251" i="5"/>
  <c r="CB251" i="5"/>
  <c r="E251" i="5"/>
  <c r="CG251" i="5" s="1"/>
  <c r="CA251" i="5" s="1"/>
  <c r="D251" i="5"/>
  <c r="E250" i="5"/>
  <c r="D250" i="5"/>
  <c r="CG249" i="5"/>
  <c r="CA249" i="5" s="1"/>
  <c r="E249" i="5"/>
  <c r="CH249" i="5" s="1"/>
  <c r="CB249" i="5" s="1"/>
  <c r="D249" i="5"/>
  <c r="CG248" i="5"/>
  <c r="CA248" i="5" s="1"/>
  <c r="E248" i="5"/>
  <c r="CH248" i="5" s="1"/>
  <c r="CB248" i="5" s="1"/>
  <c r="D248" i="5"/>
  <c r="CG247" i="5"/>
  <c r="CA247" i="5" s="1"/>
  <c r="CB247" i="5"/>
  <c r="E247" i="5"/>
  <c r="CH247" i="5" s="1"/>
  <c r="D247" i="5"/>
  <c r="E246" i="5"/>
  <c r="D246" i="5"/>
  <c r="CJ245" i="5"/>
  <c r="CD245" i="5" s="1"/>
  <c r="CG245" i="5"/>
  <c r="CA245" i="5"/>
  <c r="E245" i="5"/>
  <c r="D245" i="5"/>
  <c r="C245" i="5" s="1"/>
  <c r="E244" i="5"/>
  <c r="CG244" i="5" s="1"/>
  <c r="CA244" i="5" s="1"/>
  <c r="D244" i="5"/>
  <c r="CJ243" i="5"/>
  <c r="CD243" i="5" s="1"/>
  <c r="CG243" i="5"/>
  <c r="CA243" i="5"/>
  <c r="E243" i="5"/>
  <c r="D243" i="5"/>
  <c r="C243" i="5" s="1"/>
  <c r="E242" i="5"/>
  <c r="D242" i="5"/>
  <c r="C242" i="5" s="1"/>
  <c r="CL242" i="5" s="1"/>
  <c r="CF242" i="5" s="1"/>
  <c r="CL241" i="5"/>
  <c r="CF241" i="5" s="1"/>
  <c r="CH241" i="5"/>
  <c r="CB241" i="5"/>
  <c r="E241" i="5"/>
  <c r="CG241" i="5" s="1"/>
  <c r="CA241" i="5" s="1"/>
  <c r="D241" i="5"/>
  <c r="C241" i="5"/>
  <c r="CH240" i="5"/>
  <c r="CB240" i="5" s="1"/>
  <c r="E240" i="5"/>
  <c r="CG240" i="5" s="1"/>
  <c r="CA240" i="5" s="1"/>
  <c r="D240" i="5"/>
  <c r="C240" i="5" s="1"/>
  <c r="CH239" i="5"/>
  <c r="CB239" i="5"/>
  <c r="E239" i="5"/>
  <c r="CG239" i="5" s="1"/>
  <c r="CA239" i="5" s="1"/>
  <c r="D239" i="5"/>
  <c r="C239" i="5"/>
  <c r="CJ238" i="5"/>
  <c r="CD238" i="5" s="1"/>
  <c r="CH238" i="5"/>
  <c r="CB238" i="5" s="1"/>
  <c r="CA238" i="5"/>
  <c r="E238" i="5"/>
  <c r="CG238" i="5" s="1"/>
  <c r="D238" i="5"/>
  <c r="C238" i="5" s="1"/>
  <c r="CI237" i="5"/>
  <c r="CC237" i="5" s="1"/>
  <c r="CH237" i="5"/>
  <c r="CB237" i="5"/>
  <c r="E237" i="5"/>
  <c r="CG237" i="5" s="1"/>
  <c r="CA237" i="5" s="1"/>
  <c r="D237" i="5"/>
  <c r="C237" i="5"/>
  <c r="CH236" i="5"/>
  <c r="CB236" i="5"/>
  <c r="E236" i="5"/>
  <c r="CG236" i="5" s="1"/>
  <c r="CA236" i="5" s="1"/>
  <c r="D236" i="5"/>
  <c r="C236" i="5" s="1"/>
  <c r="CL235" i="5"/>
  <c r="CF235" i="5" s="1"/>
  <c r="CH235" i="5"/>
  <c r="CB235" i="5"/>
  <c r="E235" i="5"/>
  <c r="CG235" i="5" s="1"/>
  <c r="CA235" i="5" s="1"/>
  <c r="D235" i="5"/>
  <c r="C235" i="5"/>
  <c r="CJ234" i="5"/>
  <c r="CD234" i="5" s="1"/>
  <c r="CH234" i="5"/>
  <c r="CB234" i="5" s="1"/>
  <c r="CA234" i="5"/>
  <c r="E234" i="5"/>
  <c r="CG234" i="5" s="1"/>
  <c r="C234" i="5"/>
  <c r="CK233" i="5"/>
  <c r="CE233" i="5" s="1"/>
  <c r="CH233" i="5"/>
  <c r="CB233" i="5" s="1"/>
  <c r="CG233" i="5"/>
  <c r="CA233" i="5"/>
  <c r="E233" i="5"/>
  <c r="D233" i="5"/>
  <c r="C233" i="5"/>
  <c r="CJ233" i="5" s="1"/>
  <c r="CD233" i="5" s="1"/>
  <c r="CG232" i="5"/>
  <c r="CA232" i="5"/>
  <c r="E232" i="5"/>
  <c r="CH232" i="5" s="1"/>
  <c r="CB232" i="5" s="1"/>
  <c r="D232" i="5"/>
  <c r="C232" i="5"/>
  <c r="CH231" i="5"/>
  <c r="CB231" i="5" s="1"/>
  <c r="E231" i="5"/>
  <c r="CG231" i="5" s="1"/>
  <c r="CA231" i="5" s="1"/>
  <c r="D231" i="5"/>
  <c r="E230" i="5"/>
  <c r="D230" i="5"/>
  <c r="CK229" i="5"/>
  <c r="CE229" i="5" s="1"/>
  <c r="CH229" i="5"/>
  <c r="CB229" i="5" s="1"/>
  <c r="CG229" i="5"/>
  <c r="CA229" i="5"/>
  <c r="E229" i="5"/>
  <c r="D229" i="5"/>
  <c r="C229" i="5"/>
  <c r="CJ229" i="5" s="1"/>
  <c r="CD229" i="5" s="1"/>
  <c r="CG228" i="5"/>
  <c r="CA228" i="5" s="1"/>
  <c r="E228" i="5"/>
  <c r="CH228" i="5" s="1"/>
  <c r="CB228" i="5" s="1"/>
  <c r="D228" i="5"/>
  <c r="C228" i="5"/>
  <c r="E227" i="5"/>
  <c r="C227" i="5" s="1"/>
  <c r="D227" i="5"/>
  <c r="CK226" i="5"/>
  <c r="CE226" i="5" s="1"/>
  <c r="CH226" i="5"/>
  <c r="CB226" i="5" s="1"/>
  <c r="CG226" i="5"/>
  <c r="CA226" i="5"/>
  <c r="E226" i="5"/>
  <c r="D226" i="5"/>
  <c r="C226" i="5"/>
  <c r="CJ226" i="5" s="1"/>
  <c r="CD226" i="5" s="1"/>
  <c r="CG225" i="5"/>
  <c r="CA225" i="5" s="1"/>
  <c r="E225" i="5"/>
  <c r="CH225" i="5" s="1"/>
  <c r="CB225" i="5" s="1"/>
  <c r="D225" i="5"/>
  <c r="C225" i="5"/>
  <c r="CG223" i="5"/>
  <c r="CA223" i="5" s="1"/>
  <c r="E223" i="5"/>
  <c r="CH223" i="5" s="1"/>
  <c r="CB223" i="5" s="1"/>
  <c r="D223" i="5"/>
  <c r="C223" i="5"/>
  <c r="CG219" i="5"/>
  <c r="CA219" i="5" s="1"/>
  <c r="E219" i="5"/>
  <c r="D219" i="5"/>
  <c r="C219" i="5"/>
  <c r="E218" i="5"/>
  <c r="D218" i="5"/>
  <c r="CJ217" i="5"/>
  <c r="CG217" i="5"/>
  <c r="AT217" i="5"/>
  <c r="E217" i="5"/>
  <c r="D217" i="5"/>
  <c r="C217" i="5"/>
  <c r="CG216" i="5"/>
  <c r="AT216" i="5"/>
  <c r="E216" i="5"/>
  <c r="D216" i="5"/>
  <c r="C216" i="5" s="1"/>
  <c r="CK215" i="5"/>
  <c r="CI215" i="5"/>
  <c r="CG215" i="5"/>
  <c r="AT215" i="5"/>
  <c r="E215" i="5"/>
  <c r="D215" i="5"/>
  <c r="C215" i="5"/>
  <c r="CJ215" i="5" s="1"/>
  <c r="CG214" i="5"/>
  <c r="AT214" i="5"/>
  <c r="E214" i="5"/>
  <c r="D214" i="5"/>
  <c r="C214" i="5"/>
  <c r="CG213" i="5"/>
  <c r="CA213" i="5" s="1"/>
  <c r="E213" i="5"/>
  <c r="D213" i="5"/>
  <c r="C213" i="5"/>
  <c r="E212" i="5"/>
  <c r="D212" i="5"/>
  <c r="E211" i="5"/>
  <c r="C211" i="5" s="1"/>
  <c r="D211" i="5"/>
  <c r="CG210" i="5"/>
  <c r="CA210" i="5" s="1"/>
  <c r="E210" i="5"/>
  <c r="D210" i="5"/>
  <c r="C210" i="5"/>
  <c r="CG209" i="5"/>
  <c r="CA209" i="5" s="1"/>
  <c r="E209" i="5"/>
  <c r="D209" i="5"/>
  <c r="C209" i="5"/>
  <c r="CJ208" i="5"/>
  <c r="CD208" i="5" s="1"/>
  <c r="E208" i="5"/>
  <c r="D208" i="5"/>
  <c r="C208" i="5" s="1"/>
  <c r="CJ207" i="5"/>
  <c r="CD207" i="5" s="1"/>
  <c r="E207" i="5"/>
  <c r="D207" i="5"/>
  <c r="C207" i="5" s="1"/>
  <c r="E206" i="5"/>
  <c r="D206" i="5"/>
  <c r="C206" i="5" s="1"/>
  <c r="E205" i="5"/>
  <c r="CG205" i="5" s="1"/>
  <c r="CA205" i="5" s="1"/>
  <c r="D205" i="5"/>
  <c r="C205" i="5" s="1"/>
  <c r="CJ204" i="5"/>
  <c r="CD204" i="5" s="1"/>
  <c r="CH204" i="5"/>
  <c r="CB204" i="5" s="1"/>
  <c r="E204" i="5"/>
  <c r="CG204" i="5" s="1"/>
  <c r="CA204" i="5" s="1"/>
  <c r="D204" i="5"/>
  <c r="C204" i="5" s="1"/>
  <c r="CJ203" i="5"/>
  <c r="CD203" i="5" s="1"/>
  <c r="CH203" i="5"/>
  <c r="CB203" i="5" s="1"/>
  <c r="E203" i="5"/>
  <c r="CG203" i="5" s="1"/>
  <c r="CA203" i="5" s="1"/>
  <c r="D203" i="5"/>
  <c r="C203" i="5" s="1"/>
  <c r="E202" i="5"/>
  <c r="CG202" i="5" s="1"/>
  <c r="CA202" i="5" s="1"/>
  <c r="D202" i="5"/>
  <c r="C202" i="5" s="1"/>
  <c r="E201" i="5"/>
  <c r="CG201" i="5" s="1"/>
  <c r="CA201" i="5" s="1"/>
  <c r="D201" i="5"/>
  <c r="C201" i="5" s="1"/>
  <c r="CJ200" i="5"/>
  <c r="CD200" i="5" s="1"/>
  <c r="CH200" i="5"/>
  <c r="CB200" i="5" s="1"/>
  <c r="E200" i="5"/>
  <c r="CG200" i="5" s="1"/>
  <c r="CA200" i="5" s="1"/>
  <c r="D200" i="5"/>
  <c r="C200" i="5" s="1"/>
  <c r="CL199" i="5"/>
  <c r="CF199" i="5" s="1"/>
  <c r="CJ199" i="5"/>
  <c r="CD199" i="5" s="1"/>
  <c r="CG199" i="5"/>
  <c r="CA199" i="5" s="1"/>
  <c r="E199" i="5"/>
  <c r="D199" i="5"/>
  <c r="C199" i="5" s="1"/>
  <c r="CL198" i="5"/>
  <c r="CF198" i="5" s="1"/>
  <c r="CJ198" i="5"/>
  <c r="CD198" i="5" s="1"/>
  <c r="CG198" i="5"/>
  <c r="CA198" i="5" s="1"/>
  <c r="E198" i="5"/>
  <c r="D198" i="5"/>
  <c r="C198" i="5" s="1"/>
  <c r="CL197" i="5"/>
  <c r="CF197" i="5" s="1"/>
  <c r="CJ197" i="5"/>
  <c r="CD197" i="5" s="1"/>
  <c r="CG197" i="5"/>
  <c r="CA197" i="5" s="1"/>
  <c r="E197" i="5"/>
  <c r="D197" i="5"/>
  <c r="C197" i="5" s="1"/>
  <c r="CL196" i="5"/>
  <c r="CF196" i="5" s="1"/>
  <c r="CJ196" i="5"/>
  <c r="CD196" i="5" s="1"/>
  <c r="CG196" i="5"/>
  <c r="CA196" i="5" s="1"/>
  <c r="E196" i="5"/>
  <c r="D196" i="5"/>
  <c r="C196" i="5" s="1"/>
  <c r="CJ195" i="5"/>
  <c r="CD195" i="5" s="1"/>
  <c r="CH195" i="5"/>
  <c r="CB195" i="5"/>
  <c r="E195" i="5"/>
  <c r="CG195" i="5" s="1"/>
  <c r="CA195" i="5" s="1"/>
  <c r="D195" i="5"/>
  <c r="C195" i="5" s="1"/>
  <c r="CL194" i="5"/>
  <c r="CF194" i="5" s="1"/>
  <c r="E194" i="5"/>
  <c r="CG194" i="5" s="1"/>
  <c r="CA194" i="5" s="1"/>
  <c r="D194" i="5"/>
  <c r="C194" i="5" s="1"/>
  <c r="E193" i="5"/>
  <c r="CG193" i="5" s="1"/>
  <c r="CA193" i="5" s="1"/>
  <c r="D193" i="5"/>
  <c r="C193" i="5" s="1"/>
  <c r="CA192" i="5"/>
  <c r="E192" i="5"/>
  <c r="CG192" i="5" s="1"/>
  <c r="D192" i="5"/>
  <c r="C192" i="5" s="1"/>
  <c r="E191" i="5"/>
  <c r="CG191" i="5" s="1"/>
  <c r="CA191" i="5" s="1"/>
  <c r="D191" i="5"/>
  <c r="C191" i="5" s="1"/>
  <c r="CJ190" i="5"/>
  <c r="CD190" i="5" s="1"/>
  <c r="CI190" i="5"/>
  <c r="CC190" i="5" s="1"/>
  <c r="CE190" i="5"/>
  <c r="E190" i="5"/>
  <c r="CG190" i="5" s="1"/>
  <c r="CA190" i="5" s="1"/>
  <c r="D190" i="5"/>
  <c r="C190" i="5"/>
  <c r="CK190" i="5" s="1"/>
  <c r="CA189" i="5"/>
  <c r="E189" i="5"/>
  <c r="CG189" i="5" s="1"/>
  <c r="D189" i="5"/>
  <c r="C189" i="5"/>
  <c r="CA188" i="5"/>
  <c r="E188" i="5"/>
  <c r="CG188" i="5" s="1"/>
  <c r="C188" i="5"/>
  <c r="CL187" i="5"/>
  <c r="CF187" i="5" s="1"/>
  <c r="CG187" i="5"/>
  <c r="CA187" i="5"/>
  <c r="E187" i="5"/>
  <c r="D187" i="5"/>
  <c r="C187" i="5"/>
  <c r="E186" i="5"/>
  <c r="D186" i="5"/>
  <c r="E185" i="5"/>
  <c r="D185" i="5"/>
  <c r="CK184" i="5"/>
  <c r="CG184" i="5"/>
  <c r="CA184" i="5" s="1"/>
  <c r="CE184" i="5"/>
  <c r="E184" i="5"/>
  <c r="D184" i="5"/>
  <c r="C184" i="5"/>
  <c r="CL183" i="5"/>
  <c r="CF183" i="5" s="1"/>
  <c r="CH183" i="5"/>
  <c r="CB183" i="5" s="1"/>
  <c r="CG183" i="5"/>
  <c r="CA183" i="5" s="1"/>
  <c r="E183" i="5"/>
  <c r="D183" i="5"/>
  <c r="C183" i="5"/>
  <c r="E182" i="5"/>
  <c r="D182" i="5"/>
  <c r="E181" i="5"/>
  <c r="D181" i="5"/>
  <c r="CK180" i="5"/>
  <c r="CE180" i="5" s="1"/>
  <c r="CG180" i="5"/>
  <c r="CA180" i="5"/>
  <c r="E180" i="5"/>
  <c r="D180" i="5"/>
  <c r="C180" i="5"/>
  <c r="CL179" i="5"/>
  <c r="CF179" i="5" s="1"/>
  <c r="CG179" i="5"/>
  <c r="CA179" i="5"/>
  <c r="E179" i="5"/>
  <c r="D179" i="5"/>
  <c r="C179" i="5"/>
  <c r="E177" i="5"/>
  <c r="D177" i="5"/>
  <c r="E171" i="5"/>
  <c r="D171" i="5"/>
  <c r="C171" i="5" s="1"/>
  <c r="E170" i="5"/>
  <c r="D170" i="5"/>
  <c r="C170" i="5"/>
  <c r="E169" i="5"/>
  <c r="D169" i="5"/>
  <c r="C169" i="5" s="1"/>
  <c r="E168" i="5"/>
  <c r="D168" i="5"/>
  <c r="C168" i="5" s="1"/>
  <c r="O167" i="5"/>
  <c r="N167" i="5"/>
  <c r="M167" i="5"/>
  <c r="L167" i="5"/>
  <c r="K167" i="5"/>
  <c r="J167" i="5"/>
  <c r="I167" i="5"/>
  <c r="H167" i="5"/>
  <c r="G167" i="5"/>
  <c r="F167" i="5"/>
  <c r="E167" i="5"/>
  <c r="E166" i="5"/>
  <c r="D166" i="5"/>
  <c r="C166" i="5" s="1"/>
  <c r="E165" i="5"/>
  <c r="D165" i="5"/>
  <c r="C165" i="5"/>
  <c r="E164" i="5"/>
  <c r="C164" i="5" s="1"/>
  <c r="D164" i="5"/>
  <c r="P160" i="5"/>
  <c r="O160" i="5"/>
  <c r="I160" i="5"/>
  <c r="P159" i="5"/>
  <c r="O159" i="5"/>
  <c r="N159" i="5"/>
  <c r="M159" i="5"/>
  <c r="L159" i="5"/>
  <c r="K159" i="5"/>
  <c r="J159" i="5"/>
  <c r="I159" i="5"/>
  <c r="H159" i="5"/>
  <c r="G159" i="5"/>
  <c r="F159" i="5"/>
  <c r="E158" i="5"/>
  <c r="D158" i="5"/>
  <c r="E157" i="5"/>
  <c r="D157" i="5"/>
  <c r="C157" i="5"/>
  <c r="E156" i="5"/>
  <c r="D156" i="5"/>
  <c r="C156" i="5"/>
  <c r="E155" i="5"/>
  <c r="D155" i="5"/>
  <c r="D159" i="5" s="1"/>
  <c r="P154" i="5"/>
  <c r="O154" i="5"/>
  <c r="N154" i="5"/>
  <c r="N160" i="5" s="1"/>
  <c r="M154" i="5"/>
  <c r="M160" i="5" s="1"/>
  <c r="L154" i="5"/>
  <c r="L160" i="5" s="1"/>
  <c r="K154" i="5"/>
  <c r="K160" i="5" s="1"/>
  <c r="J154" i="5"/>
  <c r="J160" i="5" s="1"/>
  <c r="I154" i="5"/>
  <c r="H154" i="5"/>
  <c r="H160" i="5" s="1"/>
  <c r="G154" i="5"/>
  <c r="G160" i="5" s="1"/>
  <c r="F154" i="5"/>
  <c r="F160" i="5" s="1"/>
  <c r="E153" i="5"/>
  <c r="D153" i="5"/>
  <c r="C153" i="5"/>
  <c r="E152" i="5"/>
  <c r="C152" i="5" s="1"/>
  <c r="D152" i="5"/>
  <c r="E151" i="5"/>
  <c r="E154" i="5" s="1"/>
  <c r="D151" i="5"/>
  <c r="M147" i="5"/>
  <c r="I147" i="5"/>
  <c r="H147" i="5"/>
  <c r="M146" i="5"/>
  <c r="L146" i="5"/>
  <c r="L147" i="5" s="1"/>
  <c r="K146" i="5"/>
  <c r="J146" i="5"/>
  <c r="I146" i="5"/>
  <c r="H146" i="5"/>
  <c r="G146" i="5"/>
  <c r="F146" i="5"/>
  <c r="E145" i="5"/>
  <c r="C145" i="5" s="1"/>
  <c r="D145" i="5"/>
  <c r="E144" i="5"/>
  <c r="D144" i="5"/>
  <c r="C144" i="5" s="1"/>
  <c r="E143" i="5"/>
  <c r="C143" i="5" s="1"/>
  <c r="D143" i="5"/>
  <c r="E142" i="5"/>
  <c r="E146" i="5" s="1"/>
  <c r="D142" i="5"/>
  <c r="M141" i="5"/>
  <c r="L141" i="5"/>
  <c r="K141" i="5"/>
  <c r="K147" i="5" s="1"/>
  <c r="J141" i="5"/>
  <c r="I141" i="5"/>
  <c r="H141" i="5"/>
  <c r="G141" i="5"/>
  <c r="G147" i="5" s="1"/>
  <c r="F141" i="5"/>
  <c r="E140" i="5"/>
  <c r="D140" i="5"/>
  <c r="E139" i="5"/>
  <c r="D139" i="5"/>
  <c r="C139" i="5"/>
  <c r="E138" i="5"/>
  <c r="D138" i="5"/>
  <c r="C138" i="5"/>
  <c r="CA134" i="5"/>
  <c r="AK134" i="5" s="1"/>
  <c r="E134" i="5"/>
  <c r="D134" i="5"/>
  <c r="C134" i="5"/>
  <c r="E133" i="5"/>
  <c r="D133" i="5"/>
  <c r="C133" i="5"/>
  <c r="E132" i="5"/>
  <c r="C132" i="5" s="1"/>
  <c r="D132" i="5"/>
  <c r="E131" i="5"/>
  <c r="D131" i="5"/>
  <c r="C131" i="5" s="1"/>
  <c r="E130" i="5"/>
  <c r="C130" i="5" s="1"/>
  <c r="D130" i="5"/>
  <c r="E125" i="5"/>
  <c r="D125" i="5"/>
  <c r="E124" i="5"/>
  <c r="D124" i="5"/>
  <c r="C124" i="5"/>
  <c r="E123" i="5"/>
  <c r="D123" i="5"/>
  <c r="C123" i="5"/>
  <c r="E122" i="5"/>
  <c r="D122" i="5"/>
  <c r="E121" i="5"/>
  <c r="D121" i="5"/>
  <c r="C121" i="5"/>
  <c r="E120" i="5"/>
  <c r="D120" i="5"/>
  <c r="C120" i="5"/>
  <c r="E115" i="5"/>
  <c r="C115" i="5" s="1"/>
  <c r="D115" i="5"/>
  <c r="E114" i="5"/>
  <c r="D114" i="5"/>
  <c r="C114" i="5" s="1"/>
  <c r="E113" i="5"/>
  <c r="D113" i="5"/>
  <c r="C113" i="5"/>
  <c r="E112" i="5"/>
  <c r="D112" i="5"/>
  <c r="C112" i="5"/>
  <c r="E111" i="5"/>
  <c r="C111" i="5" s="1"/>
  <c r="D111" i="5"/>
  <c r="E110" i="5"/>
  <c r="D110" i="5"/>
  <c r="C110" i="5" s="1"/>
  <c r="CA108" i="5"/>
  <c r="E105" i="5"/>
  <c r="D105" i="5"/>
  <c r="C105" i="5" s="1"/>
  <c r="E100" i="5"/>
  <c r="D100" i="5"/>
  <c r="C100" i="5" s="1"/>
  <c r="E99" i="5"/>
  <c r="D99" i="5"/>
  <c r="C99" i="5" s="1"/>
  <c r="E98" i="5"/>
  <c r="D98" i="5"/>
  <c r="C98" i="5"/>
  <c r="E97" i="5"/>
  <c r="D97" i="5"/>
  <c r="E92" i="5"/>
  <c r="D92" i="5"/>
  <c r="C92" i="5" s="1"/>
  <c r="E91" i="5"/>
  <c r="D91" i="5"/>
  <c r="C91" i="5"/>
  <c r="E90" i="5"/>
  <c r="C90" i="5" s="1"/>
  <c r="D90" i="5"/>
  <c r="E89" i="5"/>
  <c r="D89" i="5"/>
  <c r="C89" i="5" s="1"/>
  <c r="CA85" i="5"/>
  <c r="CA84" i="5"/>
  <c r="C84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 s="1"/>
  <c r="CI54" i="5"/>
  <c r="CC54" i="5" s="1"/>
  <c r="CH54" i="5"/>
  <c r="CG54" i="5"/>
  <c r="CB54" i="5"/>
  <c r="CA54" i="5"/>
  <c r="S54" i="5" s="1"/>
  <c r="C54" i="5"/>
  <c r="CI53" i="5"/>
  <c r="CC53" i="5" s="1"/>
  <c r="CH53" i="5"/>
  <c r="CB53" i="5" s="1"/>
  <c r="S53" i="5" s="1"/>
  <c r="CG53" i="5"/>
  <c r="CA53" i="5"/>
  <c r="C53" i="5"/>
  <c r="CI52" i="5"/>
  <c r="CC52" i="5" s="1"/>
  <c r="CH52" i="5"/>
  <c r="CB52" i="5" s="1"/>
  <c r="CG52" i="5"/>
  <c r="CA52" i="5" s="1"/>
  <c r="S52" i="5"/>
  <c r="C52" i="5"/>
  <c r="CI51" i="5"/>
  <c r="CC51" i="5" s="1"/>
  <c r="CH51" i="5"/>
  <c r="CG51" i="5"/>
  <c r="CA51" i="5" s="1"/>
  <c r="CB51" i="5"/>
  <c r="C51" i="5"/>
  <c r="CI50" i="5"/>
  <c r="CC50" i="5" s="1"/>
  <c r="CH50" i="5"/>
  <c r="CG50" i="5"/>
  <c r="CB50" i="5"/>
  <c r="CA50" i="5"/>
  <c r="S50" i="5" s="1"/>
  <c r="C50" i="5"/>
  <c r="CI49" i="5"/>
  <c r="CC49" i="5" s="1"/>
  <c r="CH49" i="5"/>
  <c r="CB49" i="5" s="1"/>
  <c r="CG49" i="5"/>
  <c r="CA49" i="5"/>
  <c r="S49" i="5"/>
  <c r="C49" i="5"/>
  <c r="CI48" i="5"/>
  <c r="CC48" i="5" s="1"/>
  <c r="CH48" i="5"/>
  <c r="CB48" i="5" s="1"/>
  <c r="CG48" i="5"/>
  <c r="CA48" i="5" s="1"/>
  <c r="S48" i="5" s="1"/>
  <c r="C48" i="5"/>
  <c r="CI47" i="5"/>
  <c r="CC47" i="5" s="1"/>
  <c r="CH47" i="5"/>
  <c r="CG47" i="5"/>
  <c r="CA47" i="5" s="1"/>
  <c r="CB47" i="5"/>
  <c r="C47" i="5"/>
  <c r="CI46" i="5"/>
  <c r="CC46" i="5" s="1"/>
  <c r="CH46" i="5"/>
  <c r="CG46" i="5"/>
  <c r="CB46" i="5"/>
  <c r="CA46" i="5"/>
  <c r="S46" i="5" s="1"/>
  <c r="C46" i="5"/>
  <c r="CI45" i="5"/>
  <c r="CC45" i="5" s="1"/>
  <c r="CH45" i="5"/>
  <c r="CB45" i="5" s="1"/>
  <c r="S45" i="5" s="1"/>
  <c r="CG45" i="5"/>
  <c r="CA45" i="5"/>
  <c r="C45" i="5"/>
  <c r="CI44" i="5"/>
  <c r="CC44" i="5" s="1"/>
  <c r="CH44" i="5"/>
  <c r="CB44" i="5" s="1"/>
  <c r="CG44" i="5"/>
  <c r="CA44" i="5" s="1"/>
  <c r="S44" i="5"/>
  <c r="C44" i="5"/>
  <c r="CI43" i="5"/>
  <c r="CC43" i="5" s="1"/>
  <c r="CH43" i="5"/>
  <c r="CG43" i="5"/>
  <c r="CA43" i="5" s="1"/>
  <c r="CB43" i="5"/>
  <c r="C43" i="5"/>
  <c r="CI42" i="5"/>
  <c r="CC42" i="5" s="1"/>
  <c r="CH42" i="5"/>
  <c r="CG42" i="5"/>
  <c r="CB42" i="5"/>
  <c r="CA42" i="5"/>
  <c r="S42" i="5" s="1"/>
  <c r="C42" i="5"/>
  <c r="CI41" i="5"/>
  <c r="CC41" i="5" s="1"/>
  <c r="CH41" i="5"/>
  <c r="CB41" i="5" s="1"/>
  <c r="CG41" i="5"/>
  <c r="CA41" i="5"/>
  <c r="S41" i="5"/>
  <c r="C41" i="5"/>
  <c r="CI40" i="5"/>
  <c r="CC40" i="5" s="1"/>
  <c r="CH40" i="5"/>
  <c r="CB40" i="5" s="1"/>
  <c r="CG40" i="5"/>
  <c r="CA40" i="5" s="1"/>
  <c r="S40" i="5" s="1"/>
  <c r="C40" i="5"/>
  <c r="CI39" i="5"/>
  <c r="CC39" i="5" s="1"/>
  <c r="CH39" i="5"/>
  <c r="CG39" i="5"/>
  <c r="CA39" i="5" s="1"/>
  <c r="CB39" i="5"/>
  <c r="C39" i="5"/>
  <c r="CI38" i="5"/>
  <c r="CC38" i="5" s="1"/>
  <c r="CH38" i="5"/>
  <c r="CG38" i="5"/>
  <c r="CB38" i="5"/>
  <c r="CA38" i="5"/>
  <c r="S38" i="5" s="1"/>
  <c r="C38" i="5"/>
  <c r="CI37" i="5"/>
  <c r="CC37" i="5" s="1"/>
  <c r="CH37" i="5"/>
  <c r="CB37" i="5" s="1"/>
  <c r="S37" i="5" s="1"/>
  <c r="CG37" i="5"/>
  <c r="CA37" i="5"/>
  <c r="C37" i="5"/>
  <c r="CI36" i="5"/>
  <c r="CC36" i="5" s="1"/>
  <c r="CH36" i="5"/>
  <c r="CB36" i="5" s="1"/>
  <c r="CG36" i="5"/>
  <c r="CA36" i="5" s="1"/>
  <c r="S36" i="5"/>
  <c r="C36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C35" i="5" s="1"/>
  <c r="D35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CD18" i="5"/>
  <c r="G18" i="5" s="1"/>
  <c r="CL14" i="5"/>
  <c r="CE14" i="5"/>
  <c r="C14" i="5"/>
  <c r="CL13" i="5"/>
  <c r="CE13" i="5" s="1"/>
  <c r="CJ13" i="5"/>
  <c r="CH13" i="5"/>
  <c r="CC13" i="5"/>
  <c r="CB13" i="5"/>
  <c r="CA13" i="5"/>
  <c r="C13" i="5"/>
  <c r="CL12" i="5"/>
  <c r="CE12" i="5"/>
  <c r="C12" i="5"/>
  <c r="CL11" i="5"/>
  <c r="CE11" i="5" s="1"/>
  <c r="CJ11" i="5"/>
  <c r="CH11" i="5"/>
  <c r="CC11" i="5"/>
  <c r="CB11" i="5"/>
  <c r="CA11" i="5"/>
  <c r="C11" i="5"/>
  <c r="A5" i="5"/>
  <c r="A4" i="5"/>
  <c r="A3" i="5"/>
  <c r="A2" i="5"/>
  <c r="AY309" i="7" l="1"/>
  <c r="AT179" i="7"/>
  <c r="AV298" i="7"/>
  <c r="AY312" i="7"/>
  <c r="AY314" i="7"/>
  <c r="AT212" i="7"/>
  <c r="AT207" i="7"/>
  <c r="AT209" i="7"/>
  <c r="AT213" i="7"/>
  <c r="AT211" i="7"/>
  <c r="AT182" i="7"/>
  <c r="AW244" i="7"/>
  <c r="AW223" i="6"/>
  <c r="CJ259" i="6"/>
  <c r="CD259" i="6" s="1"/>
  <c r="CK259" i="6"/>
  <c r="CE259" i="6" s="1"/>
  <c r="CI259" i="6"/>
  <c r="CC259" i="6" s="1"/>
  <c r="CL259" i="6"/>
  <c r="CF259" i="6" s="1"/>
  <c r="CJ258" i="6"/>
  <c r="CD258" i="6" s="1"/>
  <c r="CI258" i="6"/>
  <c r="CC258" i="6" s="1"/>
  <c r="AW258" i="6" s="1"/>
  <c r="CL258" i="6"/>
  <c r="CF258" i="6" s="1"/>
  <c r="CK258" i="6"/>
  <c r="CE258" i="6" s="1"/>
  <c r="AW251" i="6"/>
  <c r="AW237" i="6"/>
  <c r="CJ263" i="6"/>
  <c r="CK263" i="6"/>
  <c r="CI263" i="6"/>
  <c r="CL263" i="6"/>
  <c r="CJ236" i="6"/>
  <c r="CD236" i="6" s="1"/>
  <c r="CK236" i="6"/>
  <c r="CE236" i="6" s="1"/>
  <c r="CI236" i="6"/>
  <c r="CC236" i="6" s="1"/>
  <c r="CL236" i="6"/>
  <c r="CF236" i="6" s="1"/>
  <c r="AW254" i="6"/>
  <c r="AW232" i="6"/>
  <c r="AW230" i="6"/>
  <c r="AT181" i="6"/>
  <c r="AW228" i="6"/>
  <c r="CL244" i="6"/>
  <c r="CF244" i="6" s="1"/>
  <c r="CJ244" i="6"/>
  <c r="CD244" i="6" s="1"/>
  <c r="CK244" i="6"/>
  <c r="CE244" i="6" s="1"/>
  <c r="CI244" i="6"/>
  <c r="CC244" i="6" s="1"/>
  <c r="CL212" i="6"/>
  <c r="CF212" i="6" s="1"/>
  <c r="CH212" i="6"/>
  <c r="CB212" i="6" s="1"/>
  <c r="AT212" i="6" s="1"/>
  <c r="CI212" i="6"/>
  <c r="CC212" i="6" s="1"/>
  <c r="CK212" i="6"/>
  <c r="CE212" i="6" s="1"/>
  <c r="CJ212" i="6"/>
  <c r="CD212" i="6" s="1"/>
  <c r="AW264" i="6"/>
  <c r="CL265" i="6"/>
  <c r="CF265" i="6" s="1"/>
  <c r="CJ265" i="6"/>
  <c r="CD265" i="6" s="1"/>
  <c r="AW265" i="6" s="1"/>
  <c r="CI265" i="6"/>
  <c r="CC265" i="6" s="1"/>
  <c r="CK265" i="6"/>
  <c r="CE265" i="6" s="1"/>
  <c r="CJ249" i="6"/>
  <c r="CD249" i="6" s="1"/>
  <c r="CL249" i="6"/>
  <c r="CF249" i="6" s="1"/>
  <c r="CK249" i="6"/>
  <c r="CE249" i="6" s="1"/>
  <c r="CI249" i="6"/>
  <c r="CC249" i="6" s="1"/>
  <c r="AW249" i="6" s="1"/>
  <c r="CJ235" i="6"/>
  <c r="CD235" i="6" s="1"/>
  <c r="CI235" i="6"/>
  <c r="CC235" i="6" s="1"/>
  <c r="CL235" i="6"/>
  <c r="CF235" i="6" s="1"/>
  <c r="CK235" i="6"/>
  <c r="CE235" i="6" s="1"/>
  <c r="AW252" i="6"/>
  <c r="AY313" i="6"/>
  <c r="AT196" i="6"/>
  <c r="C147" i="6"/>
  <c r="A352" i="6" s="1"/>
  <c r="AT207" i="6"/>
  <c r="S43" i="6"/>
  <c r="CA11" i="6"/>
  <c r="CL225" i="6"/>
  <c r="CF225" i="6" s="1"/>
  <c r="CJ225" i="6"/>
  <c r="CD225" i="6" s="1"/>
  <c r="CI225" i="6"/>
  <c r="CC225" i="6" s="1"/>
  <c r="CK225" i="6"/>
  <c r="CE225" i="6" s="1"/>
  <c r="AT206" i="6"/>
  <c r="AT180" i="6"/>
  <c r="AW244" i="6"/>
  <c r="AT211" i="6"/>
  <c r="CI227" i="6"/>
  <c r="CC227" i="6" s="1"/>
  <c r="AW227" i="6" s="1"/>
  <c r="CJ227" i="6"/>
  <c r="CD227" i="6" s="1"/>
  <c r="CL227" i="6"/>
  <c r="CF227" i="6" s="1"/>
  <c r="CK227" i="6"/>
  <c r="CE227" i="6" s="1"/>
  <c r="CL262" i="6"/>
  <c r="CK262" i="6"/>
  <c r="CI262" i="6"/>
  <c r="CJ262" i="6"/>
  <c r="CL199" i="6"/>
  <c r="CF199" i="6" s="1"/>
  <c r="B352" i="6" s="1"/>
  <c r="CJ199" i="6"/>
  <c r="CD199" i="6" s="1"/>
  <c r="CI199" i="6"/>
  <c r="CC199" i="6" s="1"/>
  <c r="AT199" i="6" s="1"/>
  <c r="CK199" i="6"/>
  <c r="CE199" i="6" s="1"/>
  <c r="CJ248" i="6"/>
  <c r="CD248" i="6" s="1"/>
  <c r="CL248" i="6"/>
  <c r="CF248" i="6" s="1"/>
  <c r="CI248" i="6"/>
  <c r="CC248" i="6" s="1"/>
  <c r="AW248" i="6" s="1"/>
  <c r="CK248" i="6"/>
  <c r="CE248" i="6" s="1"/>
  <c r="AW225" i="6"/>
  <c r="AT177" i="6"/>
  <c r="CJ255" i="6"/>
  <c r="CD255" i="6" s="1"/>
  <c r="CL255" i="6"/>
  <c r="CF255" i="6" s="1"/>
  <c r="CK255" i="6"/>
  <c r="CE255" i="6" s="1"/>
  <c r="CI255" i="6"/>
  <c r="CC255" i="6" s="1"/>
  <c r="AW255" i="6" s="1"/>
  <c r="CJ239" i="6"/>
  <c r="CD239" i="6" s="1"/>
  <c r="CI239" i="6"/>
  <c r="CC239" i="6" s="1"/>
  <c r="CL239" i="6"/>
  <c r="CF239" i="6" s="1"/>
  <c r="CK239" i="6"/>
  <c r="CE239" i="6" s="1"/>
  <c r="CJ243" i="6"/>
  <c r="CD243" i="6" s="1"/>
  <c r="CL243" i="6"/>
  <c r="CF243" i="6" s="1"/>
  <c r="CK243" i="6"/>
  <c r="CE243" i="6" s="1"/>
  <c r="CI243" i="6"/>
  <c r="CC243" i="6" s="1"/>
  <c r="CI226" i="6"/>
  <c r="CC226" i="6" s="1"/>
  <c r="CK226" i="6"/>
  <c r="CE226" i="6" s="1"/>
  <c r="CJ226" i="6"/>
  <c r="CD226" i="6" s="1"/>
  <c r="CL226" i="6"/>
  <c r="CF226" i="6" s="1"/>
  <c r="AT188" i="6"/>
  <c r="CJ257" i="6"/>
  <c r="CD257" i="6" s="1"/>
  <c r="CK257" i="6"/>
  <c r="CE257" i="6" s="1"/>
  <c r="CL257" i="6"/>
  <c r="CF257" i="6" s="1"/>
  <c r="CI257" i="6"/>
  <c r="CC257" i="6" s="1"/>
  <c r="AW257" i="6" s="1"/>
  <c r="CJ240" i="6"/>
  <c r="CD240" i="6" s="1"/>
  <c r="CK240" i="6"/>
  <c r="CE240" i="6" s="1"/>
  <c r="CL240" i="6"/>
  <c r="CF240" i="6" s="1"/>
  <c r="CI240" i="6"/>
  <c r="CC240" i="6" s="1"/>
  <c r="AW240" i="6" s="1"/>
  <c r="CL218" i="6"/>
  <c r="CF218" i="6" s="1"/>
  <c r="CH218" i="6"/>
  <c r="CB218" i="6" s="1"/>
  <c r="AT218" i="6" s="1"/>
  <c r="CK218" i="6"/>
  <c r="CE218" i="6" s="1"/>
  <c r="CI218" i="6"/>
  <c r="CC218" i="6" s="1"/>
  <c r="CJ218" i="6"/>
  <c r="CD218" i="6" s="1"/>
  <c r="AT208" i="6"/>
  <c r="CJ246" i="6"/>
  <c r="CD246" i="6" s="1"/>
  <c r="CL246" i="6"/>
  <c r="CF246" i="6" s="1"/>
  <c r="AW246" i="6" s="1"/>
  <c r="CI246" i="6"/>
  <c r="CC246" i="6" s="1"/>
  <c r="CK246" i="6"/>
  <c r="CE246" i="6" s="1"/>
  <c r="CJ234" i="6"/>
  <c r="CD234" i="6" s="1"/>
  <c r="CK234" i="6"/>
  <c r="CE234" i="6" s="1"/>
  <c r="CL234" i="6"/>
  <c r="CF234" i="6" s="1"/>
  <c r="CI234" i="6"/>
  <c r="CC234" i="6" s="1"/>
  <c r="AW234" i="6" s="1"/>
  <c r="AW233" i="5"/>
  <c r="CI192" i="5"/>
  <c r="CC192" i="5" s="1"/>
  <c r="CK192" i="5"/>
  <c r="CE192" i="5" s="1"/>
  <c r="CL192" i="5"/>
  <c r="CF192" i="5" s="1"/>
  <c r="CJ192" i="5"/>
  <c r="CD192" i="5" s="1"/>
  <c r="CH192" i="5"/>
  <c r="CB192" i="5" s="1"/>
  <c r="C151" i="5"/>
  <c r="C154" i="5" s="1"/>
  <c r="D154" i="5"/>
  <c r="D160" i="5" s="1"/>
  <c r="E159" i="5"/>
  <c r="E160" i="5" s="1"/>
  <c r="C155" i="5"/>
  <c r="CG186" i="5"/>
  <c r="CA186" i="5" s="1"/>
  <c r="C186" i="5"/>
  <c r="CK189" i="5"/>
  <c r="CE189" i="5" s="1"/>
  <c r="CI189" i="5"/>
  <c r="CC189" i="5" s="1"/>
  <c r="CH189" i="5"/>
  <c r="CB189" i="5" s="1"/>
  <c r="AT189" i="5" s="1"/>
  <c r="CL189" i="5"/>
  <c r="CF189" i="5" s="1"/>
  <c r="CI205" i="5"/>
  <c r="CC205" i="5" s="1"/>
  <c r="CK205" i="5"/>
  <c r="CE205" i="5" s="1"/>
  <c r="CJ205" i="5"/>
  <c r="CD205" i="5" s="1"/>
  <c r="CH205" i="5"/>
  <c r="CB205" i="5" s="1"/>
  <c r="AT205" i="5" s="1"/>
  <c r="CL205" i="5"/>
  <c r="CF205" i="5" s="1"/>
  <c r="CL213" i="5"/>
  <c r="CF213" i="5" s="1"/>
  <c r="CH213" i="5"/>
  <c r="CB213" i="5" s="1"/>
  <c r="CI213" i="5"/>
  <c r="CC213" i="5" s="1"/>
  <c r="CK213" i="5"/>
  <c r="CE213" i="5" s="1"/>
  <c r="CJ213" i="5"/>
  <c r="CD213" i="5" s="1"/>
  <c r="AT213" i="5" s="1"/>
  <c r="CJ225" i="5"/>
  <c r="CD225" i="5" s="1"/>
  <c r="CK225" i="5"/>
  <c r="CE225" i="5" s="1"/>
  <c r="CL225" i="5"/>
  <c r="CF225" i="5" s="1"/>
  <c r="CI225" i="5"/>
  <c r="CC225" i="5" s="1"/>
  <c r="AW225" i="5" s="1"/>
  <c r="CJ228" i="5"/>
  <c r="CD228" i="5" s="1"/>
  <c r="CK228" i="5"/>
  <c r="CE228" i="5" s="1"/>
  <c r="AW228" i="5" s="1"/>
  <c r="CL228" i="5"/>
  <c r="CF228" i="5" s="1"/>
  <c r="CI228" i="5"/>
  <c r="CC228" i="5" s="1"/>
  <c r="CJ232" i="5"/>
  <c r="CD232" i="5" s="1"/>
  <c r="AW232" i="5" s="1"/>
  <c r="CK232" i="5"/>
  <c r="CE232" i="5" s="1"/>
  <c r="CI232" i="5"/>
  <c r="CC232" i="5" s="1"/>
  <c r="CH246" i="5"/>
  <c r="CB246" i="5" s="1"/>
  <c r="CG246" i="5"/>
  <c r="CA246" i="5" s="1"/>
  <c r="CI290" i="5"/>
  <c r="CC290" i="5" s="1"/>
  <c r="CH290" i="5"/>
  <c r="CB290" i="5" s="1"/>
  <c r="CH292" i="5"/>
  <c r="CB292" i="5" s="1"/>
  <c r="AV292" i="5" s="1"/>
  <c r="CI292" i="5"/>
  <c r="CC292" i="5" s="1"/>
  <c r="S43" i="5"/>
  <c r="S51" i="5"/>
  <c r="D167" i="5"/>
  <c r="CJ179" i="5"/>
  <c r="CD179" i="5" s="1"/>
  <c r="CK179" i="5"/>
  <c r="CE179" i="5" s="1"/>
  <c r="CI179" i="5"/>
  <c r="CC179" i="5" s="1"/>
  <c r="CJ180" i="5"/>
  <c r="CD180" i="5" s="1"/>
  <c r="CI180" i="5"/>
  <c r="CC180" i="5" s="1"/>
  <c r="CH180" i="5"/>
  <c r="CB180" i="5" s="1"/>
  <c r="CL180" i="5"/>
  <c r="CF180" i="5" s="1"/>
  <c r="CG185" i="5"/>
  <c r="CA185" i="5" s="1"/>
  <c r="C185" i="5"/>
  <c r="CJ187" i="5"/>
  <c r="CD187" i="5" s="1"/>
  <c r="CK187" i="5"/>
  <c r="CE187" i="5" s="1"/>
  <c r="CI187" i="5"/>
  <c r="CC187" i="5" s="1"/>
  <c r="CK188" i="5"/>
  <c r="CE188" i="5" s="1"/>
  <c r="CJ188" i="5"/>
  <c r="CD188" i="5" s="1"/>
  <c r="CI188" i="5"/>
  <c r="CC188" i="5" s="1"/>
  <c r="CK191" i="5"/>
  <c r="CE191" i="5" s="1"/>
  <c r="CL191" i="5"/>
  <c r="CF191" i="5" s="1"/>
  <c r="CJ191" i="5"/>
  <c r="CD191" i="5" s="1"/>
  <c r="CH191" i="5"/>
  <c r="CB191" i="5" s="1"/>
  <c r="AT191" i="5" s="1"/>
  <c r="CI201" i="5"/>
  <c r="CC201" i="5" s="1"/>
  <c r="CK201" i="5"/>
  <c r="CE201" i="5" s="1"/>
  <c r="CJ201" i="5"/>
  <c r="CD201" i="5" s="1"/>
  <c r="CH201" i="5"/>
  <c r="CB201" i="5" s="1"/>
  <c r="AT201" i="5" s="1"/>
  <c r="CL201" i="5"/>
  <c r="CF201" i="5" s="1"/>
  <c r="CI206" i="5"/>
  <c r="CC206" i="5" s="1"/>
  <c r="CK206" i="5"/>
  <c r="CE206" i="5" s="1"/>
  <c r="CL206" i="5"/>
  <c r="CF206" i="5" s="1"/>
  <c r="CJ206" i="5"/>
  <c r="CD206" i="5" s="1"/>
  <c r="CI207" i="5"/>
  <c r="CC207" i="5" s="1"/>
  <c r="CK207" i="5"/>
  <c r="CE207" i="5" s="1"/>
  <c r="CL207" i="5"/>
  <c r="CF207" i="5" s="1"/>
  <c r="CL209" i="5"/>
  <c r="CF209" i="5" s="1"/>
  <c r="CH209" i="5"/>
  <c r="CB209" i="5" s="1"/>
  <c r="CI209" i="5"/>
  <c r="CC209" i="5" s="1"/>
  <c r="CK209" i="5"/>
  <c r="CE209" i="5" s="1"/>
  <c r="CJ209" i="5"/>
  <c r="CD209" i="5" s="1"/>
  <c r="CL211" i="5"/>
  <c r="CF211" i="5" s="1"/>
  <c r="CH211" i="5"/>
  <c r="CB211" i="5" s="1"/>
  <c r="CI211" i="5"/>
  <c r="CC211" i="5" s="1"/>
  <c r="CK211" i="5"/>
  <c r="CE211" i="5" s="1"/>
  <c r="CG212" i="5"/>
  <c r="CA212" i="5" s="1"/>
  <c r="C212" i="5"/>
  <c r="CL219" i="5"/>
  <c r="CF219" i="5" s="1"/>
  <c r="CH219" i="5"/>
  <c r="CB219" i="5" s="1"/>
  <c r="CK219" i="5"/>
  <c r="CE219" i="5" s="1"/>
  <c r="CI219" i="5"/>
  <c r="CC219" i="5" s="1"/>
  <c r="AT219" i="5" s="1"/>
  <c r="CJ219" i="5"/>
  <c r="CD219" i="5" s="1"/>
  <c r="CK252" i="5"/>
  <c r="CE252" i="5" s="1"/>
  <c r="CI252" i="5"/>
  <c r="CC252" i="5" s="1"/>
  <c r="AW252" i="5" s="1"/>
  <c r="CL252" i="5"/>
  <c r="CF252" i="5" s="1"/>
  <c r="CH12" i="5"/>
  <c r="CA12" i="5" s="1"/>
  <c r="CB12" i="5"/>
  <c r="CK12" i="5"/>
  <c r="CD12" i="5" s="1"/>
  <c r="CJ12" i="5"/>
  <c r="CC12" i="5" s="1"/>
  <c r="CH14" i="5"/>
  <c r="CA14" i="5" s="1"/>
  <c r="CB14" i="5"/>
  <c r="CK14" i="5"/>
  <c r="CD14" i="5" s="1"/>
  <c r="CJ14" i="5"/>
  <c r="CC14" i="5" s="1"/>
  <c r="CG182" i="5"/>
  <c r="CA182" i="5" s="1"/>
  <c r="C182" i="5"/>
  <c r="CH188" i="5"/>
  <c r="CB188" i="5" s="1"/>
  <c r="CI191" i="5"/>
  <c r="CC191" i="5" s="1"/>
  <c r="AT192" i="5"/>
  <c r="CI193" i="5"/>
  <c r="CC193" i="5" s="1"/>
  <c r="CK193" i="5"/>
  <c r="CE193" i="5" s="1"/>
  <c r="CJ193" i="5"/>
  <c r="CD193" i="5" s="1"/>
  <c r="CH193" i="5"/>
  <c r="CB193" i="5" s="1"/>
  <c r="AT193" i="5" s="1"/>
  <c r="CL193" i="5"/>
  <c r="CF193" i="5" s="1"/>
  <c r="CI202" i="5"/>
  <c r="CC202" i="5" s="1"/>
  <c r="CK202" i="5"/>
  <c r="CE202" i="5" s="1"/>
  <c r="AT202" i="5" s="1"/>
  <c r="CH202" i="5"/>
  <c r="CB202" i="5" s="1"/>
  <c r="CJ202" i="5"/>
  <c r="CD202" i="5" s="1"/>
  <c r="CG211" i="5"/>
  <c r="CA211" i="5" s="1"/>
  <c r="CJ214" i="5"/>
  <c r="CH214" i="5"/>
  <c r="CK214" i="5"/>
  <c r="CL214" i="5"/>
  <c r="CG218" i="5"/>
  <c r="CA218" i="5" s="1"/>
  <c r="C218" i="5"/>
  <c r="CJ227" i="5"/>
  <c r="CD227" i="5" s="1"/>
  <c r="CI227" i="5"/>
  <c r="CC227" i="5" s="1"/>
  <c r="CL227" i="5"/>
  <c r="CF227" i="5" s="1"/>
  <c r="CK227" i="5"/>
  <c r="CE227" i="5" s="1"/>
  <c r="CH230" i="5"/>
  <c r="CB230" i="5" s="1"/>
  <c r="CG230" i="5"/>
  <c r="CA230" i="5" s="1"/>
  <c r="C230" i="5"/>
  <c r="CL232" i="5"/>
  <c r="CF232" i="5" s="1"/>
  <c r="CK236" i="5"/>
  <c r="CE236" i="5" s="1"/>
  <c r="CI236" i="5"/>
  <c r="CC236" i="5" s="1"/>
  <c r="AW236" i="5" s="1"/>
  <c r="CL236" i="5"/>
  <c r="CF236" i="5" s="1"/>
  <c r="CJ236" i="5"/>
  <c r="CD236" i="5" s="1"/>
  <c r="CK240" i="5"/>
  <c r="CE240" i="5" s="1"/>
  <c r="CI240" i="5"/>
  <c r="CC240" i="5" s="1"/>
  <c r="AW240" i="5" s="1"/>
  <c r="CL240" i="5"/>
  <c r="CF240" i="5" s="1"/>
  <c r="CJ240" i="5"/>
  <c r="CD240" i="5" s="1"/>
  <c r="CH262" i="5"/>
  <c r="CG262" i="5"/>
  <c r="C262" i="5"/>
  <c r="S39" i="5"/>
  <c r="S47" i="5"/>
  <c r="C125" i="5"/>
  <c r="CA125" i="5" s="1"/>
  <c r="E141" i="5"/>
  <c r="E147" i="5" s="1"/>
  <c r="D146" i="5"/>
  <c r="C142" i="5"/>
  <c r="C146" i="5" s="1"/>
  <c r="C158" i="5"/>
  <c r="C167" i="5"/>
  <c r="CG177" i="5"/>
  <c r="CA177" i="5" s="1"/>
  <c r="C177" i="5"/>
  <c r="CH179" i="5"/>
  <c r="CB179" i="5" s="1"/>
  <c r="AT179" i="5" s="1"/>
  <c r="CG181" i="5"/>
  <c r="CA181" i="5" s="1"/>
  <c r="C181" i="5"/>
  <c r="CJ183" i="5"/>
  <c r="CD183" i="5" s="1"/>
  <c r="CK183" i="5"/>
  <c r="CE183" i="5" s="1"/>
  <c r="AT183" i="5" s="1"/>
  <c r="CI183" i="5"/>
  <c r="CC183" i="5" s="1"/>
  <c r="CJ184" i="5"/>
  <c r="CD184" i="5" s="1"/>
  <c r="CI184" i="5"/>
  <c r="CC184" i="5" s="1"/>
  <c r="CH184" i="5"/>
  <c r="CB184" i="5" s="1"/>
  <c r="AT184" i="5" s="1"/>
  <c r="CL184" i="5"/>
  <c r="CF184" i="5" s="1"/>
  <c r="CH187" i="5"/>
  <c r="CB187" i="5" s="1"/>
  <c r="AT187" i="5" s="1"/>
  <c r="CL188" i="5"/>
  <c r="CF188" i="5" s="1"/>
  <c r="AT188" i="5" s="1"/>
  <c r="CJ189" i="5"/>
  <c r="CD189" i="5" s="1"/>
  <c r="CI194" i="5"/>
  <c r="CC194" i="5" s="1"/>
  <c r="CK194" i="5"/>
  <c r="CE194" i="5" s="1"/>
  <c r="CH194" i="5"/>
  <c r="CB194" i="5" s="1"/>
  <c r="AT194" i="5" s="1"/>
  <c r="CJ194" i="5"/>
  <c r="CD194" i="5" s="1"/>
  <c r="CL202" i="5"/>
  <c r="CF202" i="5" s="1"/>
  <c r="CL210" i="5"/>
  <c r="CF210" i="5" s="1"/>
  <c r="CH210" i="5"/>
  <c r="CB210" i="5" s="1"/>
  <c r="CI210" i="5"/>
  <c r="CC210" i="5" s="1"/>
  <c r="AT210" i="5" s="1"/>
  <c r="CK210" i="5"/>
  <c r="CE210" i="5" s="1"/>
  <c r="CJ210" i="5"/>
  <c r="CD210" i="5" s="1"/>
  <c r="CJ211" i="5"/>
  <c r="CD211" i="5" s="1"/>
  <c r="CI214" i="5"/>
  <c r="CL217" i="5"/>
  <c r="CH217" i="5"/>
  <c r="CK217" i="5"/>
  <c r="CI217" i="5"/>
  <c r="CL223" i="5"/>
  <c r="CF223" i="5" s="1"/>
  <c r="CK223" i="5"/>
  <c r="CE223" i="5" s="1"/>
  <c r="CI223" i="5"/>
  <c r="CC223" i="5" s="1"/>
  <c r="AW223" i="5" s="1"/>
  <c r="CM223" i="5"/>
  <c r="CN223" i="5" s="1"/>
  <c r="CJ223" i="5"/>
  <c r="CD223" i="5" s="1"/>
  <c r="CK237" i="5"/>
  <c r="CE237" i="5" s="1"/>
  <c r="CJ237" i="5"/>
  <c r="CD237" i="5" s="1"/>
  <c r="AW237" i="5" s="1"/>
  <c r="CL237" i="5"/>
  <c r="CF237" i="5" s="1"/>
  <c r="CH250" i="5"/>
  <c r="CB250" i="5" s="1"/>
  <c r="CG250" i="5"/>
  <c r="CA250" i="5" s="1"/>
  <c r="CJ252" i="5"/>
  <c r="CD252" i="5" s="1"/>
  <c r="CL260" i="5"/>
  <c r="CI260" i="5"/>
  <c r="CJ260" i="5"/>
  <c r="CK260" i="5"/>
  <c r="CJ264" i="5"/>
  <c r="CD264" i="5" s="1"/>
  <c r="AW264" i="5" s="1"/>
  <c r="CK264" i="5"/>
  <c r="CE264" i="5" s="1"/>
  <c r="CI264" i="5"/>
  <c r="CC264" i="5" s="1"/>
  <c r="CL264" i="5"/>
  <c r="CF264" i="5" s="1"/>
  <c r="D141" i="5"/>
  <c r="D147" i="5" s="1"/>
  <c r="CL190" i="5"/>
  <c r="CF190" i="5" s="1"/>
  <c r="CI195" i="5"/>
  <c r="CC195" i="5" s="1"/>
  <c r="AT195" i="5" s="1"/>
  <c r="CK195" i="5"/>
  <c r="CE195" i="5" s="1"/>
  <c r="CL195" i="5"/>
  <c r="CF195" i="5" s="1"/>
  <c r="CI203" i="5"/>
  <c r="CC203" i="5" s="1"/>
  <c r="AT203" i="5" s="1"/>
  <c r="CK203" i="5"/>
  <c r="CE203" i="5" s="1"/>
  <c r="CL203" i="5"/>
  <c r="CF203" i="5" s="1"/>
  <c r="AT209" i="5"/>
  <c r="CJ216" i="5"/>
  <c r="CL216" i="5"/>
  <c r="CI216" i="5"/>
  <c r="CH216" i="5"/>
  <c r="CK238" i="5"/>
  <c r="CE238" i="5" s="1"/>
  <c r="CL238" i="5"/>
  <c r="CF238" i="5" s="1"/>
  <c r="CI238" i="5"/>
  <c r="CC238" i="5" s="1"/>
  <c r="CK239" i="5"/>
  <c r="CE239" i="5" s="1"/>
  <c r="CJ239" i="5"/>
  <c r="CD239" i="5" s="1"/>
  <c r="CI239" i="5"/>
  <c r="CC239" i="5" s="1"/>
  <c r="AW239" i="5" s="1"/>
  <c r="CI245" i="5"/>
  <c r="CC245" i="5" s="1"/>
  <c r="CK245" i="5"/>
  <c r="CE245" i="5" s="1"/>
  <c r="CL245" i="5"/>
  <c r="CF245" i="5" s="1"/>
  <c r="CK254" i="5"/>
  <c r="CE254" i="5" s="1"/>
  <c r="CI254" i="5"/>
  <c r="CC254" i="5" s="1"/>
  <c r="CL254" i="5"/>
  <c r="CF254" i="5" s="1"/>
  <c r="CJ254" i="5"/>
  <c r="CD254" i="5" s="1"/>
  <c r="AV298" i="5"/>
  <c r="C97" i="5"/>
  <c r="C122" i="5"/>
  <c r="C140" i="5"/>
  <c r="C141" i="5" s="1"/>
  <c r="C147" i="5" s="1"/>
  <c r="F147" i="5"/>
  <c r="J147" i="5"/>
  <c r="CH190" i="5"/>
  <c r="CB190" i="5" s="1"/>
  <c r="AT190" i="5" s="1"/>
  <c r="CK196" i="5"/>
  <c r="CE196" i="5" s="1"/>
  <c r="CI196" i="5"/>
  <c r="CC196" i="5" s="1"/>
  <c r="AT196" i="5" s="1"/>
  <c r="CI197" i="5"/>
  <c r="CC197" i="5" s="1"/>
  <c r="AT197" i="5" s="1"/>
  <c r="CK197" i="5"/>
  <c r="CE197" i="5" s="1"/>
  <c r="CK198" i="5"/>
  <c r="CE198" i="5" s="1"/>
  <c r="CI198" i="5"/>
  <c r="CC198" i="5" s="1"/>
  <c r="AT198" i="5" s="1"/>
  <c r="CI199" i="5"/>
  <c r="CC199" i="5" s="1"/>
  <c r="AT199" i="5" s="1"/>
  <c r="CK199" i="5"/>
  <c r="CE199" i="5" s="1"/>
  <c r="CI200" i="5"/>
  <c r="CC200" i="5" s="1"/>
  <c r="CK200" i="5"/>
  <c r="CE200" i="5" s="1"/>
  <c r="CL200" i="5"/>
  <c r="CF200" i="5" s="1"/>
  <c r="AT200" i="5" s="1"/>
  <c r="CI204" i="5"/>
  <c r="CC204" i="5" s="1"/>
  <c r="AT204" i="5" s="1"/>
  <c r="CK204" i="5"/>
  <c r="CE204" i="5" s="1"/>
  <c r="CL204" i="5"/>
  <c r="CF204" i="5" s="1"/>
  <c r="CL208" i="5"/>
  <c r="CF208" i="5" s="1"/>
  <c r="CI208" i="5"/>
  <c r="CC208" i="5" s="1"/>
  <c r="AT208" i="5" s="1"/>
  <c r="CK208" i="5"/>
  <c r="CE208" i="5" s="1"/>
  <c r="CK216" i="5"/>
  <c r="CK234" i="5"/>
  <c r="CE234" i="5" s="1"/>
  <c r="AW234" i="5" s="1"/>
  <c r="CL234" i="5"/>
  <c r="CF234" i="5" s="1"/>
  <c r="CI234" i="5"/>
  <c r="CC234" i="5" s="1"/>
  <c r="CK235" i="5"/>
  <c r="CE235" i="5" s="1"/>
  <c r="CJ235" i="5"/>
  <c r="CD235" i="5" s="1"/>
  <c r="CI235" i="5"/>
  <c r="CC235" i="5" s="1"/>
  <c r="AW235" i="5" s="1"/>
  <c r="CL239" i="5"/>
  <c r="CF239" i="5" s="1"/>
  <c r="CK241" i="5"/>
  <c r="CE241" i="5" s="1"/>
  <c r="CJ241" i="5"/>
  <c r="CD241" i="5" s="1"/>
  <c r="CI241" i="5"/>
  <c r="CC241" i="5" s="1"/>
  <c r="AW241" i="5" s="1"/>
  <c r="CI243" i="5"/>
  <c r="CC243" i="5" s="1"/>
  <c r="CK243" i="5"/>
  <c r="CE243" i="5" s="1"/>
  <c r="CL243" i="5"/>
  <c r="CF243" i="5" s="1"/>
  <c r="CK255" i="5"/>
  <c r="CE255" i="5" s="1"/>
  <c r="CL255" i="5"/>
  <c r="CF255" i="5" s="1"/>
  <c r="CI255" i="5"/>
  <c r="CC255" i="5" s="1"/>
  <c r="AW255" i="5" s="1"/>
  <c r="CH263" i="5"/>
  <c r="AV296" i="5"/>
  <c r="CK242" i="5"/>
  <c r="CE242" i="5" s="1"/>
  <c r="CJ242" i="5"/>
  <c r="CD242" i="5" s="1"/>
  <c r="CI242" i="5"/>
  <c r="CC242" i="5" s="1"/>
  <c r="AW242" i="5" s="1"/>
  <c r="CK253" i="5"/>
  <c r="CE253" i="5" s="1"/>
  <c r="CJ253" i="5"/>
  <c r="CD253" i="5" s="1"/>
  <c r="CI253" i="5"/>
  <c r="CC253" i="5" s="1"/>
  <c r="AW253" i="5" s="1"/>
  <c r="CL253" i="5"/>
  <c r="CF253" i="5" s="1"/>
  <c r="CJ256" i="5"/>
  <c r="CD256" i="5" s="1"/>
  <c r="CL256" i="5"/>
  <c r="CF256" i="5" s="1"/>
  <c r="CK256" i="5"/>
  <c r="CE256" i="5" s="1"/>
  <c r="AW256" i="5" s="1"/>
  <c r="CJ261" i="5"/>
  <c r="CK261" i="5"/>
  <c r="CI261" i="5"/>
  <c r="CH287" i="5"/>
  <c r="CI287" i="5"/>
  <c r="CI288" i="5"/>
  <c r="CC288" i="5" s="1"/>
  <c r="CH288" i="5"/>
  <c r="CB288" i="5" s="1"/>
  <c r="AV288" i="5" s="1"/>
  <c r="AV290" i="5"/>
  <c r="CH296" i="5"/>
  <c r="CB296" i="5" s="1"/>
  <c r="CG309" i="5"/>
  <c r="CA309" i="5" s="1"/>
  <c r="CH309" i="5"/>
  <c r="CB309" i="5" s="1"/>
  <c r="CI309" i="5"/>
  <c r="CC309" i="5" s="1"/>
  <c r="CI317" i="5"/>
  <c r="CH317" i="5"/>
  <c r="CG317" i="5"/>
  <c r="CA317" i="5" s="1"/>
  <c r="AY317" i="5" s="1"/>
  <c r="CG312" i="5"/>
  <c r="CA312" i="5" s="1"/>
  <c r="CK312" i="5"/>
  <c r="CE312" i="5" s="1"/>
  <c r="CI312" i="5"/>
  <c r="CC312" i="5" s="1"/>
  <c r="CH313" i="5"/>
  <c r="CB313" i="5" s="1"/>
  <c r="CG313" i="5"/>
  <c r="CA313" i="5" s="1"/>
  <c r="CK313" i="5"/>
  <c r="CE313" i="5" s="1"/>
  <c r="CI313" i="5"/>
  <c r="CC313" i="5" s="1"/>
  <c r="CK11" i="5"/>
  <c r="CD11" i="5" s="1"/>
  <c r="CK13" i="5"/>
  <c r="CD13" i="5" s="1"/>
  <c r="CI226" i="5"/>
  <c r="CC226" i="5" s="1"/>
  <c r="AW226" i="5" s="1"/>
  <c r="CI229" i="5"/>
  <c r="CC229" i="5" s="1"/>
  <c r="C231" i="5"/>
  <c r="CI233" i="5"/>
  <c r="CC233" i="5" s="1"/>
  <c r="C244" i="5"/>
  <c r="CG257" i="5"/>
  <c r="CA257" i="5" s="1"/>
  <c r="C257" i="5"/>
  <c r="CH257" i="5"/>
  <c r="CB257" i="5" s="1"/>
  <c r="CI293" i="5"/>
  <c r="CC293" i="5" s="1"/>
  <c r="AV293" i="5" s="1"/>
  <c r="CI298" i="5"/>
  <c r="CC298" i="5" s="1"/>
  <c r="AV299" i="5"/>
  <c r="CI301" i="5"/>
  <c r="CC301" i="5" s="1"/>
  <c r="AV301" i="5" s="1"/>
  <c r="CH301" i="5"/>
  <c r="CB301" i="5" s="1"/>
  <c r="CG308" i="5"/>
  <c r="CA308" i="5" s="1"/>
  <c r="CH308" i="5"/>
  <c r="CB308" i="5" s="1"/>
  <c r="C308" i="5"/>
  <c r="CJ308" i="5"/>
  <c r="CD308" i="5" s="1"/>
  <c r="CG318" i="5"/>
  <c r="CA318" i="5" s="1"/>
  <c r="AY318" i="5" s="1"/>
  <c r="CI318" i="5"/>
  <c r="CH318" i="5"/>
  <c r="CL215" i="5"/>
  <c r="CH215" i="5"/>
  <c r="CL226" i="5"/>
  <c r="CF226" i="5" s="1"/>
  <c r="CL229" i="5"/>
  <c r="CF229" i="5" s="1"/>
  <c r="AW229" i="5" s="1"/>
  <c r="CL233" i="5"/>
  <c r="CF233" i="5" s="1"/>
  <c r="C246" i="5"/>
  <c r="C247" i="5"/>
  <c r="C248" i="5"/>
  <c r="C249" i="5"/>
  <c r="C250" i="5"/>
  <c r="C251" i="5"/>
  <c r="CJ258" i="5"/>
  <c r="CD258" i="5" s="1"/>
  <c r="AW258" i="5" s="1"/>
  <c r="CK258" i="5"/>
  <c r="CE258" i="5" s="1"/>
  <c r="CL258" i="5"/>
  <c r="CF258" i="5" s="1"/>
  <c r="C285" i="5"/>
  <c r="CH289" i="5"/>
  <c r="CB289" i="5" s="1"/>
  <c r="AV289" i="5" s="1"/>
  <c r="C302" i="5"/>
  <c r="C311" i="5"/>
  <c r="CH312" i="5"/>
  <c r="CB312" i="5" s="1"/>
  <c r="CJ259" i="5"/>
  <c r="CD259" i="5" s="1"/>
  <c r="AW259" i="5" s="1"/>
  <c r="CI259" i="5"/>
  <c r="CC259" i="5" s="1"/>
  <c r="C263" i="5"/>
  <c r="CJ265" i="5"/>
  <c r="CD265" i="5" s="1"/>
  <c r="CI265" i="5"/>
  <c r="CC265" i="5" s="1"/>
  <c r="AW265" i="5" s="1"/>
  <c r="C279" i="5"/>
  <c r="CH294" i="5"/>
  <c r="CB294" i="5" s="1"/>
  <c r="AV294" i="5" s="1"/>
  <c r="C300" i="5"/>
  <c r="C323" i="5"/>
  <c r="C315" i="5"/>
  <c r="CG316" i="5"/>
  <c r="CA316" i="5" s="1"/>
  <c r="AY316" i="5" s="1"/>
  <c r="CI316" i="5"/>
  <c r="C338" i="5"/>
  <c r="C272" i="5"/>
  <c r="C310" i="5"/>
  <c r="C314" i="5"/>
  <c r="B331" i="5"/>
  <c r="AW239" i="6" l="1"/>
  <c r="AW226" i="6"/>
  <c r="AW235" i="6"/>
  <c r="AW243" i="6"/>
  <c r="AW236" i="6"/>
  <c r="AW259" i="6"/>
  <c r="CK244" i="5"/>
  <c r="CE244" i="5" s="1"/>
  <c r="CJ244" i="5"/>
  <c r="CD244" i="5" s="1"/>
  <c r="CL244" i="5"/>
  <c r="CF244" i="5" s="1"/>
  <c r="CI244" i="5"/>
  <c r="CC244" i="5" s="1"/>
  <c r="CJ230" i="5"/>
  <c r="CD230" i="5" s="1"/>
  <c r="AW230" i="5" s="1"/>
  <c r="CK230" i="5"/>
  <c r="CE230" i="5" s="1"/>
  <c r="CL230" i="5"/>
  <c r="CF230" i="5" s="1"/>
  <c r="CI230" i="5"/>
  <c r="CC230" i="5" s="1"/>
  <c r="CJ182" i="5"/>
  <c r="CD182" i="5" s="1"/>
  <c r="CL182" i="5"/>
  <c r="CF182" i="5" s="1"/>
  <c r="CK182" i="5"/>
  <c r="CE182" i="5" s="1"/>
  <c r="CI182" i="5"/>
  <c r="CC182" i="5" s="1"/>
  <c r="CH182" i="5"/>
  <c r="CB182" i="5" s="1"/>
  <c r="CI300" i="5"/>
  <c r="CC300" i="5" s="1"/>
  <c r="CH300" i="5"/>
  <c r="CB300" i="5" s="1"/>
  <c r="AV300" i="5" s="1"/>
  <c r="CK251" i="5"/>
  <c r="CE251" i="5" s="1"/>
  <c r="CJ251" i="5"/>
  <c r="CD251" i="5" s="1"/>
  <c r="CI251" i="5"/>
  <c r="CC251" i="5" s="1"/>
  <c r="CL251" i="5"/>
  <c r="CF251" i="5" s="1"/>
  <c r="CI247" i="5"/>
  <c r="CC247" i="5" s="1"/>
  <c r="CK247" i="5"/>
  <c r="CE247" i="5" s="1"/>
  <c r="CJ247" i="5"/>
  <c r="CD247" i="5" s="1"/>
  <c r="CL247" i="5"/>
  <c r="CF247" i="5" s="1"/>
  <c r="CJ263" i="5"/>
  <c r="CL263" i="5"/>
  <c r="CI263" i="5"/>
  <c r="CK263" i="5"/>
  <c r="CG311" i="5"/>
  <c r="CA311" i="5" s="1"/>
  <c r="AY311" i="5" s="1"/>
  <c r="CI311" i="5"/>
  <c r="CC311" i="5" s="1"/>
  <c r="CH311" i="5"/>
  <c r="CB311" i="5" s="1"/>
  <c r="CI250" i="5"/>
  <c r="CC250" i="5" s="1"/>
  <c r="AW250" i="5" s="1"/>
  <c r="CK250" i="5"/>
  <c r="CE250" i="5" s="1"/>
  <c r="CL250" i="5"/>
  <c r="CF250" i="5" s="1"/>
  <c r="CJ250" i="5"/>
  <c r="CD250" i="5" s="1"/>
  <c r="CI246" i="5"/>
  <c r="CC246" i="5" s="1"/>
  <c r="CK246" i="5"/>
  <c r="CE246" i="5" s="1"/>
  <c r="CL246" i="5"/>
  <c r="CF246" i="5" s="1"/>
  <c r="CJ246" i="5"/>
  <c r="CD246" i="5" s="1"/>
  <c r="AY308" i="5"/>
  <c r="CJ257" i="5"/>
  <c r="CD257" i="5" s="1"/>
  <c r="CL257" i="5"/>
  <c r="CF257" i="5" s="1"/>
  <c r="CI257" i="5"/>
  <c r="CC257" i="5" s="1"/>
  <c r="AW257" i="5" s="1"/>
  <c r="CK257" i="5"/>
  <c r="CE257" i="5" s="1"/>
  <c r="CJ231" i="5"/>
  <c r="CD231" i="5" s="1"/>
  <c r="CI231" i="5"/>
  <c r="CC231" i="5" s="1"/>
  <c r="CL231" i="5"/>
  <c r="CF231" i="5" s="1"/>
  <c r="CK231" i="5"/>
  <c r="CE231" i="5" s="1"/>
  <c r="AY313" i="5"/>
  <c r="AY312" i="5"/>
  <c r="AW254" i="5"/>
  <c r="CJ181" i="5"/>
  <c r="CD181" i="5" s="1"/>
  <c r="CH181" i="5"/>
  <c r="CB181" i="5" s="1"/>
  <c r="AT181" i="5" s="1"/>
  <c r="CL181" i="5"/>
  <c r="CF181" i="5" s="1"/>
  <c r="CI181" i="5"/>
  <c r="CC181" i="5" s="1"/>
  <c r="CK181" i="5"/>
  <c r="CE181" i="5" s="1"/>
  <c r="AT207" i="5"/>
  <c r="AT206" i="5"/>
  <c r="AT180" i="5"/>
  <c r="CG310" i="5"/>
  <c r="CA310" i="5" s="1"/>
  <c r="CH310" i="5"/>
  <c r="CB310" i="5" s="1"/>
  <c r="CI310" i="5"/>
  <c r="CC310" i="5" s="1"/>
  <c r="CI248" i="5"/>
  <c r="CC248" i="5" s="1"/>
  <c r="CK248" i="5"/>
  <c r="CE248" i="5" s="1"/>
  <c r="CL248" i="5"/>
  <c r="CF248" i="5" s="1"/>
  <c r="CJ248" i="5"/>
  <c r="CD248" i="5" s="1"/>
  <c r="CJ186" i="5"/>
  <c r="CD186" i="5" s="1"/>
  <c r="CL186" i="5"/>
  <c r="CF186" i="5" s="1"/>
  <c r="CK186" i="5"/>
  <c r="CE186" i="5" s="1"/>
  <c r="CH186" i="5"/>
  <c r="CB186" i="5" s="1"/>
  <c r="CI186" i="5"/>
  <c r="CC186" i="5" s="1"/>
  <c r="AT186" i="5" s="1"/>
  <c r="AY309" i="5"/>
  <c r="CL177" i="5"/>
  <c r="CF177" i="5" s="1"/>
  <c r="B352" i="5" s="1"/>
  <c r="CH177" i="5"/>
  <c r="CB177" i="5" s="1"/>
  <c r="CN177" i="5"/>
  <c r="CI177" i="5"/>
  <c r="CC177" i="5" s="1"/>
  <c r="CM177" i="5"/>
  <c r="CJ177" i="5"/>
  <c r="CD177" i="5" s="1"/>
  <c r="CK177" i="5"/>
  <c r="CE177" i="5" s="1"/>
  <c r="AT177" i="5" s="1"/>
  <c r="AW227" i="5"/>
  <c r="AT211" i="5"/>
  <c r="AT182" i="5"/>
  <c r="CL212" i="5"/>
  <c r="CF212" i="5" s="1"/>
  <c r="CH212" i="5"/>
  <c r="CB212" i="5" s="1"/>
  <c r="AT212" i="5" s="1"/>
  <c r="CI212" i="5"/>
  <c r="CC212" i="5" s="1"/>
  <c r="CK212" i="5"/>
  <c r="CE212" i="5" s="1"/>
  <c r="CJ212" i="5"/>
  <c r="CD212" i="5" s="1"/>
  <c r="CG314" i="5"/>
  <c r="CA314" i="5" s="1"/>
  <c r="CI314" i="5"/>
  <c r="CC314" i="5" s="1"/>
  <c r="CH314" i="5"/>
  <c r="CB314" i="5" s="1"/>
  <c r="CI315" i="5"/>
  <c r="CG315" i="5"/>
  <c r="CA315" i="5" s="1"/>
  <c r="AY315" i="5" s="1"/>
  <c r="CH315" i="5"/>
  <c r="CI302" i="5"/>
  <c r="CC302" i="5" s="1"/>
  <c r="CJ302" i="5"/>
  <c r="CD302" i="5" s="1"/>
  <c r="CI249" i="5"/>
  <c r="CC249" i="5" s="1"/>
  <c r="CK249" i="5"/>
  <c r="CE249" i="5" s="1"/>
  <c r="CJ249" i="5"/>
  <c r="CD249" i="5" s="1"/>
  <c r="CL249" i="5"/>
  <c r="CF249" i="5" s="1"/>
  <c r="AW243" i="5"/>
  <c r="AW245" i="5"/>
  <c r="AW238" i="5"/>
  <c r="CL262" i="5"/>
  <c r="CJ262" i="5"/>
  <c r="CK262" i="5"/>
  <c r="CI262" i="5"/>
  <c r="CL218" i="5"/>
  <c r="CF218" i="5" s="1"/>
  <c r="CH218" i="5"/>
  <c r="CB218" i="5" s="1"/>
  <c r="CK218" i="5"/>
  <c r="CE218" i="5" s="1"/>
  <c r="CI218" i="5"/>
  <c r="CC218" i="5" s="1"/>
  <c r="CJ218" i="5"/>
  <c r="CD218" i="5" s="1"/>
  <c r="AT218" i="5" s="1"/>
  <c r="CJ185" i="5"/>
  <c r="CD185" i="5" s="1"/>
  <c r="CH185" i="5"/>
  <c r="CB185" i="5" s="1"/>
  <c r="AT185" i="5" s="1"/>
  <c r="CL185" i="5"/>
  <c r="CF185" i="5" s="1"/>
  <c r="CK185" i="5"/>
  <c r="CE185" i="5" s="1"/>
  <c r="CI185" i="5"/>
  <c r="CC185" i="5" s="1"/>
  <c r="AW246" i="5"/>
  <c r="C159" i="5"/>
  <c r="AY310" i="5" l="1"/>
  <c r="AV302" i="5"/>
  <c r="AW248" i="5"/>
  <c r="C160" i="5"/>
  <c r="A352" i="5" s="1"/>
  <c r="AW231" i="5"/>
  <c r="AW251" i="5"/>
  <c r="AW249" i="5"/>
  <c r="AY314" i="5"/>
  <c r="AW247" i="5"/>
  <c r="AW244" i="5"/>
  <c r="AK325" i="1" l="1"/>
  <c r="AJ325" i="1"/>
  <c r="AI325" i="1"/>
  <c r="AH325" i="1"/>
  <c r="AG325" i="1"/>
  <c r="AF325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AK324" i="1"/>
  <c r="AJ324" i="1"/>
  <c r="AI324" i="1"/>
  <c r="AH324" i="1"/>
  <c r="AG324" i="1"/>
  <c r="AF324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AK323" i="1"/>
  <c r="AJ323" i="1"/>
  <c r="AI323" i="1"/>
  <c r="AH323" i="1"/>
  <c r="AG323" i="1"/>
  <c r="AF323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AX318" i="1"/>
  <c r="AW318" i="1"/>
  <c r="AV318" i="1"/>
  <c r="AU318" i="1"/>
  <c r="AT318" i="1"/>
  <c r="AX317" i="1"/>
  <c r="AW317" i="1"/>
  <c r="AV317" i="1"/>
  <c r="AU317" i="1"/>
  <c r="AT317" i="1"/>
  <c r="AX316" i="1"/>
  <c r="AW316" i="1"/>
  <c r="AV316" i="1"/>
  <c r="AU316" i="1"/>
  <c r="AT316" i="1"/>
  <c r="AX315" i="1"/>
  <c r="AW315" i="1"/>
  <c r="AV315" i="1"/>
  <c r="AU315" i="1"/>
  <c r="AT315" i="1"/>
  <c r="AX314" i="1"/>
  <c r="AW314" i="1"/>
  <c r="AV314" i="1"/>
  <c r="AU314" i="1"/>
  <c r="AT314" i="1"/>
  <c r="AX313" i="1"/>
  <c r="AW313" i="1"/>
  <c r="AV313" i="1"/>
  <c r="AX312" i="1"/>
  <c r="AW312" i="1"/>
  <c r="AV312" i="1"/>
  <c r="AU312" i="1"/>
  <c r="AT312" i="1"/>
  <c r="AX311" i="1"/>
  <c r="AW311" i="1"/>
  <c r="AV311" i="1"/>
  <c r="AU311" i="1"/>
  <c r="AT311" i="1"/>
  <c r="AX310" i="1"/>
  <c r="AW310" i="1"/>
  <c r="AV310" i="1"/>
  <c r="AU310" i="1"/>
  <c r="AT310" i="1"/>
  <c r="AX309" i="1"/>
  <c r="AW309" i="1"/>
  <c r="AV309" i="1"/>
  <c r="AU309" i="1"/>
  <c r="AT309" i="1"/>
  <c r="AX308" i="1"/>
  <c r="AW308" i="1"/>
  <c r="AV308" i="1"/>
  <c r="AU308" i="1"/>
  <c r="AT30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I308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18" i="1"/>
  <c r="AF318" i="1"/>
  <c r="AE318" i="1"/>
  <c r="AD318" i="1"/>
  <c r="AC318" i="1"/>
  <c r="AB318" i="1"/>
  <c r="AA318" i="1"/>
  <c r="Z318" i="1"/>
  <c r="Y318" i="1"/>
  <c r="AG317" i="1"/>
  <c r="AF317" i="1"/>
  <c r="AE317" i="1"/>
  <c r="AD317" i="1"/>
  <c r="AC317" i="1"/>
  <c r="AB317" i="1"/>
  <c r="AA317" i="1"/>
  <c r="Z317" i="1"/>
  <c r="Y317" i="1"/>
  <c r="AG316" i="1"/>
  <c r="AF316" i="1"/>
  <c r="AE316" i="1"/>
  <c r="AD316" i="1"/>
  <c r="AC316" i="1"/>
  <c r="AB316" i="1"/>
  <c r="AA316" i="1"/>
  <c r="Z316" i="1"/>
  <c r="Y316" i="1"/>
  <c r="AG315" i="1"/>
  <c r="AF315" i="1"/>
  <c r="AE315" i="1"/>
  <c r="AD315" i="1"/>
  <c r="AC315" i="1"/>
  <c r="AB315" i="1"/>
  <c r="AA315" i="1"/>
  <c r="Z315" i="1"/>
  <c r="Y315" i="1"/>
  <c r="AG314" i="1"/>
  <c r="AF314" i="1"/>
  <c r="AE314" i="1"/>
  <c r="AD314" i="1"/>
  <c r="AC314" i="1"/>
  <c r="AB314" i="1"/>
  <c r="AA314" i="1"/>
  <c r="Z314" i="1"/>
  <c r="Y314" i="1"/>
  <c r="AG308" i="1"/>
  <c r="AE308" i="1"/>
  <c r="AC308" i="1"/>
  <c r="AA308" i="1"/>
  <c r="Y308" i="1"/>
  <c r="AG312" i="1"/>
  <c r="AF312" i="1"/>
  <c r="AE312" i="1"/>
  <c r="AD312" i="1"/>
  <c r="AC312" i="1"/>
  <c r="AB312" i="1"/>
  <c r="AA312" i="1"/>
  <c r="Z312" i="1"/>
  <c r="Y312" i="1"/>
  <c r="AG311" i="1"/>
  <c r="AF311" i="1"/>
  <c r="AE311" i="1"/>
  <c r="AD311" i="1"/>
  <c r="AC311" i="1"/>
  <c r="AB311" i="1"/>
  <c r="AA311" i="1"/>
  <c r="Z311" i="1"/>
  <c r="Y311" i="1"/>
  <c r="AG310" i="1"/>
  <c r="AF310" i="1"/>
  <c r="AE310" i="1"/>
  <c r="AD310" i="1"/>
  <c r="AC310" i="1"/>
  <c r="AB310" i="1"/>
  <c r="AA310" i="1"/>
  <c r="Z310" i="1"/>
  <c r="Y310" i="1"/>
  <c r="AG309" i="1"/>
  <c r="AF309" i="1"/>
  <c r="AE309" i="1"/>
  <c r="AD309" i="1"/>
  <c r="AC309" i="1"/>
  <c r="AB309" i="1"/>
  <c r="AA309" i="1"/>
  <c r="Z309" i="1"/>
  <c r="Y309" i="1"/>
  <c r="W308" i="1"/>
  <c r="U308" i="1"/>
  <c r="S308" i="1"/>
  <c r="Q308" i="1"/>
  <c r="X318" i="1"/>
  <c r="W318" i="1"/>
  <c r="V318" i="1"/>
  <c r="U318" i="1"/>
  <c r="T318" i="1"/>
  <c r="S318" i="1"/>
  <c r="R318" i="1"/>
  <c r="Q318" i="1"/>
  <c r="P318" i="1"/>
  <c r="O318" i="1"/>
  <c r="N318" i="1"/>
  <c r="X317" i="1"/>
  <c r="W317" i="1"/>
  <c r="V317" i="1"/>
  <c r="U317" i="1"/>
  <c r="T317" i="1"/>
  <c r="S317" i="1"/>
  <c r="R317" i="1"/>
  <c r="Q317" i="1"/>
  <c r="P317" i="1"/>
  <c r="O317" i="1"/>
  <c r="N317" i="1"/>
  <c r="X316" i="1"/>
  <c r="W316" i="1"/>
  <c r="V316" i="1"/>
  <c r="U316" i="1"/>
  <c r="T316" i="1"/>
  <c r="S316" i="1"/>
  <c r="R316" i="1"/>
  <c r="Q316" i="1"/>
  <c r="P316" i="1"/>
  <c r="O316" i="1"/>
  <c r="N316" i="1"/>
  <c r="X315" i="1"/>
  <c r="W315" i="1"/>
  <c r="V315" i="1"/>
  <c r="U315" i="1"/>
  <c r="T315" i="1"/>
  <c r="S315" i="1"/>
  <c r="R315" i="1"/>
  <c r="Q315" i="1"/>
  <c r="P315" i="1"/>
  <c r="O315" i="1"/>
  <c r="N315" i="1"/>
  <c r="X314" i="1"/>
  <c r="W314" i="1"/>
  <c r="V314" i="1"/>
  <c r="U314" i="1"/>
  <c r="T314" i="1"/>
  <c r="S314" i="1"/>
  <c r="R314" i="1"/>
  <c r="Q314" i="1"/>
  <c r="P314" i="1"/>
  <c r="O314" i="1"/>
  <c r="N314" i="1"/>
  <c r="X312" i="1"/>
  <c r="W312" i="1"/>
  <c r="V312" i="1"/>
  <c r="U312" i="1"/>
  <c r="T312" i="1"/>
  <c r="S312" i="1"/>
  <c r="R312" i="1"/>
  <c r="Q312" i="1"/>
  <c r="P312" i="1"/>
  <c r="O312" i="1"/>
  <c r="N312" i="1"/>
  <c r="X311" i="1"/>
  <c r="W311" i="1"/>
  <c r="V311" i="1"/>
  <c r="U311" i="1"/>
  <c r="T311" i="1"/>
  <c r="S311" i="1"/>
  <c r="R311" i="1"/>
  <c r="Q311" i="1"/>
  <c r="P311" i="1"/>
  <c r="O311" i="1"/>
  <c r="N311" i="1"/>
  <c r="X310" i="1"/>
  <c r="W310" i="1"/>
  <c r="V310" i="1"/>
  <c r="U310" i="1"/>
  <c r="T310" i="1"/>
  <c r="S310" i="1"/>
  <c r="R310" i="1"/>
  <c r="Q310" i="1"/>
  <c r="P310" i="1"/>
  <c r="O310" i="1"/>
  <c r="N310" i="1"/>
  <c r="X309" i="1"/>
  <c r="W309" i="1"/>
  <c r="V309" i="1"/>
  <c r="U309" i="1"/>
  <c r="T309" i="1"/>
  <c r="S309" i="1"/>
  <c r="R309" i="1"/>
  <c r="Q309" i="1"/>
  <c r="P309" i="1"/>
  <c r="O309" i="1"/>
  <c r="N309" i="1"/>
  <c r="M318" i="1"/>
  <c r="L318" i="1"/>
  <c r="K318" i="1"/>
  <c r="J318" i="1"/>
  <c r="I318" i="1"/>
  <c r="H318" i="1"/>
  <c r="G318" i="1"/>
  <c r="F318" i="1"/>
  <c r="M317" i="1"/>
  <c r="L317" i="1"/>
  <c r="K317" i="1"/>
  <c r="J317" i="1"/>
  <c r="I317" i="1"/>
  <c r="H317" i="1"/>
  <c r="G317" i="1"/>
  <c r="F317" i="1"/>
  <c r="M316" i="1"/>
  <c r="L316" i="1"/>
  <c r="K316" i="1"/>
  <c r="J316" i="1"/>
  <c r="I316" i="1"/>
  <c r="H316" i="1"/>
  <c r="G316" i="1"/>
  <c r="F316" i="1"/>
  <c r="M315" i="1"/>
  <c r="L315" i="1"/>
  <c r="K315" i="1"/>
  <c r="J315" i="1"/>
  <c r="I315" i="1"/>
  <c r="H315" i="1"/>
  <c r="G315" i="1"/>
  <c r="F315" i="1"/>
  <c r="M314" i="1"/>
  <c r="L314" i="1"/>
  <c r="K314" i="1"/>
  <c r="J314" i="1"/>
  <c r="I314" i="1"/>
  <c r="H314" i="1"/>
  <c r="G314" i="1"/>
  <c r="F314" i="1"/>
  <c r="M313" i="1"/>
  <c r="L313" i="1"/>
  <c r="K313" i="1"/>
  <c r="J313" i="1"/>
  <c r="I313" i="1"/>
  <c r="H313" i="1"/>
  <c r="G313" i="1"/>
  <c r="F313" i="1"/>
  <c r="M312" i="1"/>
  <c r="L312" i="1"/>
  <c r="K312" i="1"/>
  <c r="J312" i="1"/>
  <c r="I312" i="1"/>
  <c r="H312" i="1"/>
  <c r="G312" i="1"/>
  <c r="F312" i="1"/>
  <c r="M311" i="1"/>
  <c r="L311" i="1"/>
  <c r="K311" i="1"/>
  <c r="J311" i="1"/>
  <c r="I311" i="1"/>
  <c r="H311" i="1"/>
  <c r="G311" i="1"/>
  <c r="F311" i="1"/>
  <c r="M310" i="1"/>
  <c r="L310" i="1"/>
  <c r="K310" i="1"/>
  <c r="J310" i="1"/>
  <c r="I310" i="1"/>
  <c r="H310" i="1"/>
  <c r="G310" i="1"/>
  <c r="F310" i="1"/>
  <c r="M309" i="1"/>
  <c r="L309" i="1"/>
  <c r="K309" i="1"/>
  <c r="J309" i="1"/>
  <c r="I309" i="1"/>
  <c r="H309" i="1"/>
  <c r="G309" i="1"/>
  <c r="F309" i="1"/>
  <c r="AU303" i="1"/>
  <c r="AT303" i="1"/>
  <c r="AS303" i="1"/>
  <c r="AR303" i="1"/>
  <c r="AQ303" i="1"/>
  <c r="AP303" i="1"/>
  <c r="AO303" i="1"/>
  <c r="AN303" i="1"/>
  <c r="AU302" i="1"/>
  <c r="AT302" i="1"/>
  <c r="AS302" i="1"/>
  <c r="AR302" i="1"/>
  <c r="AQ302" i="1"/>
  <c r="AP302" i="1"/>
  <c r="AO302" i="1"/>
  <c r="AN302" i="1"/>
  <c r="AU301" i="1"/>
  <c r="AT301" i="1"/>
  <c r="AS301" i="1"/>
  <c r="AR301" i="1"/>
  <c r="AQ301" i="1"/>
  <c r="AP301" i="1"/>
  <c r="AO301" i="1"/>
  <c r="AN301" i="1"/>
  <c r="AU300" i="1"/>
  <c r="AT300" i="1"/>
  <c r="AS300" i="1"/>
  <c r="AR300" i="1"/>
  <c r="AQ300" i="1"/>
  <c r="AP300" i="1"/>
  <c r="AO300" i="1"/>
  <c r="AN300" i="1"/>
  <c r="AU299" i="1"/>
  <c r="AT299" i="1"/>
  <c r="AS299" i="1"/>
  <c r="AR299" i="1"/>
  <c r="AQ299" i="1"/>
  <c r="AP299" i="1"/>
  <c r="AO299" i="1"/>
  <c r="AN299" i="1"/>
  <c r="AU298" i="1"/>
  <c r="AT298" i="1"/>
  <c r="AS298" i="1"/>
  <c r="AR298" i="1"/>
  <c r="AQ298" i="1"/>
  <c r="AP298" i="1"/>
  <c r="AO298" i="1"/>
  <c r="AN298" i="1"/>
  <c r="AU297" i="1"/>
  <c r="AT297" i="1"/>
  <c r="AS297" i="1"/>
  <c r="AR297" i="1"/>
  <c r="AQ297" i="1"/>
  <c r="AP297" i="1"/>
  <c r="AO297" i="1"/>
  <c r="AN297" i="1"/>
  <c r="AU296" i="1"/>
  <c r="AT296" i="1"/>
  <c r="AS296" i="1"/>
  <c r="AR296" i="1"/>
  <c r="AQ296" i="1"/>
  <c r="AP296" i="1"/>
  <c r="AO296" i="1"/>
  <c r="AN296" i="1"/>
  <c r="AU295" i="1"/>
  <c r="AT295" i="1"/>
  <c r="AS295" i="1"/>
  <c r="AR295" i="1"/>
  <c r="AQ295" i="1"/>
  <c r="AP295" i="1"/>
  <c r="AO295" i="1"/>
  <c r="AN295" i="1"/>
  <c r="AU294" i="1"/>
  <c r="AT294" i="1"/>
  <c r="AS294" i="1"/>
  <c r="AR294" i="1"/>
  <c r="AQ294" i="1"/>
  <c r="AP294" i="1"/>
  <c r="AO294" i="1"/>
  <c r="AN294" i="1"/>
  <c r="AU293" i="1"/>
  <c r="AT293" i="1"/>
  <c r="AS293" i="1"/>
  <c r="AR293" i="1"/>
  <c r="AQ293" i="1"/>
  <c r="AP293" i="1"/>
  <c r="AO293" i="1"/>
  <c r="AN293" i="1"/>
  <c r="AU292" i="1"/>
  <c r="AT292" i="1"/>
  <c r="AS292" i="1"/>
  <c r="AR292" i="1"/>
  <c r="AQ292" i="1"/>
  <c r="AP292" i="1"/>
  <c r="AO292" i="1"/>
  <c r="AN292" i="1"/>
  <c r="AU291" i="1"/>
  <c r="AT291" i="1"/>
  <c r="AS291" i="1"/>
  <c r="AR291" i="1"/>
  <c r="AQ291" i="1"/>
  <c r="AP291" i="1"/>
  <c r="AO291" i="1"/>
  <c r="AN291" i="1"/>
  <c r="AU290" i="1"/>
  <c r="AT290" i="1"/>
  <c r="AS290" i="1"/>
  <c r="AR290" i="1"/>
  <c r="AQ290" i="1"/>
  <c r="AP290" i="1"/>
  <c r="AO290" i="1"/>
  <c r="AN290" i="1"/>
  <c r="AU289" i="1"/>
  <c r="AT289" i="1"/>
  <c r="AS289" i="1"/>
  <c r="AR289" i="1"/>
  <c r="AQ289" i="1"/>
  <c r="AP289" i="1"/>
  <c r="AO289" i="1"/>
  <c r="AN289" i="1"/>
  <c r="AU288" i="1"/>
  <c r="AT288" i="1"/>
  <c r="AS288" i="1"/>
  <c r="AR288" i="1"/>
  <c r="AQ288" i="1"/>
  <c r="AP288" i="1"/>
  <c r="AO288" i="1"/>
  <c r="AN288" i="1"/>
  <c r="AU287" i="1"/>
  <c r="AT287" i="1"/>
  <c r="AS287" i="1"/>
  <c r="AR287" i="1"/>
  <c r="AQ287" i="1"/>
  <c r="AP287" i="1"/>
  <c r="AO287" i="1"/>
  <c r="AN287" i="1"/>
  <c r="AU286" i="1"/>
  <c r="AT286" i="1"/>
  <c r="AS286" i="1"/>
  <c r="AR286" i="1"/>
  <c r="AQ286" i="1"/>
  <c r="AP286" i="1"/>
  <c r="AO286" i="1"/>
  <c r="AN286" i="1"/>
  <c r="AM303" i="1"/>
  <c r="AL303" i="1"/>
  <c r="AK303" i="1"/>
  <c r="AJ303" i="1"/>
  <c r="AI303" i="1"/>
  <c r="AH303" i="1"/>
  <c r="AG303" i="1"/>
  <c r="AF303" i="1"/>
  <c r="AE303" i="1"/>
  <c r="AD303" i="1"/>
  <c r="AM302" i="1"/>
  <c r="AL302" i="1"/>
  <c r="AK302" i="1"/>
  <c r="AJ302" i="1"/>
  <c r="AI302" i="1"/>
  <c r="AH302" i="1"/>
  <c r="AG302" i="1"/>
  <c r="AF302" i="1"/>
  <c r="AE302" i="1"/>
  <c r="AD302" i="1"/>
  <c r="AM301" i="1"/>
  <c r="AL301" i="1"/>
  <c r="AK301" i="1"/>
  <c r="AJ301" i="1"/>
  <c r="AI301" i="1"/>
  <c r="AH301" i="1"/>
  <c r="AG301" i="1"/>
  <c r="AF301" i="1"/>
  <c r="AE301" i="1"/>
  <c r="AD301" i="1"/>
  <c r="AM300" i="1"/>
  <c r="AL300" i="1"/>
  <c r="AK300" i="1"/>
  <c r="AJ300" i="1"/>
  <c r="AI300" i="1"/>
  <c r="AH300" i="1"/>
  <c r="AG300" i="1"/>
  <c r="AF300" i="1"/>
  <c r="AE300" i="1"/>
  <c r="AD300" i="1"/>
  <c r="AM299" i="1"/>
  <c r="AL299" i="1"/>
  <c r="AK299" i="1"/>
  <c r="AJ299" i="1"/>
  <c r="AI299" i="1"/>
  <c r="AH299" i="1"/>
  <c r="AG299" i="1"/>
  <c r="AF299" i="1"/>
  <c r="AE299" i="1"/>
  <c r="AD299" i="1"/>
  <c r="AM298" i="1"/>
  <c r="AL298" i="1"/>
  <c r="AK298" i="1"/>
  <c r="AJ298" i="1"/>
  <c r="AI298" i="1"/>
  <c r="AH298" i="1"/>
  <c r="AG298" i="1"/>
  <c r="AF298" i="1"/>
  <c r="AE298" i="1"/>
  <c r="AD298" i="1"/>
  <c r="AM297" i="1"/>
  <c r="AL297" i="1"/>
  <c r="AK297" i="1"/>
  <c r="AJ297" i="1"/>
  <c r="AI297" i="1"/>
  <c r="AH297" i="1"/>
  <c r="AG297" i="1"/>
  <c r="AF297" i="1"/>
  <c r="AE297" i="1"/>
  <c r="AD297" i="1"/>
  <c r="AM296" i="1"/>
  <c r="AL296" i="1"/>
  <c r="AK296" i="1"/>
  <c r="AJ296" i="1"/>
  <c r="AI296" i="1"/>
  <c r="AH296" i="1"/>
  <c r="AG296" i="1"/>
  <c r="AF296" i="1"/>
  <c r="AE296" i="1"/>
  <c r="AD296" i="1"/>
  <c r="AM295" i="1"/>
  <c r="AL295" i="1"/>
  <c r="AK295" i="1"/>
  <c r="AJ295" i="1"/>
  <c r="AI295" i="1"/>
  <c r="AH295" i="1"/>
  <c r="AG295" i="1"/>
  <c r="AF295" i="1"/>
  <c r="AE295" i="1"/>
  <c r="AD295" i="1"/>
  <c r="AC294" i="1"/>
  <c r="AC293" i="1"/>
  <c r="AC292" i="1"/>
  <c r="AC291" i="1"/>
  <c r="AC290" i="1"/>
  <c r="AC289" i="1"/>
  <c r="AC288" i="1"/>
  <c r="AC287" i="1"/>
  <c r="AC286" i="1"/>
  <c r="AC303" i="1"/>
  <c r="AB303" i="1"/>
  <c r="AA303" i="1"/>
  <c r="Z303" i="1"/>
  <c r="AC302" i="1"/>
  <c r="AB302" i="1"/>
  <c r="AA302" i="1"/>
  <c r="Z302" i="1"/>
  <c r="AC301" i="1"/>
  <c r="AB301" i="1"/>
  <c r="AA301" i="1"/>
  <c r="Z301" i="1"/>
  <c r="AC300" i="1"/>
  <c r="AB300" i="1"/>
  <c r="AA300" i="1"/>
  <c r="Z300" i="1"/>
  <c r="AC299" i="1"/>
  <c r="AB299" i="1"/>
  <c r="AA299" i="1"/>
  <c r="Z299" i="1"/>
  <c r="AC298" i="1"/>
  <c r="AB298" i="1"/>
  <c r="AA298" i="1"/>
  <c r="Z298" i="1"/>
  <c r="AC297" i="1"/>
  <c r="AB297" i="1"/>
  <c r="AA297" i="1"/>
  <c r="Z297" i="1"/>
  <c r="AC296" i="1"/>
  <c r="AB296" i="1"/>
  <c r="AA296" i="1"/>
  <c r="Z296" i="1"/>
  <c r="AC295" i="1"/>
  <c r="AB295" i="1"/>
  <c r="AA295" i="1"/>
  <c r="Z295" i="1"/>
  <c r="AA294" i="1"/>
  <c r="AA293" i="1"/>
  <c r="AA292" i="1"/>
  <c r="AA291" i="1"/>
  <c r="AA290" i="1"/>
  <c r="AA289" i="1"/>
  <c r="AA288" i="1"/>
  <c r="AA287" i="1"/>
  <c r="AA286" i="1"/>
  <c r="Y303" i="1"/>
  <c r="X303" i="1"/>
  <c r="W303" i="1"/>
  <c r="V303" i="1"/>
  <c r="U303" i="1"/>
  <c r="T303" i="1"/>
  <c r="S303" i="1"/>
  <c r="R303" i="1"/>
  <c r="Q303" i="1"/>
  <c r="P303" i="1"/>
  <c r="Y302" i="1"/>
  <c r="X302" i="1"/>
  <c r="W302" i="1"/>
  <c r="V302" i="1"/>
  <c r="U302" i="1"/>
  <c r="T302" i="1"/>
  <c r="S302" i="1"/>
  <c r="R302" i="1"/>
  <c r="Q302" i="1"/>
  <c r="P302" i="1"/>
  <c r="Y301" i="1"/>
  <c r="X301" i="1"/>
  <c r="W301" i="1"/>
  <c r="V301" i="1"/>
  <c r="U301" i="1"/>
  <c r="T301" i="1"/>
  <c r="S301" i="1"/>
  <c r="R301" i="1"/>
  <c r="Q301" i="1"/>
  <c r="P301" i="1"/>
  <c r="Y300" i="1"/>
  <c r="X300" i="1"/>
  <c r="W300" i="1"/>
  <c r="V300" i="1"/>
  <c r="U300" i="1"/>
  <c r="T300" i="1"/>
  <c r="S300" i="1"/>
  <c r="R300" i="1"/>
  <c r="Q300" i="1"/>
  <c r="P300" i="1"/>
  <c r="Y299" i="1"/>
  <c r="X299" i="1"/>
  <c r="W299" i="1"/>
  <c r="V299" i="1"/>
  <c r="U299" i="1"/>
  <c r="T299" i="1"/>
  <c r="S299" i="1"/>
  <c r="R299" i="1"/>
  <c r="Q299" i="1"/>
  <c r="P299" i="1"/>
  <c r="Y298" i="1"/>
  <c r="X298" i="1"/>
  <c r="W298" i="1"/>
  <c r="V298" i="1"/>
  <c r="U298" i="1"/>
  <c r="T298" i="1"/>
  <c r="S298" i="1"/>
  <c r="R298" i="1"/>
  <c r="Q298" i="1"/>
  <c r="P298" i="1"/>
  <c r="Y297" i="1"/>
  <c r="X297" i="1"/>
  <c r="W297" i="1"/>
  <c r="V297" i="1"/>
  <c r="U297" i="1"/>
  <c r="T297" i="1"/>
  <c r="S297" i="1"/>
  <c r="R297" i="1"/>
  <c r="Q297" i="1"/>
  <c r="P297" i="1"/>
  <c r="Y296" i="1"/>
  <c r="X296" i="1"/>
  <c r="W296" i="1"/>
  <c r="V296" i="1"/>
  <c r="U296" i="1"/>
  <c r="T296" i="1"/>
  <c r="S296" i="1"/>
  <c r="R296" i="1"/>
  <c r="Q296" i="1"/>
  <c r="P296" i="1"/>
  <c r="Y295" i="1"/>
  <c r="X295" i="1"/>
  <c r="W295" i="1"/>
  <c r="V295" i="1"/>
  <c r="U295" i="1"/>
  <c r="T295" i="1"/>
  <c r="S295" i="1"/>
  <c r="R295" i="1"/>
  <c r="Q295" i="1"/>
  <c r="P295" i="1"/>
  <c r="Y294" i="1"/>
  <c r="Y293" i="1"/>
  <c r="Y292" i="1"/>
  <c r="Y291" i="1"/>
  <c r="Y290" i="1"/>
  <c r="Y289" i="1"/>
  <c r="Y288" i="1"/>
  <c r="Y287" i="1"/>
  <c r="Y286" i="1"/>
  <c r="W294" i="1"/>
  <c r="W293" i="1"/>
  <c r="W292" i="1"/>
  <c r="W291" i="1"/>
  <c r="W290" i="1"/>
  <c r="W289" i="1"/>
  <c r="W288" i="1"/>
  <c r="W287" i="1"/>
  <c r="W286" i="1"/>
  <c r="U294" i="1"/>
  <c r="U293" i="1"/>
  <c r="U292" i="1"/>
  <c r="U291" i="1"/>
  <c r="U290" i="1"/>
  <c r="U289" i="1"/>
  <c r="U288" i="1"/>
  <c r="U287" i="1"/>
  <c r="U286" i="1"/>
  <c r="S294" i="1"/>
  <c r="S293" i="1"/>
  <c r="S292" i="1"/>
  <c r="S291" i="1"/>
  <c r="S290" i="1"/>
  <c r="S289" i="1"/>
  <c r="S288" i="1"/>
  <c r="S287" i="1"/>
  <c r="S286" i="1"/>
  <c r="Q294" i="1"/>
  <c r="Q293" i="1"/>
  <c r="Q292" i="1"/>
  <c r="Q291" i="1"/>
  <c r="Q290" i="1"/>
  <c r="Q289" i="1"/>
  <c r="Q288" i="1"/>
  <c r="Q287" i="1"/>
  <c r="Q286" i="1"/>
  <c r="O303" i="1"/>
  <c r="N303" i="1"/>
  <c r="M303" i="1"/>
  <c r="L303" i="1"/>
  <c r="K303" i="1"/>
  <c r="J303" i="1"/>
  <c r="I303" i="1"/>
  <c r="H303" i="1"/>
  <c r="G303" i="1"/>
  <c r="F303" i="1"/>
  <c r="O302" i="1"/>
  <c r="N302" i="1"/>
  <c r="M302" i="1"/>
  <c r="L302" i="1"/>
  <c r="K302" i="1"/>
  <c r="J302" i="1"/>
  <c r="I302" i="1"/>
  <c r="H302" i="1"/>
  <c r="G302" i="1"/>
  <c r="F302" i="1"/>
  <c r="O301" i="1"/>
  <c r="N301" i="1"/>
  <c r="M301" i="1"/>
  <c r="L301" i="1"/>
  <c r="K301" i="1"/>
  <c r="J301" i="1"/>
  <c r="I301" i="1"/>
  <c r="H301" i="1"/>
  <c r="G301" i="1"/>
  <c r="F301" i="1"/>
  <c r="O300" i="1"/>
  <c r="N300" i="1"/>
  <c r="M300" i="1"/>
  <c r="L300" i="1"/>
  <c r="K300" i="1"/>
  <c r="J300" i="1"/>
  <c r="I300" i="1"/>
  <c r="H300" i="1"/>
  <c r="G300" i="1"/>
  <c r="F300" i="1"/>
  <c r="O299" i="1"/>
  <c r="N299" i="1"/>
  <c r="M299" i="1"/>
  <c r="L299" i="1"/>
  <c r="K299" i="1"/>
  <c r="J299" i="1"/>
  <c r="I299" i="1"/>
  <c r="H299" i="1"/>
  <c r="G299" i="1"/>
  <c r="F299" i="1"/>
  <c r="O298" i="1"/>
  <c r="N298" i="1"/>
  <c r="M298" i="1"/>
  <c r="L298" i="1"/>
  <c r="K298" i="1"/>
  <c r="J298" i="1"/>
  <c r="I298" i="1"/>
  <c r="H298" i="1"/>
  <c r="G298" i="1"/>
  <c r="F298" i="1"/>
  <c r="O297" i="1"/>
  <c r="N297" i="1"/>
  <c r="M297" i="1"/>
  <c r="L297" i="1"/>
  <c r="K297" i="1"/>
  <c r="J297" i="1"/>
  <c r="I297" i="1"/>
  <c r="H297" i="1"/>
  <c r="G297" i="1"/>
  <c r="F297" i="1"/>
  <c r="O296" i="1"/>
  <c r="N296" i="1"/>
  <c r="M296" i="1"/>
  <c r="L296" i="1"/>
  <c r="K296" i="1"/>
  <c r="J296" i="1"/>
  <c r="I296" i="1"/>
  <c r="H296" i="1"/>
  <c r="G296" i="1"/>
  <c r="F296" i="1"/>
  <c r="O295" i="1"/>
  <c r="N295" i="1"/>
  <c r="M295" i="1"/>
  <c r="L295" i="1"/>
  <c r="K295" i="1"/>
  <c r="J295" i="1"/>
  <c r="I295" i="1"/>
  <c r="H295" i="1"/>
  <c r="G295" i="1"/>
  <c r="F295" i="1"/>
  <c r="O294" i="1"/>
  <c r="O293" i="1"/>
  <c r="O292" i="1"/>
  <c r="O291" i="1"/>
  <c r="O290" i="1"/>
  <c r="O289" i="1"/>
  <c r="O288" i="1"/>
  <c r="O287" i="1"/>
  <c r="O286" i="1"/>
  <c r="M294" i="1"/>
  <c r="M293" i="1"/>
  <c r="M292" i="1"/>
  <c r="M291" i="1"/>
  <c r="M290" i="1"/>
  <c r="M289" i="1"/>
  <c r="M288" i="1"/>
  <c r="M287" i="1"/>
  <c r="M286" i="1"/>
  <c r="K294" i="1"/>
  <c r="K293" i="1"/>
  <c r="K292" i="1"/>
  <c r="K291" i="1"/>
  <c r="K290" i="1"/>
  <c r="K289" i="1"/>
  <c r="K288" i="1"/>
  <c r="K287" i="1"/>
  <c r="K286" i="1"/>
  <c r="AV265" i="1"/>
  <c r="AU265" i="1"/>
  <c r="AT265" i="1"/>
  <c r="AS265" i="1"/>
  <c r="AR265" i="1"/>
  <c r="AQ265" i="1"/>
  <c r="AV264" i="1"/>
  <c r="AU264" i="1"/>
  <c r="AT264" i="1"/>
  <c r="AS264" i="1"/>
  <c r="AR264" i="1"/>
  <c r="AQ264" i="1"/>
  <c r="AV263" i="1"/>
  <c r="AU263" i="1"/>
  <c r="AT263" i="1"/>
  <c r="AS263" i="1"/>
  <c r="AR263" i="1"/>
  <c r="AQ263" i="1"/>
  <c r="AV262" i="1"/>
  <c r="AU262" i="1"/>
  <c r="AT262" i="1"/>
  <c r="AS262" i="1"/>
  <c r="AR262" i="1"/>
  <c r="AQ262" i="1"/>
  <c r="AV261" i="1"/>
  <c r="AU261" i="1"/>
  <c r="AT261" i="1"/>
  <c r="AS261" i="1"/>
  <c r="AR261" i="1"/>
  <c r="AQ261" i="1"/>
  <c r="AV260" i="1"/>
  <c r="AU260" i="1"/>
  <c r="AT260" i="1"/>
  <c r="AS260" i="1"/>
  <c r="AR260" i="1"/>
  <c r="AQ260" i="1"/>
  <c r="AV259" i="1"/>
  <c r="AU259" i="1"/>
  <c r="AT259" i="1"/>
  <c r="AS259" i="1"/>
  <c r="AR259" i="1"/>
  <c r="AQ259" i="1"/>
  <c r="AV258" i="1"/>
  <c r="AU258" i="1"/>
  <c r="AT258" i="1"/>
  <c r="AS258" i="1"/>
  <c r="AR258" i="1"/>
  <c r="AQ258" i="1"/>
  <c r="AV257" i="1"/>
  <c r="AU257" i="1"/>
  <c r="AT257" i="1"/>
  <c r="AS257" i="1"/>
  <c r="AR257" i="1"/>
  <c r="AQ257" i="1"/>
  <c r="AV256" i="1"/>
  <c r="AU256" i="1"/>
  <c r="AT256" i="1"/>
  <c r="AS256" i="1"/>
  <c r="AR256" i="1"/>
  <c r="AQ256" i="1"/>
  <c r="AV255" i="1"/>
  <c r="AU255" i="1"/>
  <c r="AT255" i="1"/>
  <c r="AS255" i="1"/>
  <c r="AR255" i="1"/>
  <c r="AQ255" i="1"/>
  <c r="AV254" i="1"/>
  <c r="AU254" i="1"/>
  <c r="AT254" i="1"/>
  <c r="AS254" i="1"/>
  <c r="AV253" i="1"/>
  <c r="AU253" i="1"/>
  <c r="AT253" i="1"/>
  <c r="AS253" i="1"/>
  <c r="AV252" i="1"/>
  <c r="AU252" i="1"/>
  <c r="AT252" i="1"/>
  <c r="AS252" i="1"/>
  <c r="AV251" i="1"/>
  <c r="AU251" i="1"/>
  <c r="AT251" i="1"/>
  <c r="AS251" i="1"/>
  <c r="AR251" i="1"/>
  <c r="AQ251" i="1"/>
  <c r="AV250" i="1"/>
  <c r="AU250" i="1"/>
  <c r="AT250" i="1"/>
  <c r="AS250" i="1"/>
  <c r="AR250" i="1"/>
  <c r="AQ250" i="1"/>
  <c r="AV249" i="1"/>
  <c r="AU249" i="1"/>
  <c r="AT249" i="1"/>
  <c r="AS249" i="1"/>
  <c r="AR249" i="1"/>
  <c r="AQ249" i="1"/>
  <c r="AV248" i="1"/>
  <c r="AU248" i="1"/>
  <c r="AT248" i="1"/>
  <c r="AS248" i="1"/>
  <c r="AR248" i="1"/>
  <c r="AQ248" i="1"/>
  <c r="AV247" i="1"/>
  <c r="AU247" i="1"/>
  <c r="AT247" i="1"/>
  <c r="AS247" i="1"/>
  <c r="AR247" i="1"/>
  <c r="AQ247" i="1"/>
  <c r="AV246" i="1"/>
  <c r="AU246" i="1"/>
  <c r="AT246" i="1"/>
  <c r="AS246" i="1"/>
  <c r="AR246" i="1"/>
  <c r="AQ246" i="1"/>
  <c r="AP265" i="1"/>
  <c r="AO265" i="1"/>
  <c r="AN265" i="1"/>
  <c r="AP264" i="1"/>
  <c r="AO264" i="1"/>
  <c r="AN264" i="1"/>
  <c r="AP263" i="1"/>
  <c r="AO263" i="1"/>
  <c r="AN263" i="1"/>
  <c r="AP262" i="1"/>
  <c r="AO262" i="1"/>
  <c r="AN262" i="1"/>
  <c r="AP261" i="1"/>
  <c r="AO261" i="1"/>
  <c r="AN261" i="1"/>
  <c r="AP260" i="1"/>
  <c r="AO260" i="1"/>
  <c r="AN260" i="1"/>
  <c r="AP259" i="1"/>
  <c r="AO259" i="1"/>
  <c r="AN259" i="1"/>
  <c r="AP258" i="1"/>
  <c r="AO258" i="1"/>
  <c r="AN258" i="1"/>
  <c r="AP257" i="1"/>
  <c r="AO257" i="1"/>
  <c r="AN257" i="1"/>
  <c r="AP256" i="1"/>
  <c r="AO256" i="1"/>
  <c r="AN256" i="1"/>
  <c r="AP255" i="1"/>
  <c r="AO255" i="1"/>
  <c r="AN255" i="1"/>
  <c r="AP254" i="1"/>
  <c r="AO254" i="1"/>
  <c r="AN254" i="1"/>
  <c r="AP253" i="1"/>
  <c r="AO253" i="1"/>
  <c r="AN253" i="1"/>
  <c r="AP252" i="1"/>
  <c r="AO252" i="1"/>
  <c r="AN252" i="1"/>
  <c r="AP251" i="1"/>
  <c r="AO251" i="1"/>
  <c r="AN251" i="1"/>
  <c r="AP250" i="1"/>
  <c r="AO250" i="1"/>
  <c r="AN250" i="1"/>
  <c r="AP249" i="1"/>
  <c r="AO249" i="1"/>
  <c r="AN249" i="1"/>
  <c r="AP248" i="1"/>
  <c r="AO248" i="1"/>
  <c r="AN248" i="1"/>
  <c r="AP247" i="1"/>
  <c r="AO247" i="1"/>
  <c r="AN247" i="1"/>
  <c r="AP246" i="1"/>
  <c r="AO246" i="1"/>
  <c r="AN246" i="1"/>
  <c r="AM265" i="1"/>
  <c r="AL265" i="1"/>
  <c r="AK265" i="1"/>
  <c r="AJ265" i="1"/>
  <c r="AM264" i="1"/>
  <c r="AL264" i="1"/>
  <c r="AK264" i="1"/>
  <c r="AJ264" i="1"/>
  <c r="AM263" i="1"/>
  <c r="AL263" i="1"/>
  <c r="AK263" i="1"/>
  <c r="AJ263" i="1"/>
  <c r="AM262" i="1"/>
  <c r="AL262" i="1"/>
  <c r="AK262" i="1"/>
  <c r="AJ262" i="1"/>
  <c r="AM261" i="1"/>
  <c r="AL261" i="1"/>
  <c r="AK261" i="1"/>
  <c r="AJ261" i="1"/>
  <c r="AM260" i="1"/>
  <c r="AL260" i="1"/>
  <c r="AK260" i="1"/>
  <c r="AJ260" i="1"/>
  <c r="AM259" i="1"/>
  <c r="AL259" i="1"/>
  <c r="AK259" i="1"/>
  <c r="AJ259" i="1"/>
  <c r="AM258" i="1"/>
  <c r="AL258" i="1"/>
  <c r="AK258" i="1"/>
  <c r="AJ258" i="1"/>
  <c r="AM257" i="1"/>
  <c r="AL257" i="1"/>
  <c r="AK257" i="1"/>
  <c r="AJ257" i="1"/>
  <c r="AM256" i="1"/>
  <c r="AL256" i="1"/>
  <c r="AK256" i="1"/>
  <c r="AJ256" i="1"/>
  <c r="AM255" i="1"/>
  <c r="AL255" i="1"/>
  <c r="AK255" i="1"/>
  <c r="AJ255" i="1"/>
  <c r="AM254" i="1"/>
  <c r="AL254" i="1"/>
  <c r="AK254" i="1"/>
  <c r="AJ254" i="1"/>
  <c r="AM253" i="1"/>
  <c r="AL253" i="1"/>
  <c r="AK253" i="1"/>
  <c r="AJ253" i="1"/>
  <c r="AM252" i="1"/>
  <c r="AL252" i="1"/>
  <c r="AK252" i="1"/>
  <c r="AJ252" i="1"/>
  <c r="AM251" i="1"/>
  <c r="AL251" i="1"/>
  <c r="AK251" i="1"/>
  <c r="AJ251" i="1"/>
  <c r="AM250" i="1"/>
  <c r="AL250" i="1"/>
  <c r="AK250" i="1"/>
  <c r="AJ250" i="1"/>
  <c r="AM249" i="1"/>
  <c r="AL249" i="1"/>
  <c r="AK249" i="1"/>
  <c r="AJ249" i="1"/>
  <c r="AM248" i="1"/>
  <c r="AL248" i="1"/>
  <c r="AK248" i="1"/>
  <c r="AJ248" i="1"/>
  <c r="AM247" i="1"/>
  <c r="AL247" i="1"/>
  <c r="AK247" i="1"/>
  <c r="AJ247" i="1"/>
  <c r="AM246" i="1"/>
  <c r="AL246" i="1"/>
  <c r="AK246" i="1"/>
  <c r="AJ246" i="1"/>
  <c r="AI265" i="1"/>
  <c r="AH265" i="1"/>
  <c r="AG265" i="1"/>
  <c r="AF265" i="1"/>
  <c r="AE265" i="1"/>
  <c r="AD265" i="1"/>
  <c r="AC265" i="1"/>
  <c r="AB265" i="1"/>
  <c r="AA265" i="1"/>
  <c r="Z265" i="1"/>
  <c r="AI264" i="1"/>
  <c r="AH264" i="1"/>
  <c r="AG264" i="1"/>
  <c r="AF264" i="1"/>
  <c r="AE264" i="1"/>
  <c r="AD264" i="1"/>
  <c r="AC264" i="1"/>
  <c r="AB264" i="1"/>
  <c r="AA264" i="1"/>
  <c r="Z264" i="1"/>
  <c r="AI263" i="1"/>
  <c r="AH263" i="1"/>
  <c r="AG263" i="1"/>
  <c r="AF263" i="1"/>
  <c r="AE263" i="1"/>
  <c r="AD263" i="1"/>
  <c r="AC263" i="1"/>
  <c r="AB263" i="1"/>
  <c r="AA263" i="1"/>
  <c r="Z263" i="1"/>
  <c r="AI262" i="1"/>
  <c r="AH262" i="1"/>
  <c r="AG262" i="1"/>
  <c r="AF262" i="1"/>
  <c r="AE262" i="1"/>
  <c r="AD262" i="1"/>
  <c r="AC262" i="1"/>
  <c r="AB262" i="1"/>
  <c r="AA262" i="1"/>
  <c r="Z262" i="1"/>
  <c r="AI261" i="1"/>
  <c r="AH261" i="1"/>
  <c r="AG261" i="1"/>
  <c r="AF261" i="1"/>
  <c r="AE261" i="1"/>
  <c r="AD261" i="1"/>
  <c r="AC261" i="1"/>
  <c r="AB261" i="1"/>
  <c r="AA261" i="1"/>
  <c r="Z261" i="1"/>
  <c r="AI260" i="1"/>
  <c r="AH260" i="1"/>
  <c r="AG260" i="1"/>
  <c r="AF260" i="1"/>
  <c r="AE260" i="1"/>
  <c r="AD260" i="1"/>
  <c r="AC260" i="1"/>
  <c r="AB260" i="1"/>
  <c r="AA260" i="1"/>
  <c r="Z260" i="1"/>
  <c r="AI259" i="1"/>
  <c r="AH259" i="1"/>
  <c r="AG259" i="1"/>
  <c r="AF259" i="1"/>
  <c r="AE259" i="1"/>
  <c r="AD259" i="1"/>
  <c r="AC259" i="1"/>
  <c r="AB259" i="1"/>
  <c r="AA259" i="1"/>
  <c r="Z259" i="1"/>
  <c r="AI258" i="1"/>
  <c r="AH258" i="1"/>
  <c r="AG258" i="1"/>
  <c r="AF258" i="1"/>
  <c r="AE258" i="1"/>
  <c r="AD258" i="1"/>
  <c r="AC258" i="1"/>
  <c r="AB258" i="1"/>
  <c r="AA258" i="1"/>
  <c r="Z258" i="1"/>
  <c r="AI257" i="1"/>
  <c r="AH257" i="1"/>
  <c r="AG257" i="1"/>
  <c r="AF257" i="1"/>
  <c r="AE257" i="1"/>
  <c r="AD257" i="1"/>
  <c r="AC257" i="1"/>
  <c r="AB257" i="1"/>
  <c r="AA257" i="1"/>
  <c r="Z257" i="1"/>
  <c r="AI256" i="1"/>
  <c r="AH256" i="1"/>
  <c r="AG256" i="1"/>
  <c r="AF256" i="1"/>
  <c r="AE256" i="1"/>
  <c r="AD256" i="1"/>
  <c r="AC256" i="1"/>
  <c r="AB256" i="1"/>
  <c r="AA256" i="1"/>
  <c r="Z256" i="1"/>
  <c r="AI255" i="1"/>
  <c r="AH255" i="1"/>
  <c r="AG255" i="1"/>
  <c r="AF255" i="1"/>
  <c r="AE255" i="1"/>
  <c r="AD255" i="1"/>
  <c r="AC255" i="1"/>
  <c r="AB255" i="1"/>
  <c r="AA255" i="1"/>
  <c r="Z255" i="1"/>
  <c r="AI254" i="1"/>
  <c r="AH254" i="1"/>
  <c r="AG254" i="1"/>
  <c r="AF254" i="1"/>
  <c r="AE254" i="1"/>
  <c r="AD254" i="1"/>
  <c r="AC254" i="1"/>
  <c r="AB254" i="1"/>
  <c r="AA254" i="1"/>
  <c r="Z254" i="1"/>
  <c r="AI253" i="1"/>
  <c r="AH253" i="1"/>
  <c r="AG253" i="1"/>
  <c r="AF253" i="1"/>
  <c r="AE253" i="1"/>
  <c r="AD253" i="1"/>
  <c r="AC253" i="1"/>
  <c r="AB253" i="1"/>
  <c r="AA253" i="1"/>
  <c r="Z253" i="1"/>
  <c r="AI252" i="1"/>
  <c r="AH252" i="1"/>
  <c r="AG252" i="1"/>
  <c r="AF252" i="1"/>
  <c r="AE252" i="1"/>
  <c r="AD252" i="1"/>
  <c r="AC252" i="1"/>
  <c r="AB252" i="1"/>
  <c r="AA252" i="1"/>
  <c r="Z252" i="1"/>
  <c r="AI251" i="1"/>
  <c r="AH251" i="1"/>
  <c r="AG251" i="1"/>
  <c r="AF251" i="1"/>
  <c r="AE251" i="1"/>
  <c r="AD251" i="1"/>
  <c r="AC251" i="1"/>
  <c r="AB251" i="1"/>
  <c r="AA251" i="1"/>
  <c r="Z251" i="1"/>
  <c r="AI250" i="1"/>
  <c r="AH250" i="1"/>
  <c r="AG250" i="1"/>
  <c r="AF250" i="1"/>
  <c r="AE250" i="1"/>
  <c r="AD250" i="1"/>
  <c r="AC250" i="1"/>
  <c r="AB250" i="1"/>
  <c r="AA250" i="1"/>
  <c r="Z250" i="1"/>
  <c r="AI249" i="1"/>
  <c r="AH249" i="1"/>
  <c r="AG249" i="1"/>
  <c r="AF249" i="1"/>
  <c r="AE249" i="1"/>
  <c r="AD249" i="1"/>
  <c r="AC249" i="1"/>
  <c r="AB249" i="1"/>
  <c r="AA249" i="1"/>
  <c r="Z249" i="1"/>
  <c r="AI248" i="1"/>
  <c r="AH248" i="1"/>
  <c r="AG248" i="1"/>
  <c r="AF248" i="1"/>
  <c r="AE248" i="1"/>
  <c r="AD248" i="1"/>
  <c r="AC248" i="1"/>
  <c r="AB248" i="1"/>
  <c r="AA248" i="1"/>
  <c r="Z248" i="1"/>
  <c r="AI247" i="1"/>
  <c r="AH247" i="1"/>
  <c r="AG247" i="1"/>
  <c r="AF247" i="1"/>
  <c r="AE247" i="1"/>
  <c r="AD247" i="1"/>
  <c r="AC247" i="1"/>
  <c r="AB247" i="1"/>
  <c r="AA247" i="1"/>
  <c r="Z247" i="1"/>
  <c r="AI246" i="1"/>
  <c r="AH246" i="1"/>
  <c r="AG246" i="1"/>
  <c r="AF246" i="1"/>
  <c r="AE246" i="1"/>
  <c r="AD246" i="1"/>
  <c r="AC246" i="1"/>
  <c r="AB246" i="1"/>
  <c r="AA246" i="1"/>
  <c r="Z246" i="1"/>
  <c r="Y265" i="1"/>
  <c r="X265" i="1"/>
  <c r="W265" i="1"/>
  <c r="V265" i="1"/>
  <c r="U265" i="1"/>
  <c r="T265" i="1"/>
  <c r="S265" i="1"/>
  <c r="R265" i="1"/>
  <c r="Q265" i="1"/>
  <c r="P265" i="1"/>
  <c r="Y264" i="1"/>
  <c r="X264" i="1"/>
  <c r="W264" i="1"/>
  <c r="V264" i="1"/>
  <c r="U264" i="1"/>
  <c r="T264" i="1"/>
  <c r="S264" i="1"/>
  <c r="R264" i="1"/>
  <c r="Q264" i="1"/>
  <c r="P264" i="1"/>
  <c r="Y263" i="1"/>
  <c r="X263" i="1"/>
  <c r="W263" i="1"/>
  <c r="V263" i="1"/>
  <c r="U263" i="1"/>
  <c r="T263" i="1"/>
  <c r="S263" i="1"/>
  <c r="R263" i="1"/>
  <c r="Q263" i="1"/>
  <c r="P263" i="1"/>
  <c r="Y262" i="1"/>
  <c r="X262" i="1"/>
  <c r="W262" i="1"/>
  <c r="V262" i="1"/>
  <c r="U262" i="1"/>
  <c r="T262" i="1"/>
  <c r="S262" i="1"/>
  <c r="R262" i="1"/>
  <c r="Q262" i="1"/>
  <c r="P262" i="1"/>
  <c r="Y261" i="1"/>
  <c r="X261" i="1"/>
  <c r="W261" i="1"/>
  <c r="V261" i="1"/>
  <c r="U261" i="1"/>
  <c r="T261" i="1"/>
  <c r="S261" i="1"/>
  <c r="R261" i="1"/>
  <c r="Q261" i="1"/>
  <c r="P261" i="1"/>
  <c r="Y260" i="1"/>
  <c r="X260" i="1"/>
  <c r="W260" i="1"/>
  <c r="V260" i="1"/>
  <c r="U260" i="1"/>
  <c r="T260" i="1"/>
  <c r="S260" i="1"/>
  <c r="R260" i="1"/>
  <c r="Q260" i="1"/>
  <c r="P260" i="1"/>
  <c r="Y259" i="1"/>
  <c r="X259" i="1"/>
  <c r="W259" i="1"/>
  <c r="V259" i="1"/>
  <c r="U259" i="1"/>
  <c r="T259" i="1"/>
  <c r="S259" i="1"/>
  <c r="R259" i="1"/>
  <c r="Q259" i="1"/>
  <c r="P259" i="1"/>
  <c r="Y258" i="1"/>
  <c r="X258" i="1"/>
  <c r="W258" i="1"/>
  <c r="V258" i="1"/>
  <c r="U258" i="1"/>
  <c r="T258" i="1"/>
  <c r="S258" i="1"/>
  <c r="R258" i="1"/>
  <c r="Q258" i="1"/>
  <c r="P258" i="1"/>
  <c r="Y257" i="1"/>
  <c r="X257" i="1"/>
  <c r="W257" i="1"/>
  <c r="V257" i="1"/>
  <c r="U257" i="1"/>
  <c r="T257" i="1"/>
  <c r="S257" i="1"/>
  <c r="R257" i="1"/>
  <c r="Q257" i="1"/>
  <c r="P257" i="1"/>
  <c r="Y256" i="1"/>
  <c r="X256" i="1"/>
  <c r="W256" i="1"/>
  <c r="V256" i="1"/>
  <c r="U256" i="1"/>
  <c r="T256" i="1"/>
  <c r="S256" i="1"/>
  <c r="R256" i="1"/>
  <c r="Q256" i="1"/>
  <c r="P256" i="1"/>
  <c r="Y255" i="1"/>
  <c r="X255" i="1"/>
  <c r="W255" i="1"/>
  <c r="V255" i="1"/>
  <c r="U255" i="1"/>
  <c r="T255" i="1"/>
  <c r="S255" i="1"/>
  <c r="R255" i="1"/>
  <c r="Q255" i="1"/>
  <c r="P255" i="1"/>
  <c r="Y254" i="1"/>
  <c r="X254" i="1"/>
  <c r="W254" i="1"/>
  <c r="V254" i="1"/>
  <c r="U254" i="1"/>
  <c r="T254" i="1"/>
  <c r="S254" i="1"/>
  <c r="R254" i="1"/>
  <c r="Q254" i="1"/>
  <c r="P254" i="1"/>
  <c r="Y253" i="1"/>
  <c r="X253" i="1"/>
  <c r="W253" i="1"/>
  <c r="V253" i="1"/>
  <c r="U253" i="1"/>
  <c r="T253" i="1"/>
  <c r="S253" i="1"/>
  <c r="R253" i="1"/>
  <c r="Q253" i="1"/>
  <c r="P253" i="1"/>
  <c r="Y252" i="1"/>
  <c r="X252" i="1"/>
  <c r="W252" i="1"/>
  <c r="V252" i="1"/>
  <c r="U252" i="1"/>
  <c r="T252" i="1"/>
  <c r="S252" i="1"/>
  <c r="R252" i="1"/>
  <c r="Q252" i="1"/>
  <c r="P252" i="1"/>
  <c r="Y251" i="1"/>
  <c r="X251" i="1"/>
  <c r="W251" i="1"/>
  <c r="V251" i="1"/>
  <c r="U251" i="1"/>
  <c r="T251" i="1"/>
  <c r="S251" i="1"/>
  <c r="R251" i="1"/>
  <c r="Q251" i="1"/>
  <c r="P251" i="1"/>
  <c r="Y250" i="1"/>
  <c r="X250" i="1"/>
  <c r="W250" i="1"/>
  <c r="V250" i="1"/>
  <c r="U250" i="1"/>
  <c r="T250" i="1"/>
  <c r="S250" i="1"/>
  <c r="R250" i="1"/>
  <c r="Q250" i="1"/>
  <c r="P250" i="1"/>
  <c r="Y249" i="1"/>
  <c r="X249" i="1"/>
  <c r="W249" i="1"/>
  <c r="V249" i="1"/>
  <c r="U249" i="1"/>
  <c r="T249" i="1"/>
  <c r="S249" i="1"/>
  <c r="R249" i="1"/>
  <c r="Q249" i="1"/>
  <c r="P249" i="1"/>
  <c r="Y248" i="1"/>
  <c r="X248" i="1"/>
  <c r="W248" i="1"/>
  <c r="V248" i="1"/>
  <c r="U248" i="1"/>
  <c r="T248" i="1"/>
  <c r="S248" i="1"/>
  <c r="R248" i="1"/>
  <c r="Q248" i="1"/>
  <c r="P248" i="1"/>
  <c r="Y247" i="1"/>
  <c r="X247" i="1"/>
  <c r="W247" i="1"/>
  <c r="V247" i="1"/>
  <c r="U247" i="1"/>
  <c r="T247" i="1"/>
  <c r="S247" i="1"/>
  <c r="R247" i="1"/>
  <c r="Q247" i="1"/>
  <c r="P247" i="1"/>
  <c r="Y246" i="1"/>
  <c r="X246" i="1"/>
  <c r="W246" i="1"/>
  <c r="V246" i="1"/>
  <c r="U246" i="1"/>
  <c r="T246" i="1"/>
  <c r="S246" i="1"/>
  <c r="R246" i="1"/>
  <c r="Q246" i="1"/>
  <c r="P246" i="1"/>
  <c r="O265" i="1"/>
  <c r="N265" i="1"/>
  <c r="M265" i="1"/>
  <c r="L265" i="1"/>
  <c r="K265" i="1"/>
  <c r="J265" i="1"/>
  <c r="I265" i="1"/>
  <c r="H265" i="1"/>
  <c r="G265" i="1"/>
  <c r="F265" i="1"/>
  <c r="O264" i="1"/>
  <c r="N264" i="1"/>
  <c r="M264" i="1"/>
  <c r="L264" i="1"/>
  <c r="K264" i="1"/>
  <c r="J264" i="1"/>
  <c r="I264" i="1"/>
  <c r="H264" i="1"/>
  <c r="G264" i="1"/>
  <c r="F264" i="1"/>
  <c r="O263" i="1"/>
  <c r="N263" i="1"/>
  <c r="M263" i="1"/>
  <c r="L263" i="1"/>
  <c r="K263" i="1"/>
  <c r="J263" i="1"/>
  <c r="I263" i="1"/>
  <c r="H263" i="1"/>
  <c r="G263" i="1"/>
  <c r="F263" i="1"/>
  <c r="O262" i="1"/>
  <c r="N262" i="1"/>
  <c r="M262" i="1"/>
  <c r="L262" i="1"/>
  <c r="K262" i="1"/>
  <c r="J262" i="1"/>
  <c r="I262" i="1"/>
  <c r="H262" i="1"/>
  <c r="G262" i="1"/>
  <c r="F262" i="1"/>
  <c r="O261" i="1"/>
  <c r="N261" i="1"/>
  <c r="M261" i="1"/>
  <c r="L261" i="1"/>
  <c r="K261" i="1"/>
  <c r="J261" i="1"/>
  <c r="I261" i="1"/>
  <c r="H261" i="1"/>
  <c r="G261" i="1"/>
  <c r="F261" i="1"/>
  <c r="O260" i="1"/>
  <c r="N260" i="1"/>
  <c r="M260" i="1"/>
  <c r="L260" i="1"/>
  <c r="K260" i="1"/>
  <c r="J260" i="1"/>
  <c r="I260" i="1"/>
  <c r="H260" i="1"/>
  <c r="G260" i="1"/>
  <c r="F260" i="1"/>
  <c r="O259" i="1"/>
  <c r="N259" i="1"/>
  <c r="M259" i="1"/>
  <c r="L259" i="1"/>
  <c r="K259" i="1"/>
  <c r="J259" i="1"/>
  <c r="I259" i="1"/>
  <c r="H259" i="1"/>
  <c r="G259" i="1"/>
  <c r="F259" i="1"/>
  <c r="O258" i="1"/>
  <c r="N258" i="1"/>
  <c r="M258" i="1"/>
  <c r="L258" i="1"/>
  <c r="K258" i="1"/>
  <c r="J258" i="1"/>
  <c r="I258" i="1"/>
  <c r="H258" i="1"/>
  <c r="G258" i="1"/>
  <c r="F258" i="1"/>
  <c r="O257" i="1"/>
  <c r="N257" i="1"/>
  <c r="M257" i="1"/>
  <c r="L257" i="1"/>
  <c r="K257" i="1"/>
  <c r="J257" i="1"/>
  <c r="I257" i="1"/>
  <c r="H257" i="1"/>
  <c r="G257" i="1"/>
  <c r="F257" i="1"/>
  <c r="O256" i="1"/>
  <c r="N256" i="1"/>
  <c r="M256" i="1"/>
  <c r="L256" i="1"/>
  <c r="K256" i="1"/>
  <c r="J256" i="1"/>
  <c r="I256" i="1"/>
  <c r="H256" i="1"/>
  <c r="G256" i="1"/>
  <c r="F256" i="1"/>
  <c r="O255" i="1"/>
  <c r="N255" i="1"/>
  <c r="M255" i="1"/>
  <c r="L255" i="1"/>
  <c r="K255" i="1"/>
  <c r="J255" i="1"/>
  <c r="I255" i="1"/>
  <c r="H255" i="1"/>
  <c r="G255" i="1"/>
  <c r="F255" i="1"/>
  <c r="O254" i="1"/>
  <c r="N254" i="1"/>
  <c r="M254" i="1"/>
  <c r="L254" i="1"/>
  <c r="K254" i="1"/>
  <c r="J254" i="1"/>
  <c r="I254" i="1"/>
  <c r="H254" i="1"/>
  <c r="G254" i="1"/>
  <c r="F254" i="1"/>
  <c r="O253" i="1"/>
  <c r="N253" i="1"/>
  <c r="M253" i="1"/>
  <c r="L253" i="1"/>
  <c r="K253" i="1"/>
  <c r="J253" i="1"/>
  <c r="I253" i="1"/>
  <c r="H253" i="1"/>
  <c r="G253" i="1"/>
  <c r="F253" i="1"/>
  <c r="O252" i="1"/>
  <c r="N252" i="1"/>
  <c r="M252" i="1"/>
  <c r="L252" i="1"/>
  <c r="K252" i="1"/>
  <c r="J252" i="1"/>
  <c r="I252" i="1"/>
  <c r="H252" i="1"/>
  <c r="G252" i="1"/>
  <c r="F252" i="1"/>
  <c r="O251" i="1"/>
  <c r="N251" i="1"/>
  <c r="M251" i="1"/>
  <c r="L251" i="1"/>
  <c r="K251" i="1"/>
  <c r="J251" i="1"/>
  <c r="I251" i="1"/>
  <c r="H251" i="1"/>
  <c r="G251" i="1"/>
  <c r="F251" i="1"/>
  <c r="O250" i="1"/>
  <c r="N250" i="1"/>
  <c r="M250" i="1"/>
  <c r="L250" i="1"/>
  <c r="K250" i="1"/>
  <c r="J250" i="1"/>
  <c r="I250" i="1"/>
  <c r="H250" i="1"/>
  <c r="G250" i="1"/>
  <c r="F250" i="1"/>
  <c r="O249" i="1"/>
  <c r="N249" i="1"/>
  <c r="M249" i="1"/>
  <c r="L249" i="1"/>
  <c r="K249" i="1"/>
  <c r="J249" i="1"/>
  <c r="I249" i="1"/>
  <c r="H249" i="1"/>
  <c r="G249" i="1"/>
  <c r="F249" i="1"/>
  <c r="O248" i="1"/>
  <c r="N248" i="1"/>
  <c r="M248" i="1"/>
  <c r="L248" i="1"/>
  <c r="K248" i="1"/>
  <c r="J248" i="1"/>
  <c r="I248" i="1"/>
  <c r="H248" i="1"/>
  <c r="G248" i="1"/>
  <c r="F248" i="1"/>
  <c r="O247" i="1"/>
  <c r="N247" i="1"/>
  <c r="M247" i="1"/>
  <c r="L247" i="1"/>
  <c r="K247" i="1"/>
  <c r="J247" i="1"/>
  <c r="I247" i="1"/>
  <c r="H247" i="1"/>
  <c r="G247" i="1"/>
  <c r="F247" i="1"/>
  <c r="O246" i="1"/>
  <c r="N246" i="1"/>
  <c r="M246" i="1"/>
  <c r="L246" i="1"/>
  <c r="K246" i="1"/>
  <c r="J246" i="1"/>
  <c r="I246" i="1"/>
  <c r="H246" i="1"/>
  <c r="G246" i="1"/>
  <c r="F246" i="1"/>
  <c r="AV245" i="1"/>
  <c r="AU245" i="1"/>
  <c r="AT245" i="1"/>
  <c r="AS245" i="1"/>
  <c r="AV244" i="1"/>
  <c r="AU244" i="1"/>
  <c r="AT244" i="1"/>
  <c r="AS244" i="1"/>
  <c r="AV243" i="1"/>
  <c r="AU243" i="1"/>
  <c r="AT243" i="1"/>
  <c r="AS243" i="1"/>
  <c r="AV242" i="1"/>
  <c r="AU242" i="1"/>
  <c r="AT242" i="1"/>
  <c r="AS242" i="1"/>
  <c r="AV241" i="1"/>
  <c r="AU241" i="1"/>
  <c r="AT241" i="1"/>
  <c r="AS241" i="1"/>
  <c r="AR241" i="1"/>
  <c r="AV240" i="1"/>
  <c r="AU240" i="1"/>
  <c r="AT240" i="1"/>
  <c r="AS240" i="1"/>
  <c r="AR240" i="1"/>
  <c r="AV239" i="1"/>
  <c r="AU239" i="1"/>
  <c r="AT239" i="1"/>
  <c r="AS239" i="1"/>
  <c r="AR239" i="1"/>
  <c r="AV238" i="1"/>
  <c r="AU238" i="1"/>
  <c r="AT238" i="1"/>
  <c r="AS238" i="1"/>
  <c r="AR238" i="1"/>
  <c r="AV237" i="1"/>
  <c r="AU237" i="1"/>
  <c r="AT237" i="1"/>
  <c r="AS237" i="1"/>
  <c r="AR237" i="1"/>
  <c r="AV236" i="1"/>
  <c r="AU236" i="1"/>
  <c r="AT236" i="1"/>
  <c r="AS236" i="1"/>
  <c r="AR236" i="1"/>
  <c r="AV235" i="1"/>
  <c r="AU235" i="1"/>
  <c r="AT235" i="1"/>
  <c r="AS235" i="1"/>
  <c r="AR235" i="1"/>
  <c r="AQ245" i="1"/>
  <c r="AP245" i="1"/>
  <c r="AO245" i="1"/>
  <c r="AN245" i="1"/>
  <c r="AQ244" i="1"/>
  <c r="AP244" i="1"/>
  <c r="AO244" i="1"/>
  <c r="AN244" i="1"/>
  <c r="AQ243" i="1"/>
  <c r="AP243" i="1"/>
  <c r="AO243" i="1"/>
  <c r="AN243" i="1"/>
  <c r="AQ242" i="1"/>
  <c r="AP242" i="1"/>
  <c r="AO242" i="1"/>
  <c r="AN242" i="1"/>
  <c r="AQ241" i="1"/>
  <c r="AP241" i="1"/>
  <c r="AO241" i="1"/>
  <c r="AN241" i="1"/>
  <c r="AQ240" i="1"/>
  <c r="AP240" i="1"/>
  <c r="AO240" i="1"/>
  <c r="AN240" i="1"/>
  <c r="AQ239" i="1"/>
  <c r="AP239" i="1"/>
  <c r="AO239" i="1"/>
  <c r="AN239" i="1"/>
  <c r="AQ238" i="1"/>
  <c r="AP238" i="1"/>
  <c r="AO238" i="1"/>
  <c r="AN238" i="1"/>
  <c r="AQ237" i="1"/>
  <c r="AP237" i="1"/>
  <c r="AO237" i="1"/>
  <c r="AN237" i="1"/>
  <c r="AQ236" i="1"/>
  <c r="AP236" i="1"/>
  <c r="AO236" i="1"/>
  <c r="AN236" i="1"/>
  <c r="AQ235" i="1"/>
  <c r="AP235" i="1"/>
  <c r="AO235" i="1"/>
  <c r="AN235" i="1"/>
  <c r="AM241" i="1"/>
  <c r="AL241" i="1"/>
  <c r="AK241" i="1"/>
  <c r="AJ241" i="1"/>
  <c r="AI241" i="1"/>
  <c r="AH241" i="1"/>
  <c r="AG241" i="1"/>
  <c r="AF241" i="1"/>
  <c r="AE241" i="1"/>
  <c r="AM240" i="1"/>
  <c r="AL240" i="1"/>
  <c r="AK240" i="1"/>
  <c r="AJ240" i="1"/>
  <c r="AI240" i="1"/>
  <c r="AH240" i="1"/>
  <c r="AG240" i="1"/>
  <c r="AF240" i="1"/>
  <c r="AE240" i="1"/>
  <c r="AM239" i="1"/>
  <c r="AL239" i="1"/>
  <c r="AK239" i="1"/>
  <c r="AJ239" i="1"/>
  <c r="AI239" i="1"/>
  <c r="AH239" i="1"/>
  <c r="AG239" i="1"/>
  <c r="AF239" i="1"/>
  <c r="AE239" i="1"/>
  <c r="AM238" i="1"/>
  <c r="AL238" i="1"/>
  <c r="AK238" i="1"/>
  <c r="AJ238" i="1"/>
  <c r="AI238" i="1"/>
  <c r="AH238" i="1"/>
  <c r="AG238" i="1"/>
  <c r="AF238" i="1"/>
  <c r="AE238" i="1"/>
  <c r="AM237" i="1"/>
  <c r="AL237" i="1"/>
  <c r="AK237" i="1"/>
  <c r="AJ237" i="1"/>
  <c r="AI237" i="1"/>
  <c r="AH237" i="1"/>
  <c r="AG237" i="1"/>
  <c r="AF237" i="1"/>
  <c r="AE237" i="1"/>
  <c r="AM236" i="1"/>
  <c r="AL236" i="1"/>
  <c r="AK236" i="1"/>
  <c r="AJ236" i="1"/>
  <c r="AI236" i="1"/>
  <c r="AH236" i="1"/>
  <c r="AG236" i="1"/>
  <c r="AF236" i="1"/>
  <c r="AE236" i="1"/>
  <c r="AM235" i="1"/>
  <c r="AL235" i="1"/>
  <c r="AK235" i="1"/>
  <c r="AJ235" i="1"/>
  <c r="AI235" i="1"/>
  <c r="AH235" i="1"/>
  <c r="AG235" i="1"/>
  <c r="AF235" i="1"/>
  <c r="AE235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45" i="1"/>
  <c r="N245" i="1"/>
  <c r="M245" i="1"/>
  <c r="L245" i="1"/>
  <c r="K245" i="1"/>
  <c r="J245" i="1"/>
  <c r="I245" i="1"/>
  <c r="H245" i="1"/>
  <c r="G245" i="1"/>
  <c r="F245" i="1"/>
  <c r="O244" i="1"/>
  <c r="N244" i="1"/>
  <c r="M244" i="1"/>
  <c r="L244" i="1"/>
  <c r="K244" i="1"/>
  <c r="J244" i="1"/>
  <c r="I244" i="1"/>
  <c r="H244" i="1"/>
  <c r="G244" i="1"/>
  <c r="F244" i="1"/>
  <c r="O243" i="1"/>
  <c r="N243" i="1"/>
  <c r="M243" i="1"/>
  <c r="L243" i="1"/>
  <c r="K243" i="1"/>
  <c r="J243" i="1"/>
  <c r="I243" i="1"/>
  <c r="H243" i="1"/>
  <c r="G243" i="1"/>
  <c r="F243" i="1"/>
  <c r="O242" i="1"/>
  <c r="N242" i="1"/>
  <c r="M242" i="1"/>
  <c r="L242" i="1"/>
  <c r="K242" i="1"/>
  <c r="J242" i="1"/>
  <c r="I242" i="1"/>
  <c r="H242" i="1"/>
  <c r="G242" i="1"/>
  <c r="F242" i="1"/>
  <c r="O241" i="1"/>
  <c r="N241" i="1"/>
  <c r="M241" i="1"/>
  <c r="L241" i="1"/>
  <c r="K241" i="1"/>
  <c r="J241" i="1"/>
  <c r="I241" i="1"/>
  <c r="H241" i="1"/>
  <c r="G241" i="1"/>
  <c r="F241" i="1"/>
  <c r="O240" i="1"/>
  <c r="N240" i="1"/>
  <c r="M240" i="1"/>
  <c r="L240" i="1"/>
  <c r="K240" i="1"/>
  <c r="J240" i="1"/>
  <c r="I240" i="1"/>
  <c r="H240" i="1"/>
  <c r="G240" i="1"/>
  <c r="F240" i="1"/>
  <c r="O239" i="1"/>
  <c r="N239" i="1"/>
  <c r="M239" i="1"/>
  <c r="L239" i="1"/>
  <c r="K239" i="1"/>
  <c r="J239" i="1"/>
  <c r="I239" i="1"/>
  <c r="H239" i="1"/>
  <c r="G239" i="1"/>
  <c r="F239" i="1"/>
  <c r="O238" i="1"/>
  <c r="N238" i="1"/>
  <c r="M238" i="1"/>
  <c r="L238" i="1"/>
  <c r="K238" i="1"/>
  <c r="J238" i="1"/>
  <c r="I238" i="1"/>
  <c r="H238" i="1"/>
  <c r="G238" i="1"/>
  <c r="F238" i="1"/>
  <c r="O237" i="1"/>
  <c r="N237" i="1"/>
  <c r="M237" i="1"/>
  <c r="L237" i="1"/>
  <c r="K237" i="1"/>
  <c r="J237" i="1"/>
  <c r="I237" i="1"/>
  <c r="H237" i="1"/>
  <c r="G237" i="1"/>
  <c r="F237" i="1"/>
  <c r="O236" i="1"/>
  <c r="N236" i="1"/>
  <c r="M236" i="1"/>
  <c r="L236" i="1"/>
  <c r="K236" i="1"/>
  <c r="J236" i="1"/>
  <c r="I236" i="1"/>
  <c r="H236" i="1"/>
  <c r="G236" i="1"/>
  <c r="F236" i="1"/>
  <c r="O235" i="1"/>
  <c r="N235" i="1"/>
  <c r="M235" i="1"/>
  <c r="L235" i="1"/>
  <c r="K235" i="1"/>
  <c r="J235" i="1"/>
  <c r="I235" i="1"/>
  <c r="H235" i="1"/>
  <c r="G235" i="1"/>
  <c r="F235" i="1"/>
  <c r="K234" i="1"/>
  <c r="M234" i="1"/>
  <c r="O234" i="1"/>
  <c r="Q234" i="1"/>
  <c r="S234" i="1"/>
  <c r="U234" i="1"/>
  <c r="W234" i="1"/>
  <c r="Y234" i="1"/>
  <c r="AA234" i="1"/>
  <c r="AC234" i="1"/>
  <c r="AE234" i="1"/>
  <c r="AG234" i="1"/>
  <c r="AI234" i="1"/>
  <c r="AK234" i="1"/>
  <c r="AR234" i="1"/>
  <c r="AQ234" i="1"/>
  <c r="AP234" i="1"/>
  <c r="AO234" i="1"/>
  <c r="AN234" i="1"/>
  <c r="AM234" i="1"/>
  <c r="AV234" i="1"/>
  <c r="AU234" i="1"/>
  <c r="AT234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AS219" i="1"/>
  <c r="AR219" i="1"/>
  <c r="AQ219" i="1"/>
  <c r="AP219" i="1"/>
  <c r="AO219" i="1"/>
  <c r="AN219" i="1"/>
  <c r="AS218" i="1"/>
  <c r="AR218" i="1"/>
  <c r="AQ218" i="1"/>
  <c r="AP218" i="1"/>
  <c r="AO218" i="1"/>
  <c r="AN218" i="1"/>
  <c r="AS217" i="1"/>
  <c r="AR217" i="1"/>
  <c r="AQ217" i="1"/>
  <c r="AP217" i="1"/>
  <c r="AO217" i="1"/>
  <c r="AN217" i="1"/>
  <c r="AS216" i="1"/>
  <c r="AR216" i="1"/>
  <c r="AQ216" i="1"/>
  <c r="AP216" i="1"/>
  <c r="AO216" i="1"/>
  <c r="AN216" i="1"/>
  <c r="AS215" i="1"/>
  <c r="AR215" i="1"/>
  <c r="AQ215" i="1"/>
  <c r="AP215" i="1"/>
  <c r="AO215" i="1"/>
  <c r="AN215" i="1"/>
  <c r="AS214" i="1"/>
  <c r="AR214" i="1"/>
  <c r="AQ214" i="1"/>
  <c r="AP214" i="1"/>
  <c r="AO214" i="1"/>
  <c r="AN214" i="1"/>
  <c r="AS213" i="1"/>
  <c r="AR213" i="1"/>
  <c r="AQ213" i="1"/>
  <c r="AP213" i="1"/>
  <c r="AO213" i="1"/>
  <c r="AN213" i="1"/>
  <c r="AS212" i="1"/>
  <c r="AR212" i="1"/>
  <c r="AQ212" i="1"/>
  <c r="AP212" i="1"/>
  <c r="AO212" i="1"/>
  <c r="AN212" i="1"/>
  <c r="AS211" i="1"/>
  <c r="AR211" i="1"/>
  <c r="AQ211" i="1"/>
  <c r="AP211" i="1"/>
  <c r="AO211" i="1"/>
  <c r="AN211" i="1"/>
  <c r="AS210" i="1"/>
  <c r="AR210" i="1"/>
  <c r="AQ210" i="1"/>
  <c r="AP210" i="1"/>
  <c r="AO210" i="1"/>
  <c r="AN210" i="1"/>
  <c r="AS209" i="1"/>
  <c r="AR209" i="1"/>
  <c r="AQ209" i="1"/>
  <c r="AP209" i="1"/>
  <c r="AO209" i="1"/>
  <c r="AN209" i="1"/>
  <c r="AS208" i="1"/>
  <c r="AR208" i="1"/>
  <c r="AQ208" i="1"/>
  <c r="AP208" i="1"/>
  <c r="AS207" i="1"/>
  <c r="AR207" i="1"/>
  <c r="AQ207" i="1"/>
  <c r="AP207" i="1"/>
  <c r="AS206" i="1"/>
  <c r="AR206" i="1"/>
  <c r="AQ206" i="1"/>
  <c r="AP206" i="1"/>
  <c r="AS205" i="1"/>
  <c r="AR205" i="1"/>
  <c r="AQ205" i="1"/>
  <c r="AP205" i="1"/>
  <c r="AO205" i="1"/>
  <c r="AN205" i="1"/>
  <c r="AS204" i="1"/>
  <c r="AR204" i="1"/>
  <c r="AQ204" i="1"/>
  <c r="AP204" i="1"/>
  <c r="AO204" i="1"/>
  <c r="AN204" i="1"/>
  <c r="AS203" i="1"/>
  <c r="AR203" i="1"/>
  <c r="AQ203" i="1"/>
  <c r="AP203" i="1"/>
  <c r="AO203" i="1"/>
  <c r="AN203" i="1"/>
  <c r="AS202" i="1"/>
  <c r="AR202" i="1"/>
  <c r="AQ202" i="1"/>
  <c r="AP202" i="1"/>
  <c r="AO202" i="1"/>
  <c r="AN202" i="1"/>
  <c r="AS201" i="1"/>
  <c r="AR201" i="1"/>
  <c r="AQ201" i="1"/>
  <c r="AP201" i="1"/>
  <c r="AO201" i="1"/>
  <c r="AN201" i="1"/>
  <c r="AS200" i="1"/>
  <c r="AR200" i="1"/>
  <c r="AQ200" i="1"/>
  <c r="AP200" i="1"/>
  <c r="AO200" i="1"/>
  <c r="AN200" i="1"/>
  <c r="AM219" i="1"/>
  <c r="AL219" i="1"/>
  <c r="AK219" i="1"/>
  <c r="AJ219" i="1"/>
  <c r="AI219" i="1"/>
  <c r="AH219" i="1"/>
  <c r="AG219" i="1"/>
  <c r="AF219" i="1"/>
  <c r="AE219" i="1"/>
  <c r="AM218" i="1"/>
  <c r="AL218" i="1"/>
  <c r="AK218" i="1"/>
  <c r="AJ218" i="1"/>
  <c r="AI218" i="1"/>
  <c r="AH218" i="1"/>
  <c r="AG218" i="1"/>
  <c r="AF218" i="1"/>
  <c r="AE218" i="1"/>
  <c r="AM217" i="1"/>
  <c r="AL217" i="1"/>
  <c r="AK217" i="1"/>
  <c r="AJ217" i="1"/>
  <c r="AI217" i="1"/>
  <c r="AH217" i="1"/>
  <c r="AG217" i="1"/>
  <c r="AF217" i="1"/>
  <c r="AE217" i="1"/>
  <c r="AM216" i="1"/>
  <c r="AL216" i="1"/>
  <c r="AK216" i="1"/>
  <c r="AJ216" i="1"/>
  <c r="AI216" i="1"/>
  <c r="AH216" i="1"/>
  <c r="AG216" i="1"/>
  <c r="AF216" i="1"/>
  <c r="AE216" i="1"/>
  <c r="AM215" i="1"/>
  <c r="AL215" i="1"/>
  <c r="AK215" i="1"/>
  <c r="AJ215" i="1"/>
  <c r="AI215" i="1"/>
  <c r="AH215" i="1"/>
  <c r="AG215" i="1"/>
  <c r="AF215" i="1"/>
  <c r="AE215" i="1"/>
  <c r="AM214" i="1"/>
  <c r="AL214" i="1"/>
  <c r="AK214" i="1"/>
  <c r="AJ214" i="1"/>
  <c r="AI214" i="1"/>
  <c r="AH214" i="1"/>
  <c r="AG214" i="1"/>
  <c r="AF214" i="1"/>
  <c r="AE214" i="1"/>
  <c r="AM213" i="1"/>
  <c r="AL213" i="1"/>
  <c r="AK213" i="1"/>
  <c r="AJ213" i="1"/>
  <c r="AI213" i="1"/>
  <c r="AH213" i="1"/>
  <c r="AG213" i="1"/>
  <c r="AF213" i="1"/>
  <c r="AE213" i="1"/>
  <c r="AM212" i="1"/>
  <c r="AL212" i="1"/>
  <c r="AK212" i="1"/>
  <c r="AJ212" i="1"/>
  <c r="AI212" i="1"/>
  <c r="AH212" i="1"/>
  <c r="AG212" i="1"/>
  <c r="AF212" i="1"/>
  <c r="AE212" i="1"/>
  <c r="AM211" i="1"/>
  <c r="AL211" i="1"/>
  <c r="AK211" i="1"/>
  <c r="AJ211" i="1"/>
  <c r="AI211" i="1"/>
  <c r="AH211" i="1"/>
  <c r="AG211" i="1"/>
  <c r="AF211" i="1"/>
  <c r="AE211" i="1"/>
  <c r="AM210" i="1"/>
  <c r="AL210" i="1"/>
  <c r="AK210" i="1"/>
  <c r="AJ210" i="1"/>
  <c r="AI210" i="1"/>
  <c r="AH210" i="1"/>
  <c r="AG210" i="1"/>
  <c r="AF210" i="1"/>
  <c r="AE210" i="1"/>
  <c r="AM209" i="1"/>
  <c r="AL209" i="1"/>
  <c r="AK209" i="1"/>
  <c r="AJ209" i="1"/>
  <c r="AI209" i="1"/>
  <c r="AH209" i="1"/>
  <c r="AG209" i="1"/>
  <c r="AF209" i="1"/>
  <c r="AE209" i="1"/>
  <c r="AM208" i="1"/>
  <c r="AL208" i="1"/>
  <c r="AK208" i="1"/>
  <c r="AJ208" i="1"/>
  <c r="AI208" i="1"/>
  <c r="AH208" i="1"/>
  <c r="AG208" i="1"/>
  <c r="AF208" i="1"/>
  <c r="AE208" i="1"/>
  <c r="AM207" i="1"/>
  <c r="AL207" i="1"/>
  <c r="AK207" i="1"/>
  <c r="AJ207" i="1"/>
  <c r="AI207" i="1"/>
  <c r="AH207" i="1"/>
  <c r="AG207" i="1"/>
  <c r="AF207" i="1"/>
  <c r="AE207" i="1"/>
  <c r="AM206" i="1"/>
  <c r="AL206" i="1"/>
  <c r="AK206" i="1"/>
  <c r="AJ206" i="1"/>
  <c r="AI206" i="1"/>
  <c r="AH206" i="1"/>
  <c r="AG206" i="1"/>
  <c r="AF206" i="1"/>
  <c r="AE206" i="1"/>
  <c r="AM205" i="1"/>
  <c r="AL205" i="1"/>
  <c r="AK205" i="1"/>
  <c r="AJ205" i="1"/>
  <c r="AI205" i="1"/>
  <c r="AH205" i="1"/>
  <c r="AG205" i="1"/>
  <c r="AF205" i="1"/>
  <c r="AE205" i="1"/>
  <c r="AM204" i="1"/>
  <c r="AL204" i="1"/>
  <c r="AK204" i="1"/>
  <c r="AJ204" i="1"/>
  <c r="AI204" i="1"/>
  <c r="AH204" i="1"/>
  <c r="AG204" i="1"/>
  <c r="AF204" i="1"/>
  <c r="AE204" i="1"/>
  <c r="AM203" i="1"/>
  <c r="AL203" i="1"/>
  <c r="AK203" i="1"/>
  <c r="AJ203" i="1"/>
  <c r="AI203" i="1"/>
  <c r="AH203" i="1"/>
  <c r="AG203" i="1"/>
  <c r="AF203" i="1"/>
  <c r="AE203" i="1"/>
  <c r="AM202" i="1"/>
  <c r="AL202" i="1"/>
  <c r="AK202" i="1"/>
  <c r="AJ202" i="1"/>
  <c r="AI202" i="1"/>
  <c r="AH202" i="1"/>
  <c r="AG202" i="1"/>
  <c r="AF202" i="1"/>
  <c r="AE202" i="1"/>
  <c r="AM201" i="1"/>
  <c r="AL201" i="1"/>
  <c r="AK201" i="1"/>
  <c r="AJ201" i="1"/>
  <c r="AI201" i="1"/>
  <c r="AH201" i="1"/>
  <c r="AG201" i="1"/>
  <c r="AF201" i="1"/>
  <c r="AE201" i="1"/>
  <c r="AM200" i="1"/>
  <c r="AL200" i="1"/>
  <c r="AK200" i="1"/>
  <c r="AJ200" i="1"/>
  <c r="AI200" i="1"/>
  <c r="AH200" i="1"/>
  <c r="AG200" i="1"/>
  <c r="AF200" i="1"/>
  <c r="AE200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19" i="1"/>
  <c r="N219" i="1"/>
  <c r="M219" i="1"/>
  <c r="L219" i="1"/>
  <c r="K219" i="1"/>
  <c r="J219" i="1"/>
  <c r="I219" i="1"/>
  <c r="H219" i="1"/>
  <c r="G219" i="1"/>
  <c r="F219" i="1"/>
  <c r="O218" i="1"/>
  <c r="N218" i="1"/>
  <c r="M218" i="1"/>
  <c r="L218" i="1"/>
  <c r="K218" i="1"/>
  <c r="J218" i="1"/>
  <c r="I218" i="1"/>
  <c r="H218" i="1"/>
  <c r="G218" i="1"/>
  <c r="F218" i="1"/>
  <c r="O217" i="1"/>
  <c r="N217" i="1"/>
  <c r="M217" i="1"/>
  <c r="L217" i="1"/>
  <c r="K217" i="1"/>
  <c r="J217" i="1"/>
  <c r="I217" i="1"/>
  <c r="H217" i="1"/>
  <c r="G217" i="1"/>
  <c r="F217" i="1"/>
  <c r="O216" i="1"/>
  <c r="N216" i="1"/>
  <c r="M216" i="1"/>
  <c r="L216" i="1"/>
  <c r="K216" i="1"/>
  <c r="J216" i="1"/>
  <c r="I216" i="1"/>
  <c r="H216" i="1"/>
  <c r="G216" i="1"/>
  <c r="F216" i="1"/>
  <c r="O215" i="1"/>
  <c r="N215" i="1"/>
  <c r="M215" i="1"/>
  <c r="L215" i="1"/>
  <c r="K215" i="1"/>
  <c r="J215" i="1"/>
  <c r="I215" i="1"/>
  <c r="H215" i="1"/>
  <c r="G215" i="1"/>
  <c r="F215" i="1"/>
  <c r="O214" i="1"/>
  <c r="N214" i="1"/>
  <c r="M214" i="1"/>
  <c r="L214" i="1"/>
  <c r="K214" i="1"/>
  <c r="J214" i="1"/>
  <c r="I214" i="1"/>
  <c r="H214" i="1"/>
  <c r="G214" i="1"/>
  <c r="F214" i="1"/>
  <c r="O213" i="1"/>
  <c r="N213" i="1"/>
  <c r="M213" i="1"/>
  <c r="L213" i="1"/>
  <c r="K213" i="1"/>
  <c r="J213" i="1"/>
  <c r="I213" i="1"/>
  <c r="H213" i="1"/>
  <c r="G213" i="1"/>
  <c r="F213" i="1"/>
  <c r="O212" i="1"/>
  <c r="N212" i="1"/>
  <c r="M212" i="1"/>
  <c r="L212" i="1"/>
  <c r="K212" i="1"/>
  <c r="J212" i="1"/>
  <c r="I212" i="1"/>
  <c r="H212" i="1"/>
  <c r="G212" i="1"/>
  <c r="F212" i="1"/>
  <c r="O211" i="1"/>
  <c r="N211" i="1"/>
  <c r="M211" i="1"/>
  <c r="L211" i="1"/>
  <c r="K211" i="1"/>
  <c r="J211" i="1"/>
  <c r="I211" i="1"/>
  <c r="H211" i="1"/>
  <c r="G211" i="1"/>
  <c r="F211" i="1"/>
  <c r="O210" i="1"/>
  <c r="N210" i="1"/>
  <c r="M210" i="1"/>
  <c r="L210" i="1"/>
  <c r="K210" i="1"/>
  <c r="J210" i="1"/>
  <c r="I210" i="1"/>
  <c r="H210" i="1"/>
  <c r="G210" i="1"/>
  <c r="F210" i="1"/>
  <c r="O209" i="1"/>
  <c r="N209" i="1"/>
  <c r="M209" i="1"/>
  <c r="L209" i="1"/>
  <c r="K209" i="1"/>
  <c r="J209" i="1"/>
  <c r="I209" i="1"/>
  <c r="H209" i="1"/>
  <c r="G209" i="1"/>
  <c r="F209" i="1"/>
  <c r="O208" i="1"/>
  <c r="N208" i="1"/>
  <c r="M208" i="1"/>
  <c r="L208" i="1"/>
  <c r="K208" i="1"/>
  <c r="J208" i="1"/>
  <c r="I208" i="1"/>
  <c r="H208" i="1"/>
  <c r="G208" i="1"/>
  <c r="F208" i="1"/>
  <c r="O207" i="1"/>
  <c r="N207" i="1"/>
  <c r="M207" i="1"/>
  <c r="L207" i="1"/>
  <c r="K207" i="1"/>
  <c r="J207" i="1"/>
  <c r="I207" i="1"/>
  <c r="H207" i="1"/>
  <c r="G207" i="1"/>
  <c r="F207" i="1"/>
  <c r="O206" i="1"/>
  <c r="N206" i="1"/>
  <c r="M206" i="1"/>
  <c r="L206" i="1"/>
  <c r="K206" i="1"/>
  <c r="J206" i="1"/>
  <c r="I206" i="1"/>
  <c r="H206" i="1"/>
  <c r="G206" i="1"/>
  <c r="F206" i="1"/>
  <c r="O205" i="1"/>
  <c r="N205" i="1"/>
  <c r="M205" i="1"/>
  <c r="L205" i="1"/>
  <c r="K205" i="1"/>
  <c r="J205" i="1"/>
  <c r="I205" i="1"/>
  <c r="H205" i="1"/>
  <c r="G205" i="1"/>
  <c r="F205" i="1"/>
  <c r="O204" i="1"/>
  <c r="N204" i="1"/>
  <c r="M204" i="1"/>
  <c r="L204" i="1"/>
  <c r="K204" i="1"/>
  <c r="J204" i="1"/>
  <c r="I204" i="1"/>
  <c r="H204" i="1"/>
  <c r="G204" i="1"/>
  <c r="F204" i="1"/>
  <c r="O203" i="1"/>
  <c r="N203" i="1"/>
  <c r="M203" i="1"/>
  <c r="L203" i="1"/>
  <c r="K203" i="1"/>
  <c r="J203" i="1"/>
  <c r="I203" i="1"/>
  <c r="H203" i="1"/>
  <c r="G203" i="1"/>
  <c r="F203" i="1"/>
  <c r="O202" i="1"/>
  <c r="N202" i="1"/>
  <c r="M202" i="1"/>
  <c r="L202" i="1"/>
  <c r="K202" i="1"/>
  <c r="J202" i="1"/>
  <c r="I202" i="1"/>
  <c r="H202" i="1"/>
  <c r="G202" i="1"/>
  <c r="F202" i="1"/>
  <c r="O201" i="1"/>
  <c r="N201" i="1"/>
  <c r="M201" i="1"/>
  <c r="L201" i="1"/>
  <c r="K201" i="1"/>
  <c r="J201" i="1"/>
  <c r="I201" i="1"/>
  <c r="H201" i="1"/>
  <c r="G201" i="1"/>
  <c r="F201" i="1"/>
  <c r="O200" i="1"/>
  <c r="N200" i="1"/>
  <c r="M200" i="1"/>
  <c r="L200" i="1"/>
  <c r="K200" i="1"/>
  <c r="J200" i="1"/>
  <c r="I200" i="1"/>
  <c r="H200" i="1"/>
  <c r="G200" i="1"/>
  <c r="F200" i="1"/>
  <c r="O199" i="1"/>
  <c r="N199" i="1"/>
  <c r="M199" i="1"/>
  <c r="L199" i="1"/>
  <c r="K199" i="1"/>
  <c r="J199" i="1"/>
  <c r="I199" i="1"/>
  <c r="H199" i="1"/>
  <c r="G199" i="1"/>
  <c r="F199" i="1"/>
  <c r="O198" i="1"/>
  <c r="N198" i="1"/>
  <c r="M198" i="1"/>
  <c r="L198" i="1"/>
  <c r="K198" i="1"/>
  <c r="J198" i="1"/>
  <c r="I198" i="1"/>
  <c r="H198" i="1"/>
  <c r="G198" i="1"/>
  <c r="F198" i="1"/>
  <c r="O197" i="1"/>
  <c r="N197" i="1"/>
  <c r="M197" i="1"/>
  <c r="L197" i="1"/>
  <c r="K197" i="1"/>
  <c r="J197" i="1"/>
  <c r="I197" i="1"/>
  <c r="H197" i="1"/>
  <c r="G197" i="1"/>
  <c r="F197" i="1"/>
  <c r="O196" i="1"/>
  <c r="N196" i="1"/>
  <c r="M196" i="1"/>
  <c r="L196" i="1"/>
  <c r="K196" i="1"/>
  <c r="J196" i="1"/>
  <c r="I196" i="1"/>
  <c r="H196" i="1"/>
  <c r="G196" i="1"/>
  <c r="F196" i="1"/>
  <c r="AS199" i="1"/>
  <c r="AR199" i="1"/>
  <c r="AQ199" i="1"/>
  <c r="AP199" i="1"/>
  <c r="AS198" i="1"/>
  <c r="AR198" i="1"/>
  <c r="AQ198" i="1"/>
  <c r="AP198" i="1"/>
  <c r="AS197" i="1"/>
  <c r="AR197" i="1"/>
  <c r="AQ197" i="1"/>
  <c r="AP197" i="1"/>
  <c r="AS196" i="1"/>
  <c r="AR196" i="1"/>
  <c r="AQ196" i="1"/>
  <c r="AP196" i="1"/>
  <c r="AN199" i="1"/>
  <c r="AN198" i="1"/>
  <c r="AN197" i="1"/>
  <c r="AN196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K188" i="1"/>
  <c r="M188" i="1"/>
  <c r="O188" i="1"/>
  <c r="Q188" i="1"/>
  <c r="S188" i="1"/>
  <c r="U188" i="1"/>
  <c r="W188" i="1"/>
  <c r="Y188" i="1"/>
  <c r="AA188" i="1"/>
  <c r="AC188" i="1"/>
  <c r="AE188" i="1"/>
  <c r="AG188" i="1"/>
  <c r="AI188" i="1"/>
  <c r="AK188" i="1"/>
  <c r="AO188" i="1"/>
  <c r="AN188" i="1"/>
  <c r="AM188" i="1"/>
  <c r="AS188" i="1"/>
  <c r="AR188" i="1"/>
  <c r="AQ188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AG115" i="1"/>
  <c r="AF115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AG110" i="1"/>
  <c r="AF110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E341" i="1" l="1"/>
  <c r="D341" i="1"/>
  <c r="C341" i="1" s="1"/>
  <c r="E340" i="1"/>
  <c r="D340" i="1"/>
  <c r="C340" i="1"/>
  <c r="E339" i="1"/>
  <c r="C339" i="1" s="1"/>
  <c r="D339" i="1"/>
  <c r="E338" i="1"/>
  <c r="D338" i="1"/>
  <c r="C338" i="1" s="1"/>
  <c r="E337" i="1"/>
  <c r="D337" i="1"/>
  <c r="C337" i="1" s="1"/>
  <c r="E336" i="1"/>
  <c r="D336" i="1"/>
  <c r="C336" i="1"/>
  <c r="D331" i="1"/>
  <c r="B331" i="1" s="1"/>
  <c r="C331" i="1"/>
  <c r="D330" i="1"/>
  <c r="C330" i="1"/>
  <c r="B330" i="1" s="1"/>
  <c r="E325" i="1"/>
  <c r="D325" i="1"/>
  <c r="E324" i="1"/>
  <c r="D324" i="1"/>
  <c r="E323" i="1"/>
  <c r="D323" i="1"/>
  <c r="E318" i="1"/>
  <c r="CJ318" i="1" s="1"/>
  <c r="CD318" i="1" s="1"/>
  <c r="D318" i="1"/>
  <c r="E317" i="1"/>
  <c r="CJ317" i="1" s="1"/>
  <c r="CD317" i="1" s="1"/>
  <c r="D317" i="1"/>
  <c r="E316" i="1"/>
  <c r="CJ316" i="1" s="1"/>
  <c r="CD316" i="1" s="1"/>
  <c r="D316" i="1"/>
  <c r="E315" i="1"/>
  <c r="CJ315" i="1" s="1"/>
  <c r="CD315" i="1" s="1"/>
  <c r="D315" i="1"/>
  <c r="E314" i="1"/>
  <c r="CJ314" i="1" s="1"/>
  <c r="CD314" i="1" s="1"/>
  <c r="D314" i="1"/>
  <c r="E313" i="1"/>
  <c r="CJ313" i="1" s="1"/>
  <c r="CD313" i="1" s="1"/>
  <c r="D313" i="1"/>
  <c r="E312" i="1"/>
  <c r="CJ312" i="1" s="1"/>
  <c r="CD312" i="1" s="1"/>
  <c r="D312" i="1"/>
  <c r="E311" i="1"/>
  <c r="CJ311" i="1" s="1"/>
  <c r="CD311" i="1" s="1"/>
  <c r="D311" i="1"/>
  <c r="E310" i="1"/>
  <c r="CJ310" i="1" s="1"/>
  <c r="CD310" i="1" s="1"/>
  <c r="D310" i="1"/>
  <c r="E309" i="1"/>
  <c r="CJ309" i="1" s="1"/>
  <c r="CD309" i="1" s="1"/>
  <c r="D309" i="1"/>
  <c r="E308" i="1"/>
  <c r="CI308" i="1" s="1"/>
  <c r="CC308" i="1" s="1"/>
  <c r="CH303" i="1"/>
  <c r="CB303" i="1" s="1"/>
  <c r="E303" i="1"/>
  <c r="D303" i="1"/>
  <c r="CH302" i="1"/>
  <c r="CB302" i="1" s="1"/>
  <c r="E302" i="1"/>
  <c r="D302" i="1"/>
  <c r="CG301" i="1"/>
  <c r="CA301" i="1" s="1"/>
  <c r="E301" i="1"/>
  <c r="D301" i="1"/>
  <c r="CG300" i="1"/>
  <c r="CA300" i="1" s="1"/>
  <c r="E300" i="1"/>
  <c r="D300" i="1"/>
  <c r="CG299" i="1"/>
  <c r="CA299" i="1" s="1"/>
  <c r="E299" i="1"/>
  <c r="D299" i="1"/>
  <c r="CG298" i="1"/>
  <c r="CA298" i="1" s="1"/>
  <c r="E298" i="1"/>
  <c r="D298" i="1"/>
  <c r="CG297" i="1"/>
  <c r="CA297" i="1" s="1"/>
  <c r="E297" i="1"/>
  <c r="D297" i="1"/>
  <c r="CG296" i="1"/>
  <c r="CA296" i="1" s="1"/>
  <c r="E296" i="1"/>
  <c r="D296" i="1"/>
  <c r="CG295" i="1"/>
  <c r="E295" i="1"/>
  <c r="D295" i="1"/>
  <c r="CG294" i="1"/>
  <c r="CA294" i="1" s="1"/>
  <c r="E294" i="1"/>
  <c r="C294" i="1" s="1"/>
  <c r="CG293" i="1"/>
  <c r="CA293" i="1" s="1"/>
  <c r="E293" i="1"/>
  <c r="C293" i="1" s="1"/>
  <c r="CH293" i="1" s="1"/>
  <c r="CB293" i="1" s="1"/>
  <c r="CG292" i="1"/>
  <c r="CA292" i="1" s="1"/>
  <c r="E292" i="1"/>
  <c r="C292" i="1" s="1"/>
  <c r="CG291" i="1"/>
  <c r="CA291" i="1" s="1"/>
  <c r="E291" i="1"/>
  <c r="C291" i="1" s="1"/>
  <c r="CG290" i="1"/>
  <c r="CA290" i="1" s="1"/>
  <c r="E290" i="1"/>
  <c r="C290" i="1" s="1"/>
  <c r="CG289" i="1"/>
  <c r="CA289" i="1" s="1"/>
  <c r="E289" i="1"/>
  <c r="C289" i="1" s="1"/>
  <c r="CH289" i="1" s="1"/>
  <c r="CB289" i="1" s="1"/>
  <c r="CG288" i="1"/>
  <c r="CA288" i="1" s="1"/>
  <c r="E288" i="1"/>
  <c r="C288" i="1" s="1"/>
  <c r="CG287" i="1"/>
  <c r="CA287" i="1" s="1"/>
  <c r="AV287" i="1" s="1"/>
  <c r="E287" i="1"/>
  <c r="C287" i="1" s="1"/>
  <c r="CI287" i="1" s="1"/>
  <c r="CG286" i="1"/>
  <c r="CA286" i="1" s="1"/>
  <c r="AV286" i="1" s="1"/>
  <c r="E286" i="1"/>
  <c r="C286" i="1" s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0" i="1"/>
  <c r="D280" i="1"/>
  <c r="C280" i="1" s="1"/>
  <c r="E279" i="1"/>
  <c r="D279" i="1"/>
  <c r="C279" i="1" s="1"/>
  <c r="E278" i="1"/>
  <c r="D278" i="1"/>
  <c r="C278" i="1" s="1"/>
  <c r="E277" i="1"/>
  <c r="D277" i="1"/>
  <c r="C277" i="1"/>
  <c r="E272" i="1"/>
  <c r="D272" i="1"/>
  <c r="C272" i="1" s="1"/>
  <c r="E271" i="1"/>
  <c r="D271" i="1"/>
  <c r="C271" i="1" s="1"/>
  <c r="E270" i="1"/>
  <c r="D270" i="1"/>
  <c r="C270" i="1" s="1"/>
  <c r="E269" i="1"/>
  <c r="D269" i="1"/>
  <c r="C269" i="1"/>
  <c r="E265" i="1"/>
  <c r="CG265" i="1" s="1"/>
  <c r="CA265" i="1" s="1"/>
  <c r="D265" i="1"/>
  <c r="E264" i="1"/>
  <c r="CG264" i="1" s="1"/>
  <c r="CA264" i="1" s="1"/>
  <c r="D264" i="1"/>
  <c r="AW263" i="1"/>
  <c r="E263" i="1"/>
  <c r="CH263" i="1" s="1"/>
  <c r="D263" i="1"/>
  <c r="AW262" i="1"/>
  <c r="E262" i="1"/>
  <c r="CH262" i="1" s="1"/>
  <c r="D262" i="1"/>
  <c r="AW261" i="1"/>
  <c r="E261" i="1"/>
  <c r="CH261" i="1" s="1"/>
  <c r="D261" i="1"/>
  <c r="AW260" i="1"/>
  <c r="E260" i="1"/>
  <c r="CH260" i="1" s="1"/>
  <c r="D260" i="1"/>
  <c r="E259" i="1"/>
  <c r="CG259" i="1" s="1"/>
  <c r="CA259" i="1" s="1"/>
  <c r="D259" i="1"/>
  <c r="E258" i="1"/>
  <c r="CG258" i="1" s="1"/>
  <c r="CA258" i="1" s="1"/>
  <c r="D258" i="1"/>
  <c r="E257" i="1"/>
  <c r="CG257" i="1" s="1"/>
  <c r="CA257" i="1" s="1"/>
  <c r="D257" i="1"/>
  <c r="E256" i="1"/>
  <c r="CG256" i="1" s="1"/>
  <c r="CA256" i="1" s="1"/>
  <c r="D256" i="1"/>
  <c r="E255" i="1"/>
  <c r="CG255" i="1" s="1"/>
  <c r="CA255" i="1" s="1"/>
  <c r="D255" i="1"/>
  <c r="E254" i="1"/>
  <c r="D254" i="1"/>
  <c r="E253" i="1"/>
  <c r="D253" i="1"/>
  <c r="E252" i="1"/>
  <c r="D252" i="1"/>
  <c r="E251" i="1"/>
  <c r="CG251" i="1" s="1"/>
  <c r="CA251" i="1" s="1"/>
  <c r="D251" i="1"/>
  <c r="E250" i="1"/>
  <c r="CG250" i="1" s="1"/>
  <c r="CA250" i="1" s="1"/>
  <c r="D250" i="1"/>
  <c r="E249" i="1"/>
  <c r="CG249" i="1" s="1"/>
  <c r="CA249" i="1" s="1"/>
  <c r="D249" i="1"/>
  <c r="E248" i="1"/>
  <c r="CG248" i="1" s="1"/>
  <c r="CA248" i="1" s="1"/>
  <c r="D248" i="1"/>
  <c r="E247" i="1"/>
  <c r="CG247" i="1" s="1"/>
  <c r="CA247" i="1" s="1"/>
  <c r="D247" i="1"/>
  <c r="E246" i="1"/>
  <c r="CG246" i="1" s="1"/>
  <c r="CA246" i="1" s="1"/>
  <c r="D246" i="1"/>
  <c r="E245" i="1"/>
  <c r="CG245" i="1" s="1"/>
  <c r="CA245" i="1" s="1"/>
  <c r="D245" i="1"/>
  <c r="E244" i="1"/>
  <c r="CG244" i="1" s="1"/>
  <c r="CA244" i="1" s="1"/>
  <c r="D244" i="1"/>
  <c r="E243" i="1"/>
  <c r="CG243" i="1" s="1"/>
  <c r="CA243" i="1" s="1"/>
  <c r="D243" i="1"/>
  <c r="E242" i="1"/>
  <c r="D242" i="1"/>
  <c r="E241" i="1"/>
  <c r="CG241" i="1" s="1"/>
  <c r="CA241" i="1" s="1"/>
  <c r="D241" i="1"/>
  <c r="E240" i="1"/>
  <c r="CH240" i="1" s="1"/>
  <c r="CB240" i="1" s="1"/>
  <c r="D240" i="1"/>
  <c r="E239" i="1"/>
  <c r="CG239" i="1" s="1"/>
  <c r="CA239" i="1" s="1"/>
  <c r="D239" i="1"/>
  <c r="E238" i="1"/>
  <c r="CH238" i="1" s="1"/>
  <c r="CB238" i="1" s="1"/>
  <c r="D238" i="1"/>
  <c r="E237" i="1"/>
  <c r="CG237" i="1" s="1"/>
  <c r="CA237" i="1" s="1"/>
  <c r="D237" i="1"/>
  <c r="E236" i="1"/>
  <c r="CG236" i="1" s="1"/>
  <c r="CA236" i="1" s="1"/>
  <c r="D236" i="1"/>
  <c r="E235" i="1"/>
  <c r="CG235" i="1" s="1"/>
  <c r="CA235" i="1" s="1"/>
  <c r="D235" i="1"/>
  <c r="E234" i="1"/>
  <c r="C234" i="1" s="1"/>
  <c r="E233" i="1"/>
  <c r="CH233" i="1" s="1"/>
  <c r="CB233" i="1" s="1"/>
  <c r="D233" i="1"/>
  <c r="E232" i="1"/>
  <c r="CH232" i="1" s="1"/>
  <c r="CB232" i="1" s="1"/>
  <c r="D232" i="1"/>
  <c r="E231" i="1"/>
  <c r="CH231" i="1" s="1"/>
  <c r="CB231" i="1" s="1"/>
  <c r="D231" i="1"/>
  <c r="E230" i="1"/>
  <c r="CH230" i="1" s="1"/>
  <c r="CB230" i="1" s="1"/>
  <c r="D230" i="1"/>
  <c r="E229" i="1"/>
  <c r="CH229" i="1" s="1"/>
  <c r="CB229" i="1" s="1"/>
  <c r="D229" i="1"/>
  <c r="E228" i="1"/>
  <c r="CH228" i="1" s="1"/>
  <c r="CB228" i="1" s="1"/>
  <c r="D228" i="1"/>
  <c r="E227" i="1"/>
  <c r="D227" i="1"/>
  <c r="E226" i="1"/>
  <c r="CH226" i="1" s="1"/>
  <c r="CB226" i="1" s="1"/>
  <c r="D226" i="1"/>
  <c r="E225" i="1"/>
  <c r="CH225" i="1" s="1"/>
  <c r="CB225" i="1" s="1"/>
  <c r="D225" i="1"/>
  <c r="E223" i="1"/>
  <c r="CG223" i="1" s="1"/>
  <c r="CA223" i="1" s="1"/>
  <c r="D223" i="1"/>
  <c r="E219" i="1"/>
  <c r="CG219" i="1" s="1"/>
  <c r="CA219" i="1" s="1"/>
  <c r="D219" i="1"/>
  <c r="E218" i="1"/>
  <c r="CG218" i="1" s="1"/>
  <c r="CA218" i="1" s="1"/>
  <c r="D218" i="1"/>
  <c r="AT217" i="1"/>
  <c r="E217" i="1"/>
  <c r="CG217" i="1" s="1"/>
  <c r="D217" i="1"/>
  <c r="AT216" i="1"/>
  <c r="E216" i="1"/>
  <c r="CG216" i="1" s="1"/>
  <c r="D216" i="1"/>
  <c r="AT215" i="1"/>
  <c r="E215" i="1"/>
  <c r="CG215" i="1" s="1"/>
  <c r="D215" i="1"/>
  <c r="AT214" i="1"/>
  <c r="E214" i="1"/>
  <c r="CG214" i="1" s="1"/>
  <c r="D214" i="1"/>
  <c r="E213" i="1"/>
  <c r="CG213" i="1" s="1"/>
  <c r="CA213" i="1" s="1"/>
  <c r="D213" i="1"/>
  <c r="E212" i="1"/>
  <c r="CG212" i="1" s="1"/>
  <c r="CA212" i="1" s="1"/>
  <c r="D212" i="1"/>
  <c r="E211" i="1"/>
  <c r="CG211" i="1" s="1"/>
  <c r="CA211" i="1" s="1"/>
  <c r="D211" i="1"/>
  <c r="E210" i="1"/>
  <c r="CG210" i="1" s="1"/>
  <c r="CA210" i="1" s="1"/>
  <c r="D210" i="1"/>
  <c r="E209" i="1"/>
  <c r="CG209" i="1" s="1"/>
  <c r="CA209" i="1" s="1"/>
  <c r="D209" i="1"/>
  <c r="E208" i="1"/>
  <c r="D208" i="1"/>
  <c r="E207" i="1"/>
  <c r="D207" i="1"/>
  <c r="E206" i="1"/>
  <c r="D206" i="1"/>
  <c r="E205" i="1"/>
  <c r="CG205" i="1" s="1"/>
  <c r="CA205" i="1" s="1"/>
  <c r="D205" i="1"/>
  <c r="E204" i="1"/>
  <c r="CG204" i="1" s="1"/>
  <c r="CA204" i="1" s="1"/>
  <c r="D204" i="1"/>
  <c r="E203" i="1"/>
  <c r="CG203" i="1" s="1"/>
  <c r="CA203" i="1" s="1"/>
  <c r="D203" i="1"/>
  <c r="E202" i="1"/>
  <c r="CG202" i="1" s="1"/>
  <c r="CA202" i="1" s="1"/>
  <c r="D202" i="1"/>
  <c r="E201" i="1"/>
  <c r="CG201" i="1" s="1"/>
  <c r="CA201" i="1" s="1"/>
  <c r="D201" i="1"/>
  <c r="E200" i="1"/>
  <c r="CG200" i="1" s="1"/>
  <c r="CA200" i="1" s="1"/>
  <c r="D200" i="1"/>
  <c r="E199" i="1"/>
  <c r="CG199" i="1" s="1"/>
  <c r="CA199" i="1" s="1"/>
  <c r="D199" i="1"/>
  <c r="E198" i="1"/>
  <c r="CG198" i="1" s="1"/>
  <c r="CA198" i="1" s="1"/>
  <c r="D198" i="1"/>
  <c r="E197" i="1"/>
  <c r="CG197" i="1" s="1"/>
  <c r="CA197" i="1" s="1"/>
  <c r="D197" i="1"/>
  <c r="E196" i="1"/>
  <c r="CG196" i="1" s="1"/>
  <c r="CA196" i="1" s="1"/>
  <c r="D196" i="1"/>
  <c r="E195" i="1"/>
  <c r="CG195" i="1" s="1"/>
  <c r="CA195" i="1" s="1"/>
  <c r="D195" i="1"/>
  <c r="E194" i="1"/>
  <c r="CG194" i="1" s="1"/>
  <c r="CA194" i="1" s="1"/>
  <c r="D194" i="1"/>
  <c r="E193" i="1"/>
  <c r="CG193" i="1" s="1"/>
  <c r="CA193" i="1" s="1"/>
  <c r="D193" i="1"/>
  <c r="E192" i="1"/>
  <c r="CG192" i="1" s="1"/>
  <c r="CA192" i="1" s="1"/>
  <c r="D192" i="1"/>
  <c r="E191" i="1"/>
  <c r="CG191" i="1" s="1"/>
  <c r="CA191" i="1" s="1"/>
  <c r="D191" i="1"/>
  <c r="E190" i="1"/>
  <c r="CG190" i="1" s="1"/>
  <c r="CA190" i="1" s="1"/>
  <c r="D190" i="1"/>
  <c r="E189" i="1"/>
  <c r="CG189" i="1" s="1"/>
  <c r="CA189" i="1" s="1"/>
  <c r="D189" i="1"/>
  <c r="E188" i="1"/>
  <c r="CG188" i="1" s="1"/>
  <c r="CA188" i="1" s="1"/>
  <c r="E187" i="1"/>
  <c r="CG187" i="1" s="1"/>
  <c r="CA187" i="1" s="1"/>
  <c r="D187" i="1"/>
  <c r="E186" i="1"/>
  <c r="CG186" i="1" s="1"/>
  <c r="CA186" i="1" s="1"/>
  <c r="D186" i="1"/>
  <c r="E185" i="1"/>
  <c r="CG185" i="1" s="1"/>
  <c r="CA185" i="1" s="1"/>
  <c r="D185" i="1"/>
  <c r="E184" i="1"/>
  <c r="CG184" i="1" s="1"/>
  <c r="CA184" i="1" s="1"/>
  <c r="D184" i="1"/>
  <c r="E183" i="1"/>
  <c r="CG183" i="1" s="1"/>
  <c r="CA183" i="1" s="1"/>
  <c r="D183" i="1"/>
  <c r="E182" i="1"/>
  <c r="CG182" i="1" s="1"/>
  <c r="CA182" i="1" s="1"/>
  <c r="D182" i="1"/>
  <c r="E181" i="1"/>
  <c r="CG181" i="1" s="1"/>
  <c r="CA181" i="1" s="1"/>
  <c r="D181" i="1"/>
  <c r="E180" i="1"/>
  <c r="CG180" i="1" s="1"/>
  <c r="CA180" i="1" s="1"/>
  <c r="D180" i="1"/>
  <c r="E179" i="1"/>
  <c r="CG179" i="1" s="1"/>
  <c r="CA179" i="1" s="1"/>
  <c r="D179" i="1"/>
  <c r="E177" i="1"/>
  <c r="CG177" i="1" s="1"/>
  <c r="CA177" i="1" s="1"/>
  <c r="D177" i="1"/>
  <c r="E171" i="1"/>
  <c r="D171" i="1"/>
  <c r="C171" i="1" s="1"/>
  <c r="E170" i="1"/>
  <c r="D170" i="1"/>
  <c r="C170" i="1" s="1"/>
  <c r="E169" i="1"/>
  <c r="D169" i="1"/>
  <c r="C169" i="1" s="1"/>
  <c r="E168" i="1"/>
  <c r="D168" i="1"/>
  <c r="C168" i="1"/>
  <c r="O167" i="1"/>
  <c r="N167" i="1"/>
  <c r="M167" i="1"/>
  <c r="L167" i="1"/>
  <c r="K167" i="1"/>
  <c r="J167" i="1"/>
  <c r="I167" i="1"/>
  <c r="H167" i="1"/>
  <c r="G167" i="1"/>
  <c r="F167" i="1"/>
  <c r="D167" i="1"/>
  <c r="E166" i="1"/>
  <c r="D166" i="1"/>
  <c r="C166" i="1"/>
  <c r="E165" i="1"/>
  <c r="D165" i="1"/>
  <c r="C165" i="1" s="1"/>
  <c r="E164" i="1"/>
  <c r="E167" i="1" s="1"/>
  <c r="D164" i="1"/>
  <c r="C164" i="1" s="1"/>
  <c r="P159" i="1"/>
  <c r="O159" i="1"/>
  <c r="N159" i="1"/>
  <c r="M159" i="1"/>
  <c r="L159" i="1"/>
  <c r="K159" i="1"/>
  <c r="J159" i="1"/>
  <c r="I159" i="1"/>
  <c r="H159" i="1"/>
  <c r="G159" i="1"/>
  <c r="F159" i="1"/>
  <c r="E158" i="1"/>
  <c r="D158" i="1"/>
  <c r="C158" i="1" s="1"/>
  <c r="E157" i="1"/>
  <c r="D157" i="1"/>
  <c r="C157" i="1"/>
  <c r="E156" i="1"/>
  <c r="D156" i="1"/>
  <c r="C156" i="1" s="1"/>
  <c r="E155" i="1"/>
  <c r="E159" i="1" s="1"/>
  <c r="D155" i="1"/>
  <c r="D159" i="1" s="1"/>
  <c r="P154" i="1"/>
  <c r="P160" i="1" s="1"/>
  <c r="O154" i="1"/>
  <c r="O160" i="1" s="1"/>
  <c r="N154" i="1"/>
  <c r="N160" i="1" s="1"/>
  <c r="M154" i="1"/>
  <c r="M160" i="1" s="1"/>
  <c r="L154" i="1"/>
  <c r="L160" i="1" s="1"/>
  <c r="K154" i="1"/>
  <c r="K160" i="1" s="1"/>
  <c r="J154" i="1"/>
  <c r="J160" i="1" s="1"/>
  <c r="I154" i="1"/>
  <c r="I160" i="1" s="1"/>
  <c r="H154" i="1"/>
  <c r="H160" i="1" s="1"/>
  <c r="G154" i="1"/>
  <c r="G160" i="1" s="1"/>
  <c r="F154" i="1"/>
  <c r="F160" i="1" s="1"/>
  <c r="E153" i="1"/>
  <c r="D153" i="1"/>
  <c r="C153" i="1" s="1"/>
  <c r="E152" i="1"/>
  <c r="E154" i="1" s="1"/>
  <c r="E160" i="1" s="1"/>
  <c r="D152" i="1"/>
  <c r="C152" i="1" s="1"/>
  <c r="E151" i="1"/>
  <c r="D151" i="1"/>
  <c r="C151" i="1" s="1"/>
  <c r="C154" i="1" s="1"/>
  <c r="K147" i="1"/>
  <c r="G147" i="1"/>
  <c r="M146" i="1"/>
  <c r="L146" i="1"/>
  <c r="K146" i="1"/>
  <c r="J146" i="1"/>
  <c r="J147" i="1" s="1"/>
  <c r="I146" i="1"/>
  <c r="H146" i="1"/>
  <c r="G146" i="1"/>
  <c r="F146" i="1"/>
  <c r="F147" i="1" s="1"/>
  <c r="E145" i="1"/>
  <c r="D145" i="1"/>
  <c r="C145" i="1" s="1"/>
  <c r="E144" i="1"/>
  <c r="D144" i="1"/>
  <c r="C144" i="1" s="1"/>
  <c r="E143" i="1"/>
  <c r="D143" i="1"/>
  <c r="C143" i="1"/>
  <c r="E142" i="1"/>
  <c r="E146" i="1" s="1"/>
  <c r="D142" i="1"/>
  <c r="D146" i="1" s="1"/>
  <c r="M141" i="1"/>
  <c r="M147" i="1" s="1"/>
  <c r="L141" i="1"/>
  <c r="L147" i="1" s="1"/>
  <c r="K141" i="1"/>
  <c r="J141" i="1"/>
  <c r="I141" i="1"/>
  <c r="I147" i="1" s="1"/>
  <c r="H141" i="1"/>
  <c r="H147" i="1" s="1"/>
  <c r="G141" i="1"/>
  <c r="F141" i="1"/>
  <c r="E141" i="1"/>
  <c r="E147" i="1" s="1"/>
  <c r="E140" i="1"/>
  <c r="D140" i="1"/>
  <c r="D141" i="1" s="1"/>
  <c r="E139" i="1"/>
  <c r="D139" i="1"/>
  <c r="C139" i="1"/>
  <c r="E138" i="1"/>
  <c r="D138" i="1"/>
  <c r="C138" i="1" s="1"/>
  <c r="E134" i="1"/>
  <c r="D134" i="1"/>
  <c r="C134" i="1"/>
  <c r="E133" i="1"/>
  <c r="D133" i="1"/>
  <c r="C133" i="1" s="1"/>
  <c r="E132" i="1"/>
  <c r="D132" i="1"/>
  <c r="C132" i="1" s="1"/>
  <c r="E131" i="1"/>
  <c r="D131" i="1"/>
  <c r="C131" i="1" s="1"/>
  <c r="E130" i="1"/>
  <c r="D130" i="1"/>
  <c r="C130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CA108" i="1"/>
  <c r="E105" i="1"/>
  <c r="D105" i="1"/>
  <c r="C105" i="1" s="1"/>
  <c r="E100" i="1"/>
  <c r="D100" i="1"/>
  <c r="C100" i="1"/>
  <c r="E99" i="1"/>
  <c r="D99" i="1"/>
  <c r="C99" i="1" s="1"/>
  <c r="E98" i="1"/>
  <c r="D98" i="1"/>
  <c r="C98" i="1" s="1"/>
  <c r="E97" i="1"/>
  <c r="D97" i="1"/>
  <c r="C97" i="1" s="1"/>
  <c r="E92" i="1"/>
  <c r="D92" i="1"/>
  <c r="C92" i="1"/>
  <c r="E91" i="1"/>
  <c r="D91" i="1"/>
  <c r="C91" i="1" s="1"/>
  <c r="E90" i="1"/>
  <c r="D90" i="1"/>
  <c r="C90" i="1" s="1"/>
  <c r="E89" i="1"/>
  <c r="D89" i="1"/>
  <c r="C89" i="1" s="1"/>
  <c r="CA85" i="1"/>
  <c r="CA84" i="1"/>
  <c r="C84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 s="1"/>
  <c r="CG54" i="1"/>
  <c r="CA54" i="1" s="1"/>
  <c r="C54" i="1"/>
  <c r="CI54" i="1" s="1"/>
  <c r="CC54" i="1" s="1"/>
  <c r="CG53" i="1"/>
  <c r="CA53" i="1" s="1"/>
  <c r="C53" i="1"/>
  <c r="CI53" i="1" s="1"/>
  <c r="CC53" i="1" s="1"/>
  <c r="CG52" i="1"/>
  <c r="CA52" i="1" s="1"/>
  <c r="C52" i="1"/>
  <c r="CI52" i="1" s="1"/>
  <c r="CC52" i="1" s="1"/>
  <c r="CG51" i="1"/>
  <c r="CA51" i="1" s="1"/>
  <c r="C51" i="1"/>
  <c r="CI51" i="1" s="1"/>
  <c r="CC51" i="1" s="1"/>
  <c r="CG50" i="1"/>
  <c r="CA50" i="1" s="1"/>
  <c r="C50" i="1"/>
  <c r="CI50" i="1" s="1"/>
  <c r="CC50" i="1" s="1"/>
  <c r="CG49" i="1"/>
  <c r="CA49" i="1" s="1"/>
  <c r="C49" i="1"/>
  <c r="CI49" i="1" s="1"/>
  <c r="CC49" i="1" s="1"/>
  <c r="CG48" i="1"/>
  <c r="CA48" i="1" s="1"/>
  <c r="C48" i="1"/>
  <c r="CI48" i="1" s="1"/>
  <c r="CC48" i="1" s="1"/>
  <c r="CG47" i="1"/>
  <c r="CA47" i="1" s="1"/>
  <c r="C47" i="1"/>
  <c r="CI47" i="1" s="1"/>
  <c r="CC47" i="1" s="1"/>
  <c r="CG46" i="1"/>
  <c r="CA46" i="1" s="1"/>
  <c r="C46" i="1"/>
  <c r="CI46" i="1" s="1"/>
  <c r="CC46" i="1" s="1"/>
  <c r="CG45" i="1"/>
  <c r="CA45" i="1" s="1"/>
  <c r="C45" i="1"/>
  <c r="CI45" i="1" s="1"/>
  <c r="CC45" i="1" s="1"/>
  <c r="CG44" i="1"/>
  <c r="CA44" i="1" s="1"/>
  <c r="C44" i="1"/>
  <c r="CI44" i="1" s="1"/>
  <c r="CC44" i="1" s="1"/>
  <c r="CG43" i="1"/>
  <c r="CA43" i="1" s="1"/>
  <c r="C43" i="1"/>
  <c r="CI43" i="1" s="1"/>
  <c r="CC43" i="1" s="1"/>
  <c r="CG42" i="1"/>
  <c r="CA42" i="1" s="1"/>
  <c r="C42" i="1"/>
  <c r="CI42" i="1" s="1"/>
  <c r="CC42" i="1" s="1"/>
  <c r="CG41" i="1"/>
  <c r="CA41" i="1" s="1"/>
  <c r="C41" i="1"/>
  <c r="CI41" i="1" s="1"/>
  <c r="CC41" i="1" s="1"/>
  <c r="CG40" i="1"/>
  <c r="CA40" i="1" s="1"/>
  <c r="C40" i="1"/>
  <c r="CI40" i="1" s="1"/>
  <c r="CC40" i="1" s="1"/>
  <c r="CG39" i="1"/>
  <c r="CA39" i="1" s="1"/>
  <c r="C39" i="1"/>
  <c r="CI39" i="1" s="1"/>
  <c r="CC39" i="1" s="1"/>
  <c r="CG38" i="1"/>
  <c r="CA38" i="1" s="1"/>
  <c r="C38" i="1"/>
  <c r="CI38" i="1" s="1"/>
  <c r="CC38" i="1" s="1"/>
  <c r="CG37" i="1"/>
  <c r="CA37" i="1" s="1"/>
  <c r="C37" i="1"/>
  <c r="CI37" i="1" s="1"/>
  <c r="CC37" i="1" s="1"/>
  <c r="CG36" i="1"/>
  <c r="CA36" i="1" s="1"/>
  <c r="C36" i="1"/>
  <c r="CI36" i="1" s="1"/>
  <c r="CC36" i="1" s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 s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CD18" i="1"/>
  <c r="G18" i="1" s="1"/>
  <c r="CL14" i="1"/>
  <c r="CJ14" i="1"/>
  <c r="CC14" i="1" s="1"/>
  <c r="CH14" i="1"/>
  <c r="CA14" i="1" s="1"/>
  <c r="CE14" i="1"/>
  <c r="CB14" i="1"/>
  <c r="C14" i="1"/>
  <c r="CL13" i="1"/>
  <c r="CE13" i="1" s="1"/>
  <c r="C13" i="1"/>
  <c r="CJ13" i="1" s="1"/>
  <c r="CC13" i="1" s="1"/>
  <c r="CL12" i="1"/>
  <c r="CJ12" i="1"/>
  <c r="CC12" i="1" s="1"/>
  <c r="CH12" i="1"/>
  <c r="CA12" i="1" s="1"/>
  <c r="CE12" i="1"/>
  <c r="CB12" i="1"/>
  <c r="C12" i="1"/>
  <c r="CL11" i="1"/>
  <c r="CE11" i="1"/>
  <c r="C11" i="1"/>
  <c r="CK13" i="1" s="1"/>
  <c r="CD13" i="1" s="1"/>
  <c r="A5" i="1"/>
  <c r="A4" i="1"/>
  <c r="A3" i="1"/>
  <c r="A2" i="1"/>
  <c r="C297" i="1" l="1"/>
  <c r="CH297" i="1" s="1"/>
  <c r="CB297" i="1" s="1"/>
  <c r="C299" i="1"/>
  <c r="CH299" i="1" s="1"/>
  <c r="CB299" i="1" s="1"/>
  <c r="C301" i="1"/>
  <c r="CH301" i="1" s="1"/>
  <c r="CB301" i="1" s="1"/>
  <c r="C302" i="1"/>
  <c r="CJ302" i="1" s="1"/>
  <c r="CD302" i="1" s="1"/>
  <c r="C177" i="1"/>
  <c r="CL177" i="1" s="1"/>
  <c r="CF177" i="1" s="1"/>
  <c r="C180" i="1"/>
  <c r="CJ180" i="1" s="1"/>
  <c r="CD180" i="1" s="1"/>
  <c r="C182" i="1"/>
  <c r="CL182" i="1" s="1"/>
  <c r="CF182" i="1" s="1"/>
  <c r="C184" i="1"/>
  <c r="CL184" i="1" s="1"/>
  <c r="CF184" i="1" s="1"/>
  <c r="C186" i="1"/>
  <c r="CJ186" i="1" s="1"/>
  <c r="CD186" i="1" s="1"/>
  <c r="C239" i="1"/>
  <c r="CL239" i="1" s="1"/>
  <c r="CF239" i="1" s="1"/>
  <c r="C241" i="1"/>
  <c r="CK241" i="1" s="1"/>
  <c r="CE241" i="1" s="1"/>
  <c r="C243" i="1"/>
  <c r="CI243" i="1" s="1"/>
  <c r="CC243" i="1" s="1"/>
  <c r="C245" i="1"/>
  <c r="CI245" i="1" s="1"/>
  <c r="CC245" i="1" s="1"/>
  <c r="C253" i="1"/>
  <c r="CL253" i="1" s="1"/>
  <c r="CF253" i="1" s="1"/>
  <c r="C255" i="1"/>
  <c r="CL255" i="1" s="1"/>
  <c r="CF255" i="1" s="1"/>
  <c r="C257" i="1"/>
  <c r="CL257" i="1" s="1"/>
  <c r="CF257" i="1" s="1"/>
  <c r="C259" i="1"/>
  <c r="CL259" i="1" s="1"/>
  <c r="CF259" i="1" s="1"/>
  <c r="C262" i="1"/>
  <c r="CJ262" i="1" s="1"/>
  <c r="C265" i="1"/>
  <c r="CL265" i="1" s="1"/>
  <c r="CF265" i="1" s="1"/>
  <c r="C325" i="1"/>
  <c r="C179" i="1"/>
  <c r="CI179" i="1" s="1"/>
  <c r="CC179" i="1" s="1"/>
  <c r="C181" i="1"/>
  <c r="CK181" i="1" s="1"/>
  <c r="CE181" i="1" s="1"/>
  <c r="C183" i="1"/>
  <c r="CI183" i="1" s="1"/>
  <c r="CC183" i="1" s="1"/>
  <c r="C185" i="1"/>
  <c r="CH185" i="1" s="1"/>
  <c r="CB185" i="1" s="1"/>
  <c r="C187" i="1"/>
  <c r="CL187" i="1" s="1"/>
  <c r="CF187" i="1" s="1"/>
  <c r="C215" i="1"/>
  <c r="CJ215" i="1" s="1"/>
  <c r="C242" i="1"/>
  <c r="CJ242" i="1" s="1"/>
  <c r="CD242" i="1" s="1"/>
  <c r="C324" i="1"/>
  <c r="C323" i="1"/>
  <c r="C113" i="1"/>
  <c r="C115" i="1"/>
  <c r="C125" i="1"/>
  <c r="C235" i="1"/>
  <c r="CK235" i="1" s="1"/>
  <c r="CE235" i="1" s="1"/>
  <c r="C237" i="1"/>
  <c r="CI237" i="1" s="1"/>
  <c r="CC237" i="1" s="1"/>
  <c r="C110" i="1"/>
  <c r="C112" i="1"/>
  <c r="C114" i="1"/>
  <c r="C120" i="1"/>
  <c r="C122" i="1"/>
  <c r="C124" i="1"/>
  <c r="C189" i="1"/>
  <c r="CK189" i="1" s="1"/>
  <c r="CE189" i="1" s="1"/>
  <c r="C191" i="1"/>
  <c r="CH191" i="1" s="1"/>
  <c r="CB191" i="1" s="1"/>
  <c r="C193" i="1"/>
  <c r="CI193" i="1" s="1"/>
  <c r="CC193" i="1" s="1"/>
  <c r="C195" i="1"/>
  <c r="CI195" i="1" s="1"/>
  <c r="CC195" i="1" s="1"/>
  <c r="C199" i="1"/>
  <c r="CL199" i="1" s="1"/>
  <c r="CF199" i="1" s="1"/>
  <c r="C225" i="1"/>
  <c r="CL225" i="1" s="1"/>
  <c r="CF225" i="1" s="1"/>
  <c r="C227" i="1"/>
  <c r="CL227" i="1" s="1"/>
  <c r="CF227" i="1" s="1"/>
  <c r="C229" i="1"/>
  <c r="CJ229" i="1" s="1"/>
  <c r="CD229" i="1" s="1"/>
  <c r="C231" i="1"/>
  <c r="CI231" i="1" s="1"/>
  <c r="CC231" i="1" s="1"/>
  <c r="C233" i="1"/>
  <c r="CL233" i="1" s="1"/>
  <c r="CF233" i="1" s="1"/>
  <c r="C121" i="1"/>
  <c r="C196" i="1"/>
  <c r="CI196" i="1" s="1"/>
  <c r="CC196" i="1" s="1"/>
  <c r="C198" i="1"/>
  <c r="CL198" i="1" s="1"/>
  <c r="CF198" i="1" s="1"/>
  <c r="C200" i="1"/>
  <c r="CJ200" i="1" s="1"/>
  <c r="CD200" i="1" s="1"/>
  <c r="C202" i="1"/>
  <c r="CK202" i="1" s="1"/>
  <c r="CE202" i="1" s="1"/>
  <c r="C204" i="1"/>
  <c r="CK204" i="1" s="1"/>
  <c r="CE204" i="1" s="1"/>
  <c r="C206" i="1"/>
  <c r="CI206" i="1" s="1"/>
  <c r="CC206" i="1" s="1"/>
  <c r="C208" i="1"/>
  <c r="CJ208" i="1" s="1"/>
  <c r="CD208" i="1" s="1"/>
  <c r="C210" i="1"/>
  <c r="CL210" i="1" s="1"/>
  <c r="CF210" i="1" s="1"/>
  <c r="C212" i="1"/>
  <c r="CJ212" i="1" s="1"/>
  <c r="CD212" i="1" s="1"/>
  <c r="C214" i="1"/>
  <c r="CI214" i="1" s="1"/>
  <c r="C226" i="1"/>
  <c r="CK226" i="1" s="1"/>
  <c r="CE226" i="1" s="1"/>
  <c r="C228" i="1"/>
  <c r="CI228" i="1" s="1"/>
  <c r="CC228" i="1" s="1"/>
  <c r="C230" i="1"/>
  <c r="CL230" i="1" s="1"/>
  <c r="CF230" i="1" s="1"/>
  <c r="C232" i="1"/>
  <c r="CK232" i="1" s="1"/>
  <c r="CE232" i="1" s="1"/>
  <c r="C313" i="1"/>
  <c r="CG313" i="1" s="1"/>
  <c r="CA313" i="1" s="1"/>
  <c r="C310" i="1"/>
  <c r="CI310" i="1" s="1"/>
  <c r="CC310" i="1" s="1"/>
  <c r="C312" i="1"/>
  <c r="CH312" i="1" s="1"/>
  <c r="CB312" i="1" s="1"/>
  <c r="C316" i="1"/>
  <c r="CI316" i="1" s="1"/>
  <c r="C318" i="1"/>
  <c r="CI318" i="1" s="1"/>
  <c r="CJ308" i="1"/>
  <c r="CD308" i="1" s="1"/>
  <c r="C309" i="1"/>
  <c r="CH309" i="1" s="1"/>
  <c r="CB309" i="1" s="1"/>
  <c r="C311" i="1"/>
  <c r="C314" i="1"/>
  <c r="CG314" i="1" s="1"/>
  <c r="CA314" i="1" s="1"/>
  <c r="D285" i="1"/>
  <c r="C303" i="1"/>
  <c r="CJ303" i="1" s="1"/>
  <c r="CD303" i="1" s="1"/>
  <c r="C296" i="1"/>
  <c r="CH296" i="1" s="1"/>
  <c r="CB296" i="1" s="1"/>
  <c r="E285" i="1"/>
  <c r="C300" i="1"/>
  <c r="CH300" i="1" s="1"/>
  <c r="CB300" i="1" s="1"/>
  <c r="C295" i="1"/>
  <c r="CI295" i="1" s="1"/>
  <c r="CC295" i="1" s="1"/>
  <c r="AV295" i="1" s="1"/>
  <c r="C298" i="1"/>
  <c r="CI298" i="1" s="1"/>
  <c r="CC298" i="1" s="1"/>
  <c r="C263" i="1"/>
  <c r="CI263" i="1" s="1"/>
  <c r="C254" i="1"/>
  <c r="CL254" i="1" s="1"/>
  <c r="CF254" i="1" s="1"/>
  <c r="C252" i="1"/>
  <c r="CL252" i="1" s="1"/>
  <c r="CF252" i="1" s="1"/>
  <c r="C261" i="1"/>
  <c r="CJ261" i="1" s="1"/>
  <c r="C256" i="1"/>
  <c r="CL256" i="1" s="1"/>
  <c r="CF256" i="1" s="1"/>
  <c r="C258" i="1"/>
  <c r="CL258" i="1" s="1"/>
  <c r="CF258" i="1" s="1"/>
  <c r="C260" i="1"/>
  <c r="CJ260" i="1" s="1"/>
  <c r="C264" i="1"/>
  <c r="CL264" i="1" s="1"/>
  <c r="CF264" i="1" s="1"/>
  <c r="CH246" i="1"/>
  <c r="CB246" i="1" s="1"/>
  <c r="CH247" i="1"/>
  <c r="CB247" i="1" s="1"/>
  <c r="CH248" i="1"/>
  <c r="CB248" i="1" s="1"/>
  <c r="CH249" i="1"/>
  <c r="CB249" i="1" s="1"/>
  <c r="CH250" i="1"/>
  <c r="CB250" i="1" s="1"/>
  <c r="CH251" i="1"/>
  <c r="CB251" i="1" s="1"/>
  <c r="C246" i="1"/>
  <c r="CL246" i="1" s="1"/>
  <c r="CF246" i="1" s="1"/>
  <c r="C247" i="1"/>
  <c r="CL247" i="1" s="1"/>
  <c r="CF247" i="1" s="1"/>
  <c r="C248" i="1"/>
  <c r="CL248" i="1" s="1"/>
  <c r="CF248" i="1" s="1"/>
  <c r="C249" i="1"/>
  <c r="CL249" i="1" s="1"/>
  <c r="CF249" i="1" s="1"/>
  <c r="C250" i="1"/>
  <c r="CL250" i="1" s="1"/>
  <c r="CF250" i="1" s="1"/>
  <c r="C251" i="1"/>
  <c r="CL251" i="1" s="1"/>
  <c r="CF251" i="1" s="1"/>
  <c r="CH255" i="1"/>
  <c r="CB255" i="1" s="1"/>
  <c r="CH256" i="1"/>
  <c r="CB256" i="1" s="1"/>
  <c r="CH257" i="1"/>
  <c r="CB257" i="1" s="1"/>
  <c r="CH258" i="1"/>
  <c r="CB258" i="1" s="1"/>
  <c r="CH259" i="1"/>
  <c r="CB259" i="1" s="1"/>
  <c r="CH264" i="1"/>
  <c r="CB264" i="1" s="1"/>
  <c r="CH265" i="1"/>
  <c r="CB265" i="1" s="1"/>
  <c r="CG260" i="1"/>
  <c r="CG262" i="1"/>
  <c r="C236" i="1"/>
  <c r="CJ236" i="1" s="1"/>
  <c r="CD236" i="1" s="1"/>
  <c r="C238" i="1"/>
  <c r="CL238" i="1" s="1"/>
  <c r="CF238" i="1" s="1"/>
  <c r="C240" i="1"/>
  <c r="CI240" i="1" s="1"/>
  <c r="CC240" i="1" s="1"/>
  <c r="C244" i="1"/>
  <c r="CJ244" i="1" s="1"/>
  <c r="CD244" i="1" s="1"/>
  <c r="CH223" i="1"/>
  <c r="CB223" i="1" s="1"/>
  <c r="C216" i="1"/>
  <c r="CI216" i="1" s="1"/>
  <c r="C201" i="1"/>
  <c r="CK201" i="1" s="1"/>
  <c r="CE201" i="1" s="1"/>
  <c r="C203" i="1"/>
  <c r="CL203" i="1" s="1"/>
  <c r="CF203" i="1" s="1"/>
  <c r="C205" i="1"/>
  <c r="CK205" i="1" s="1"/>
  <c r="CE205" i="1" s="1"/>
  <c r="C207" i="1"/>
  <c r="CK207" i="1" s="1"/>
  <c r="CE207" i="1" s="1"/>
  <c r="C209" i="1"/>
  <c r="CJ209" i="1" s="1"/>
  <c r="CD209" i="1" s="1"/>
  <c r="C211" i="1"/>
  <c r="CI211" i="1" s="1"/>
  <c r="CC211" i="1" s="1"/>
  <c r="C213" i="1"/>
  <c r="CK213" i="1" s="1"/>
  <c r="CE213" i="1" s="1"/>
  <c r="C217" i="1"/>
  <c r="CI217" i="1" s="1"/>
  <c r="C197" i="1"/>
  <c r="CL197" i="1" s="1"/>
  <c r="CF197" i="1" s="1"/>
  <c r="C190" i="1"/>
  <c r="CH190" i="1" s="1"/>
  <c r="CB190" i="1" s="1"/>
  <c r="C192" i="1"/>
  <c r="CJ192" i="1" s="1"/>
  <c r="CD192" i="1" s="1"/>
  <c r="C194" i="1"/>
  <c r="CL194" i="1" s="1"/>
  <c r="CF194" i="1" s="1"/>
  <c r="C123" i="1"/>
  <c r="C111" i="1"/>
  <c r="CI288" i="1"/>
  <c r="CC288" i="1" s="1"/>
  <c r="CH288" i="1"/>
  <c r="CB288" i="1" s="1"/>
  <c r="CI292" i="1"/>
  <c r="CC292" i="1" s="1"/>
  <c r="CH292" i="1"/>
  <c r="CB292" i="1" s="1"/>
  <c r="S40" i="1"/>
  <c r="CL186" i="1"/>
  <c r="CF186" i="1" s="1"/>
  <c r="S42" i="1"/>
  <c r="S50" i="1"/>
  <c r="C167" i="1"/>
  <c r="CK198" i="1"/>
  <c r="CE198" i="1" s="1"/>
  <c r="CJ234" i="1"/>
  <c r="CD234" i="1" s="1"/>
  <c r="CK234" i="1"/>
  <c r="CE234" i="1" s="1"/>
  <c r="CI234" i="1"/>
  <c r="CC234" i="1" s="1"/>
  <c r="CL234" i="1"/>
  <c r="CF234" i="1" s="1"/>
  <c r="CA134" i="1"/>
  <c r="AK134" i="1" s="1"/>
  <c r="D147" i="1"/>
  <c r="CI286" i="1"/>
  <c r="CH286" i="1"/>
  <c r="CI291" i="1"/>
  <c r="CC291" i="1" s="1"/>
  <c r="CH291" i="1"/>
  <c r="CB291" i="1" s="1"/>
  <c r="CL245" i="1"/>
  <c r="CF245" i="1" s="1"/>
  <c r="CH290" i="1"/>
  <c r="CB290" i="1" s="1"/>
  <c r="CI290" i="1"/>
  <c r="CC290" i="1" s="1"/>
  <c r="CH294" i="1"/>
  <c r="CB294" i="1" s="1"/>
  <c r="CI294" i="1"/>
  <c r="CC294" i="1" s="1"/>
  <c r="CG238" i="1"/>
  <c r="CA238" i="1" s="1"/>
  <c r="CG240" i="1"/>
  <c r="CA240" i="1" s="1"/>
  <c r="CI289" i="1"/>
  <c r="CC289" i="1" s="1"/>
  <c r="AV289" i="1" s="1"/>
  <c r="CB11" i="1"/>
  <c r="CH11" i="1"/>
  <c r="CK12" i="1"/>
  <c r="CD12" i="1" s="1"/>
  <c r="CB13" i="1"/>
  <c r="CH13" i="1"/>
  <c r="CA13" i="1" s="1"/>
  <c r="CK14" i="1"/>
  <c r="CD14" i="1" s="1"/>
  <c r="CH36" i="1"/>
  <c r="CB36" i="1" s="1"/>
  <c r="S36" i="1" s="1"/>
  <c r="CH37" i="1"/>
  <c r="CB37" i="1" s="1"/>
  <c r="S37" i="1" s="1"/>
  <c r="CH38" i="1"/>
  <c r="CB38" i="1" s="1"/>
  <c r="S38" i="1" s="1"/>
  <c r="CH39" i="1"/>
  <c r="CB39" i="1" s="1"/>
  <c r="S39" i="1" s="1"/>
  <c r="CH40" i="1"/>
  <c r="CB40" i="1" s="1"/>
  <c r="CH41" i="1"/>
  <c r="CB41" i="1" s="1"/>
  <c r="S41" i="1" s="1"/>
  <c r="CH42" i="1"/>
  <c r="CB42" i="1" s="1"/>
  <c r="CH43" i="1"/>
  <c r="CB43" i="1" s="1"/>
  <c r="S43" i="1" s="1"/>
  <c r="CH44" i="1"/>
  <c r="CB44" i="1" s="1"/>
  <c r="S44" i="1" s="1"/>
  <c r="CH45" i="1"/>
  <c r="CB45" i="1" s="1"/>
  <c r="S45" i="1" s="1"/>
  <c r="CH46" i="1"/>
  <c r="CB46" i="1" s="1"/>
  <c r="S46" i="1" s="1"/>
  <c r="CH47" i="1"/>
  <c r="CB47" i="1" s="1"/>
  <c r="S47" i="1" s="1"/>
  <c r="CH48" i="1"/>
  <c r="CB48" i="1" s="1"/>
  <c r="S48" i="1" s="1"/>
  <c r="CH49" i="1"/>
  <c r="CB49" i="1" s="1"/>
  <c r="S49" i="1" s="1"/>
  <c r="CH50" i="1"/>
  <c r="CB50" i="1" s="1"/>
  <c r="CH51" i="1"/>
  <c r="CB51" i="1" s="1"/>
  <c r="S51" i="1" s="1"/>
  <c r="CH52" i="1"/>
  <c r="CB52" i="1" s="1"/>
  <c r="S52" i="1" s="1"/>
  <c r="CH53" i="1"/>
  <c r="CB53" i="1" s="1"/>
  <c r="S53" i="1" s="1"/>
  <c r="CH54" i="1"/>
  <c r="CB54" i="1" s="1"/>
  <c r="S54" i="1" s="1"/>
  <c r="C142" i="1"/>
  <c r="C146" i="1" s="1"/>
  <c r="D154" i="1"/>
  <c r="D160" i="1" s="1"/>
  <c r="C218" i="1"/>
  <c r="C219" i="1"/>
  <c r="C223" i="1"/>
  <c r="CG225" i="1"/>
  <c r="CA225" i="1" s="1"/>
  <c r="CG226" i="1"/>
  <c r="CA226" i="1" s="1"/>
  <c r="CG228" i="1"/>
  <c r="CA228" i="1" s="1"/>
  <c r="CG229" i="1"/>
  <c r="CA229" i="1" s="1"/>
  <c r="CG230" i="1"/>
  <c r="CA230" i="1" s="1"/>
  <c r="CG231" i="1"/>
  <c r="CA231" i="1" s="1"/>
  <c r="CG232" i="1"/>
  <c r="CA232" i="1" s="1"/>
  <c r="CG233" i="1"/>
  <c r="CA233" i="1" s="1"/>
  <c r="CH234" i="1"/>
  <c r="CB234" i="1" s="1"/>
  <c r="CH235" i="1"/>
  <c r="CB235" i="1" s="1"/>
  <c r="CH236" i="1"/>
  <c r="CB236" i="1" s="1"/>
  <c r="CH237" i="1"/>
  <c r="CB237" i="1" s="1"/>
  <c r="CH239" i="1"/>
  <c r="CB239" i="1" s="1"/>
  <c r="CH241" i="1"/>
  <c r="CB241" i="1" s="1"/>
  <c r="CH287" i="1"/>
  <c r="CG308" i="1"/>
  <c r="CA308" i="1" s="1"/>
  <c r="C315" i="1"/>
  <c r="C317" i="1"/>
  <c r="CG234" i="1"/>
  <c r="CA234" i="1" s="1"/>
  <c r="CJ11" i="1"/>
  <c r="CC11" i="1" s="1"/>
  <c r="C155" i="1"/>
  <c r="C159" i="1" s="1"/>
  <c r="C160" i="1" s="1"/>
  <c r="C188" i="1"/>
  <c r="CG261" i="1"/>
  <c r="CG263" i="1"/>
  <c r="C308" i="1"/>
  <c r="CH308" i="1"/>
  <c r="CB308" i="1" s="1"/>
  <c r="CI293" i="1"/>
  <c r="CC293" i="1" s="1"/>
  <c r="AV293" i="1" s="1"/>
  <c r="CK11" i="1"/>
  <c r="CD11" i="1" s="1"/>
  <c r="C140" i="1"/>
  <c r="C141" i="1" s="1"/>
  <c r="CI187" i="1" l="1"/>
  <c r="CC187" i="1" s="1"/>
  <c r="CH209" i="1"/>
  <c r="CB209" i="1" s="1"/>
  <c r="CI189" i="1"/>
  <c r="CC189" i="1" s="1"/>
  <c r="CK187" i="1"/>
  <c r="CE187" i="1" s="1"/>
  <c r="CI257" i="1"/>
  <c r="CC257" i="1" s="1"/>
  <c r="CK257" i="1"/>
  <c r="CE257" i="1" s="1"/>
  <c r="CK231" i="1"/>
  <c r="CE231" i="1" s="1"/>
  <c r="CG316" i="1"/>
  <c r="CA316" i="1" s="1"/>
  <c r="AY316" i="1" s="1"/>
  <c r="CI197" i="1"/>
  <c r="CC197" i="1" s="1"/>
  <c r="CI215" i="1"/>
  <c r="CI265" i="1"/>
  <c r="CC265" i="1" s="1"/>
  <c r="CK259" i="1"/>
  <c r="CE259" i="1" s="1"/>
  <c r="CJ177" i="1"/>
  <c r="CD177" i="1" s="1"/>
  <c r="CI225" i="1"/>
  <c r="CC225" i="1" s="1"/>
  <c r="CK179" i="1"/>
  <c r="CE179" i="1" s="1"/>
  <c r="CL235" i="1"/>
  <c r="CF235" i="1" s="1"/>
  <c r="CI198" i="1"/>
  <c r="CC198" i="1" s="1"/>
  <c r="CH177" i="1"/>
  <c r="CB177" i="1" s="1"/>
  <c r="CJ245" i="1"/>
  <c r="CD245" i="1" s="1"/>
  <c r="CI199" i="1"/>
  <c r="CC199" i="1" s="1"/>
  <c r="CI209" i="1"/>
  <c r="CC209" i="1" s="1"/>
  <c r="CI235" i="1"/>
  <c r="CC235" i="1" s="1"/>
  <c r="CH186" i="1"/>
  <c r="CB186" i="1" s="1"/>
  <c r="CI201" i="1"/>
  <c r="CC201" i="1" s="1"/>
  <c r="CJ265" i="1"/>
  <c r="CD265" i="1" s="1"/>
  <c r="CL183" i="1"/>
  <c r="CF183" i="1" s="1"/>
  <c r="CK233" i="1"/>
  <c r="CE233" i="1" s="1"/>
  <c r="CI313" i="1"/>
  <c r="CC313" i="1" s="1"/>
  <c r="CJ206" i="1"/>
  <c r="CD206" i="1" s="1"/>
  <c r="CI182" i="1"/>
  <c r="CC182" i="1" s="1"/>
  <c r="CJ255" i="1"/>
  <c r="CD255" i="1" s="1"/>
  <c r="CJ181" i="1"/>
  <c r="CD181" i="1" s="1"/>
  <c r="CH210" i="1"/>
  <c r="CB210" i="1" s="1"/>
  <c r="CK177" i="1"/>
  <c r="CE177" i="1" s="1"/>
  <c r="CI297" i="1"/>
  <c r="CC297" i="1" s="1"/>
  <c r="AV297" i="1" s="1"/>
  <c r="CI177" i="1"/>
  <c r="CC177" i="1" s="1"/>
  <c r="CK245" i="1"/>
  <c r="CE245" i="1" s="1"/>
  <c r="CJ187" i="1"/>
  <c r="CD187" i="1" s="1"/>
  <c r="CJ179" i="1"/>
  <c r="CD179" i="1" s="1"/>
  <c r="CH214" i="1"/>
  <c r="CK197" i="1"/>
  <c r="CE197" i="1" s="1"/>
  <c r="CL232" i="1"/>
  <c r="CF232" i="1" s="1"/>
  <c r="CJ184" i="1"/>
  <c r="CD184" i="1" s="1"/>
  <c r="CI186" i="1"/>
  <c r="CC186" i="1" s="1"/>
  <c r="CJ243" i="1"/>
  <c r="CD243" i="1" s="1"/>
  <c r="CI302" i="1"/>
  <c r="CC302" i="1" s="1"/>
  <c r="AV302" i="1" s="1"/>
  <c r="CL243" i="1"/>
  <c r="CF243" i="1" s="1"/>
  <c r="CI301" i="1"/>
  <c r="CC301" i="1" s="1"/>
  <c r="AV301" i="1" s="1"/>
  <c r="CJ259" i="1"/>
  <c r="CD259" i="1" s="1"/>
  <c r="CI259" i="1"/>
  <c r="CC259" i="1" s="1"/>
  <c r="CL231" i="1"/>
  <c r="CF231" i="1" s="1"/>
  <c r="CK199" i="1"/>
  <c r="CE199" i="1" s="1"/>
  <c r="CK185" i="1"/>
  <c r="CE185" i="1" s="1"/>
  <c r="CH179" i="1"/>
  <c r="CB179" i="1" s="1"/>
  <c r="CK242" i="1"/>
  <c r="CE242" i="1" s="1"/>
  <c r="CH316" i="1"/>
  <c r="CI241" i="1"/>
  <c r="CC241" i="1" s="1"/>
  <c r="CL214" i="1"/>
  <c r="CL206" i="1"/>
  <c r="CF206" i="1" s="1"/>
  <c r="CJ189" i="1"/>
  <c r="CD189" i="1" s="1"/>
  <c r="CJ232" i="1"/>
  <c r="CD232" i="1" s="1"/>
  <c r="CH184" i="1"/>
  <c r="CB184" i="1" s="1"/>
  <c r="CK186" i="1"/>
  <c r="CE186" i="1" s="1"/>
  <c r="CK227" i="1"/>
  <c r="CE227" i="1" s="1"/>
  <c r="CI185" i="1"/>
  <c r="CC185" i="1" s="1"/>
  <c r="CK212" i="1"/>
  <c r="CE212" i="1" s="1"/>
  <c r="CK184" i="1"/>
  <c r="CE184" i="1" s="1"/>
  <c r="CK262" i="1"/>
  <c r="CK239" i="1"/>
  <c r="CE239" i="1" s="1"/>
  <c r="CI180" i="1"/>
  <c r="CC180" i="1" s="1"/>
  <c r="CI262" i="1"/>
  <c r="CJ257" i="1"/>
  <c r="CD257" i="1" s="1"/>
  <c r="CI303" i="1"/>
  <c r="CC303" i="1" s="1"/>
  <c r="AV303" i="1" s="1"/>
  <c r="CJ263" i="1"/>
  <c r="CL185" i="1"/>
  <c r="CF185" i="1" s="1"/>
  <c r="CH181" i="1"/>
  <c r="CB181" i="1" s="1"/>
  <c r="CK243" i="1"/>
  <c r="CE243" i="1" s="1"/>
  <c r="CJ239" i="1"/>
  <c r="CD239" i="1" s="1"/>
  <c r="CI184" i="1"/>
  <c r="CC184" i="1" s="1"/>
  <c r="CK180" i="1"/>
  <c r="CE180" i="1" s="1"/>
  <c r="CI299" i="1"/>
  <c r="CC299" i="1" s="1"/>
  <c r="AV299" i="1" s="1"/>
  <c r="CL262" i="1"/>
  <c r="CJ253" i="1"/>
  <c r="CD253" i="1" s="1"/>
  <c r="CJ185" i="1"/>
  <c r="CD185" i="1" s="1"/>
  <c r="CK203" i="1"/>
  <c r="CE203" i="1" s="1"/>
  <c r="CK215" i="1"/>
  <c r="CA125" i="1"/>
  <c r="CK255" i="1"/>
  <c r="CE255" i="1" s="1"/>
  <c r="CI242" i="1"/>
  <c r="CC242" i="1" s="1"/>
  <c r="CH310" i="1"/>
  <c r="CB310" i="1" s="1"/>
  <c r="CJ241" i="1"/>
  <c r="CD241" i="1" s="1"/>
  <c r="CK210" i="1"/>
  <c r="CE210" i="1" s="1"/>
  <c r="CL202" i="1"/>
  <c r="CF202" i="1" s="1"/>
  <c r="CH182" i="1"/>
  <c r="CB182" i="1" s="1"/>
  <c r="CJ182" i="1"/>
  <c r="CD182" i="1" s="1"/>
  <c r="CK244" i="1"/>
  <c r="CE244" i="1" s="1"/>
  <c r="CK265" i="1"/>
  <c r="CE265" i="1" s="1"/>
  <c r="CH183" i="1"/>
  <c r="CB183" i="1" s="1"/>
  <c r="CJ183" i="1"/>
  <c r="CD183" i="1" s="1"/>
  <c r="CL242" i="1"/>
  <c r="CF242" i="1" s="1"/>
  <c r="CL241" i="1"/>
  <c r="CF241" i="1" s="1"/>
  <c r="CI239" i="1"/>
  <c r="CC239" i="1" s="1"/>
  <c r="CK200" i="1"/>
  <c r="CE200" i="1" s="1"/>
  <c r="CJ191" i="1"/>
  <c r="CD191" i="1" s="1"/>
  <c r="CJ226" i="1"/>
  <c r="CD226" i="1" s="1"/>
  <c r="CK182" i="1"/>
  <c r="CE182" i="1" s="1"/>
  <c r="CL180" i="1"/>
  <c r="CF180" i="1" s="1"/>
  <c r="CL211" i="1"/>
  <c r="CF211" i="1" s="1"/>
  <c r="CK183" i="1"/>
  <c r="CE183" i="1" s="1"/>
  <c r="CI253" i="1"/>
  <c r="CC253" i="1" s="1"/>
  <c r="CK253" i="1"/>
  <c r="CE253" i="1" s="1"/>
  <c r="CI255" i="1"/>
  <c r="CC255" i="1" s="1"/>
  <c r="CK237" i="1"/>
  <c r="CE237" i="1" s="1"/>
  <c r="CI208" i="1"/>
  <c r="CC208" i="1" s="1"/>
  <c r="CI200" i="1"/>
  <c r="CC200" i="1" s="1"/>
  <c r="CH193" i="1"/>
  <c r="CB193" i="1" s="1"/>
  <c r="CL228" i="1"/>
  <c r="CF228" i="1" s="1"/>
  <c r="CH180" i="1"/>
  <c r="CB180" i="1" s="1"/>
  <c r="CL192" i="1"/>
  <c r="CF192" i="1" s="1"/>
  <c r="CM177" i="1"/>
  <c r="CN177" i="1"/>
  <c r="CJ225" i="1"/>
  <c r="CD225" i="1" s="1"/>
  <c r="CL181" i="1"/>
  <c r="CF181" i="1" s="1"/>
  <c r="CI190" i="1"/>
  <c r="CC190" i="1" s="1"/>
  <c r="CH215" i="1"/>
  <c r="CI244" i="1"/>
  <c r="CC244" i="1" s="1"/>
  <c r="CJ248" i="1"/>
  <c r="CD248" i="1" s="1"/>
  <c r="CL263" i="1"/>
  <c r="CJ233" i="1"/>
  <c r="CD233" i="1" s="1"/>
  <c r="CJ231" i="1"/>
  <c r="CD231" i="1" s="1"/>
  <c r="CK225" i="1"/>
  <c r="CE225" i="1" s="1"/>
  <c r="CJ199" i="1"/>
  <c r="CD199" i="1" s="1"/>
  <c r="AT199" i="1" s="1"/>
  <c r="CH187" i="1"/>
  <c r="CB187" i="1" s="1"/>
  <c r="CI181" i="1"/>
  <c r="CC181" i="1" s="1"/>
  <c r="CL179" i="1"/>
  <c r="CF179" i="1" s="1"/>
  <c r="CL209" i="1"/>
  <c r="CF209" i="1" s="1"/>
  <c r="CL190" i="1"/>
  <c r="CF190" i="1" s="1"/>
  <c r="CJ237" i="1"/>
  <c r="CD237" i="1" s="1"/>
  <c r="CJ235" i="1"/>
  <c r="CD235" i="1" s="1"/>
  <c r="CJ214" i="1"/>
  <c r="CK208" i="1"/>
  <c r="CE208" i="1" s="1"/>
  <c r="CK206" i="1"/>
  <c r="CE206" i="1" s="1"/>
  <c r="CH200" i="1"/>
  <c r="CB200" i="1" s="1"/>
  <c r="CJ197" i="1"/>
  <c r="CD197" i="1" s="1"/>
  <c r="CL191" i="1"/>
  <c r="CF191" i="1" s="1"/>
  <c r="CK191" i="1"/>
  <c r="CE191" i="1" s="1"/>
  <c r="CH189" i="1"/>
  <c r="CB189" i="1" s="1"/>
  <c r="CI232" i="1"/>
  <c r="CC232" i="1" s="1"/>
  <c r="CL226" i="1"/>
  <c r="CF226" i="1" s="1"/>
  <c r="CL215" i="1"/>
  <c r="CJ198" i="1"/>
  <c r="CD198" i="1" s="1"/>
  <c r="CI296" i="1"/>
  <c r="CC296" i="1" s="1"/>
  <c r="AV296" i="1" s="1"/>
  <c r="CK240" i="1"/>
  <c r="CE240" i="1" s="1"/>
  <c r="CJ201" i="1"/>
  <c r="CD201" i="1" s="1"/>
  <c r="CI248" i="1"/>
  <c r="CC248" i="1" s="1"/>
  <c r="CK256" i="1"/>
  <c r="CE256" i="1" s="1"/>
  <c r="CL244" i="1"/>
  <c r="CF244" i="1" s="1"/>
  <c r="CG318" i="1"/>
  <c r="CA318" i="1" s="1"/>
  <c r="AY318" i="1" s="1"/>
  <c r="CL261" i="1"/>
  <c r="CI233" i="1"/>
  <c r="CC233" i="1" s="1"/>
  <c r="CK209" i="1"/>
  <c r="CE209" i="1" s="1"/>
  <c r="CK190" i="1"/>
  <c r="CE190" i="1" s="1"/>
  <c r="CH313" i="1"/>
  <c r="CB313" i="1" s="1"/>
  <c r="CL237" i="1"/>
  <c r="CF237" i="1" s="1"/>
  <c r="CK214" i="1"/>
  <c r="CL208" i="1"/>
  <c r="CF208" i="1" s="1"/>
  <c r="CL200" i="1"/>
  <c r="CF200" i="1" s="1"/>
  <c r="CI191" i="1"/>
  <c r="CC191" i="1" s="1"/>
  <c r="CL189" i="1"/>
  <c r="CF189" i="1" s="1"/>
  <c r="CI226" i="1"/>
  <c r="CC226" i="1" s="1"/>
  <c r="CJ240" i="1"/>
  <c r="CD240" i="1" s="1"/>
  <c r="CH201" i="1"/>
  <c r="CB201" i="1" s="1"/>
  <c r="CK263" i="1"/>
  <c r="CI314" i="1"/>
  <c r="CC314" i="1" s="1"/>
  <c r="CI230" i="1"/>
  <c r="CC230" i="1" s="1"/>
  <c r="CJ194" i="1"/>
  <c r="CD194" i="1" s="1"/>
  <c r="CL229" i="1"/>
  <c r="CF229" i="1" s="1"/>
  <c r="CH195" i="1"/>
  <c r="CB195" i="1" s="1"/>
  <c r="CI236" i="1"/>
  <c r="CC236" i="1" s="1"/>
  <c r="CL212" i="1"/>
  <c r="CF212" i="1" s="1"/>
  <c r="CI204" i="1"/>
  <c r="CC204" i="1" s="1"/>
  <c r="CK196" i="1"/>
  <c r="CE196" i="1" s="1"/>
  <c r="CI229" i="1"/>
  <c r="CC229" i="1" s="1"/>
  <c r="CI212" i="1"/>
  <c r="CC212" i="1" s="1"/>
  <c r="CH204" i="1"/>
  <c r="CB204" i="1" s="1"/>
  <c r="CJ195" i="1"/>
  <c r="CD195" i="1" s="1"/>
  <c r="CJ230" i="1"/>
  <c r="CD230" i="1" s="1"/>
  <c r="CJ196" i="1"/>
  <c r="CD196" i="1" s="1"/>
  <c r="CK194" i="1"/>
  <c r="CE194" i="1" s="1"/>
  <c r="CK246" i="1"/>
  <c r="CE246" i="1" s="1"/>
  <c r="CK229" i="1"/>
  <c r="CE229" i="1" s="1"/>
  <c r="CK238" i="1"/>
  <c r="CE238" i="1" s="1"/>
  <c r="CH212" i="1"/>
  <c r="CB212" i="1" s="1"/>
  <c r="CJ204" i="1"/>
  <c r="CD204" i="1" s="1"/>
  <c r="CL195" i="1"/>
  <c r="CF195" i="1" s="1"/>
  <c r="CK195" i="1"/>
  <c r="CE195" i="1" s="1"/>
  <c r="CK230" i="1"/>
  <c r="CE230" i="1" s="1"/>
  <c r="CJ216" i="1"/>
  <c r="CL196" i="1"/>
  <c r="CF196" i="1" s="1"/>
  <c r="CH194" i="1"/>
  <c r="CB194" i="1" s="1"/>
  <c r="CJ250" i="1"/>
  <c r="CD250" i="1" s="1"/>
  <c r="CJ238" i="1"/>
  <c r="CD238" i="1" s="1"/>
  <c r="CL204" i="1"/>
  <c r="CF204" i="1" s="1"/>
  <c r="CL217" i="1"/>
  <c r="CG312" i="1"/>
  <c r="CA312" i="1" s="1"/>
  <c r="CI194" i="1"/>
  <c r="CC194" i="1" s="1"/>
  <c r="CI300" i="1"/>
  <c r="CC300" i="1" s="1"/>
  <c r="AV300" i="1" s="1"/>
  <c r="CI227" i="1"/>
  <c r="CC227" i="1" s="1"/>
  <c r="CG310" i="1"/>
  <c r="CA310" i="1" s="1"/>
  <c r="CJ210" i="1"/>
  <c r="CD210" i="1" s="1"/>
  <c r="CI202" i="1"/>
  <c r="CC202" i="1" s="1"/>
  <c r="CJ193" i="1"/>
  <c r="CD193" i="1" s="1"/>
  <c r="CK228" i="1"/>
  <c r="CE228" i="1" s="1"/>
  <c r="CL236" i="1"/>
  <c r="CF236" i="1" s="1"/>
  <c r="CH211" i="1"/>
  <c r="CB211" i="1" s="1"/>
  <c r="CJ227" i="1"/>
  <c r="CD227" i="1" s="1"/>
  <c r="CI210" i="1"/>
  <c r="CC210" i="1" s="1"/>
  <c r="CJ202" i="1"/>
  <c r="CD202" i="1" s="1"/>
  <c r="CL193" i="1"/>
  <c r="CF193" i="1" s="1"/>
  <c r="CK193" i="1"/>
  <c r="CE193" i="1" s="1"/>
  <c r="CJ228" i="1"/>
  <c r="CD228" i="1" s="1"/>
  <c r="CK236" i="1"/>
  <c r="CE236" i="1" s="1"/>
  <c r="CK192" i="1"/>
  <c r="CE192" i="1" s="1"/>
  <c r="CJ254" i="1"/>
  <c r="CD254" i="1" s="1"/>
  <c r="CH202" i="1"/>
  <c r="CB202" i="1" s="1"/>
  <c r="CH318" i="1"/>
  <c r="CI312" i="1"/>
  <c r="CC312" i="1" s="1"/>
  <c r="CK312" i="1"/>
  <c r="CE312" i="1" s="1"/>
  <c r="CG309" i="1"/>
  <c r="CA309" i="1" s="1"/>
  <c r="CH314" i="1"/>
  <c r="CB314" i="1" s="1"/>
  <c r="CI309" i="1"/>
  <c r="CC309" i="1" s="1"/>
  <c r="CI311" i="1"/>
  <c r="CC311" i="1" s="1"/>
  <c r="CG311" i="1"/>
  <c r="CA311" i="1" s="1"/>
  <c r="CK313" i="1"/>
  <c r="CE313" i="1" s="1"/>
  <c r="CH311" i="1"/>
  <c r="CB311" i="1" s="1"/>
  <c r="AV292" i="1"/>
  <c r="CH298" i="1"/>
  <c r="CB298" i="1" s="1"/>
  <c r="AV298" i="1" s="1"/>
  <c r="C285" i="1"/>
  <c r="CH295" i="1"/>
  <c r="AV291" i="1"/>
  <c r="AV288" i="1"/>
  <c r="AV290" i="1"/>
  <c r="AV294" i="1"/>
  <c r="CI247" i="1"/>
  <c r="CC247" i="1" s="1"/>
  <c r="CI246" i="1"/>
  <c r="CC246" i="1" s="1"/>
  <c r="CL260" i="1"/>
  <c r="CK264" i="1"/>
  <c r="CE264" i="1" s="1"/>
  <c r="CI261" i="1"/>
  <c r="CI252" i="1"/>
  <c r="CC252" i="1" s="1"/>
  <c r="CI260" i="1"/>
  <c r="CK252" i="1"/>
  <c r="CE252" i="1" s="1"/>
  <c r="CK260" i="1"/>
  <c r="CK250" i="1"/>
  <c r="CE250" i="1" s="1"/>
  <c r="CJ246" i="1"/>
  <c r="CD246" i="1" s="1"/>
  <c r="CI250" i="1"/>
  <c r="CC250" i="1" s="1"/>
  <c r="CI254" i="1"/>
  <c r="CC254" i="1" s="1"/>
  <c r="CK258" i="1"/>
  <c r="CE258" i="1" s="1"/>
  <c r="CK254" i="1"/>
  <c r="CE254" i="1" s="1"/>
  <c r="CK248" i="1"/>
  <c r="CE248" i="1" s="1"/>
  <c r="CI256" i="1"/>
  <c r="CC256" i="1" s="1"/>
  <c r="CJ256" i="1"/>
  <c r="CD256" i="1" s="1"/>
  <c r="CJ252" i="1"/>
  <c r="CD252" i="1" s="1"/>
  <c r="CK249" i="1"/>
  <c r="CE249" i="1" s="1"/>
  <c r="CI264" i="1"/>
  <c r="CC264" i="1" s="1"/>
  <c r="CJ264" i="1"/>
  <c r="CD264" i="1" s="1"/>
  <c r="CJ258" i="1"/>
  <c r="CD258" i="1" s="1"/>
  <c r="CJ249" i="1"/>
  <c r="CD249" i="1" s="1"/>
  <c r="CK261" i="1"/>
  <c r="CK251" i="1"/>
  <c r="CE251" i="1" s="1"/>
  <c r="CK247" i="1"/>
  <c r="CE247" i="1" s="1"/>
  <c r="CI258" i="1"/>
  <c r="CC258" i="1" s="1"/>
  <c r="CJ251" i="1"/>
  <c r="CD251" i="1" s="1"/>
  <c r="CJ247" i="1"/>
  <c r="CD247" i="1" s="1"/>
  <c r="CI251" i="1"/>
  <c r="CC251" i="1" s="1"/>
  <c r="CI249" i="1"/>
  <c r="CC249" i="1" s="1"/>
  <c r="CI238" i="1"/>
  <c r="CC238" i="1" s="1"/>
  <c r="CL240" i="1"/>
  <c r="CF240" i="1" s="1"/>
  <c r="CI213" i="1"/>
  <c r="CC213" i="1" s="1"/>
  <c r="CI203" i="1"/>
  <c r="CC203" i="1" s="1"/>
  <c r="CK211" i="1"/>
  <c r="CE211" i="1" s="1"/>
  <c r="CJ203" i="1"/>
  <c r="CD203" i="1" s="1"/>
  <c r="CL201" i="1"/>
  <c r="CF201" i="1" s="1"/>
  <c r="CH216" i="1"/>
  <c r="CL216" i="1"/>
  <c r="CH213" i="1"/>
  <c r="CB213" i="1" s="1"/>
  <c r="CH205" i="1"/>
  <c r="CB205" i="1" s="1"/>
  <c r="CH203" i="1"/>
  <c r="CB203" i="1" s="1"/>
  <c r="CK216" i="1"/>
  <c r="CL207" i="1"/>
  <c r="CF207" i="1" s="1"/>
  <c r="CJ211" i="1"/>
  <c r="CD211" i="1" s="1"/>
  <c r="CJ205" i="1"/>
  <c r="CD205" i="1" s="1"/>
  <c r="CJ217" i="1"/>
  <c r="CI207" i="1"/>
  <c r="CC207" i="1" s="1"/>
  <c r="CH217" i="1"/>
  <c r="CK217" i="1"/>
  <c r="CJ213" i="1"/>
  <c r="CD213" i="1" s="1"/>
  <c r="CJ207" i="1"/>
  <c r="CD207" i="1" s="1"/>
  <c r="CL205" i="1"/>
  <c r="CF205" i="1" s="1"/>
  <c r="CL213" i="1"/>
  <c r="CF213" i="1" s="1"/>
  <c r="CI205" i="1"/>
  <c r="CC205" i="1" s="1"/>
  <c r="CI192" i="1"/>
  <c r="CC192" i="1" s="1"/>
  <c r="CJ190" i="1"/>
  <c r="CD190" i="1" s="1"/>
  <c r="CH192" i="1"/>
  <c r="CB192" i="1" s="1"/>
  <c r="C147" i="1"/>
  <c r="CK223" i="1"/>
  <c r="CE223" i="1" s="1"/>
  <c r="CJ223" i="1"/>
  <c r="CD223" i="1" s="1"/>
  <c r="CL223" i="1"/>
  <c r="CF223" i="1" s="1"/>
  <c r="CM223" i="1"/>
  <c r="CN223" i="1" s="1"/>
  <c r="CI223" i="1"/>
  <c r="CC223" i="1" s="1"/>
  <c r="CG315" i="1"/>
  <c r="CA315" i="1" s="1"/>
  <c r="AY315" i="1" s="1"/>
  <c r="CH315" i="1"/>
  <c r="CI315" i="1"/>
  <c r="CK219" i="1"/>
  <c r="CE219" i="1" s="1"/>
  <c r="CJ219" i="1"/>
  <c r="CD219" i="1" s="1"/>
  <c r="CL219" i="1"/>
  <c r="CF219" i="1" s="1"/>
  <c r="CI219" i="1"/>
  <c r="CC219" i="1" s="1"/>
  <c r="CH219" i="1"/>
  <c r="CB219" i="1" s="1"/>
  <c r="CK188" i="1"/>
  <c r="CE188" i="1" s="1"/>
  <c r="CH188" i="1"/>
  <c r="CB188" i="1" s="1"/>
  <c r="CJ188" i="1"/>
  <c r="CD188" i="1" s="1"/>
  <c r="CL188" i="1"/>
  <c r="CF188" i="1" s="1"/>
  <c r="CI188" i="1"/>
  <c r="CC188" i="1" s="1"/>
  <c r="AW234" i="1"/>
  <c r="AY308" i="1"/>
  <c r="CK218" i="1"/>
  <c r="CE218" i="1" s="1"/>
  <c r="CL218" i="1"/>
  <c r="CF218" i="1" s="1"/>
  <c r="CJ218" i="1"/>
  <c r="CD218" i="1" s="1"/>
  <c r="CH218" i="1"/>
  <c r="CB218" i="1" s="1"/>
  <c r="CI218" i="1"/>
  <c r="CC218" i="1" s="1"/>
  <c r="CA11" i="1"/>
  <c r="CG317" i="1"/>
  <c r="CA317" i="1" s="1"/>
  <c r="AY317" i="1" s="1"/>
  <c r="CI317" i="1"/>
  <c r="CH317" i="1"/>
  <c r="AY310" i="1" l="1"/>
  <c r="AW265" i="1"/>
  <c r="AW245" i="1"/>
  <c r="AW257" i="1"/>
  <c r="AW259" i="1"/>
  <c r="AW235" i="1"/>
  <c r="AT186" i="1"/>
  <c r="AT198" i="1"/>
  <c r="AW233" i="1"/>
  <c r="AW236" i="1"/>
  <c r="AT197" i="1"/>
  <c r="AW255" i="1"/>
  <c r="AW230" i="1"/>
  <c r="AT212" i="1"/>
  <c r="AT187" i="1"/>
  <c r="AT194" i="1"/>
  <c r="AW229" i="1"/>
  <c r="AT209" i="1"/>
  <c r="AT177" i="1"/>
  <c r="AT183" i="1"/>
  <c r="AW241" i="1"/>
  <c r="AW242" i="1"/>
  <c r="AW243" i="1"/>
  <c r="AW239" i="1"/>
  <c r="AT211" i="1"/>
  <c r="AT206" i="1"/>
  <c r="AW231" i="1"/>
  <c r="AT180" i="1"/>
  <c r="AY314" i="1"/>
  <c r="AT196" i="1"/>
  <c r="AW232" i="1"/>
  <c r="AT200" i="1"/>
  <c r="AT179" i="1"/>
  <c r="AT184" i="1"/>
  <c r="AT185" i="1"/>
  <c r="AT191" i="1"/>
  <c r="AT181" i="1"/>
  <c r="AW225" i="1"/>
  <c r="AW253" i="1"/>
  <c r="AT182" i="1"/>
  <c r="AW227" i="1"/>
  <c r="AW244" i="1"/>
  <c r="AW226" i="1"/>
  <c r="AT208" i="1"/>
  <c r="AW238" i="1"/>
  <c r="AT189" i="1"/>
  <c r="AW240" i="1"/>
  <c r="AW237" i="1"/>
  <c r="AT190" i="1"/>
  <c r="AT201" i="1"/>
  <c r="AW248" i="1"/>
  <c r="AY313" i="1"/>
  <c r="AT192" i="1"/>
  <c r="AT210" i="1"/>
  <c r="AY309" i="1"/>
  <c r="AW228" i="1"/>
  <c r="AT204" i="1"/>
  <c r="AT195" i="1"/>
  <c r="AT205" i="1"/>
  <c r="AW246" i="1"/>
  <c r="AT202" i="1"/>
  <c r="AT193" i="1"/>
  <c r="AW254" i="1"/>
  <c r="AY312" i="1"/>
  <c r="AW252" i="1"/>
  <c r="AY311" i="1"/>
  <c r="A352" i="1"/>
  <c r="AW256" i="1"/>
  <c r="AW250" i="1"/>
  <c r="AW247" i="1"/>
  <c r="AW258" i="1"/>
  <c r="AW249" i="1"/>
  <c r="AW264" i="1"/>
  <c r="AW251" i="1"/>
  <c r="AT203" i="1"/>
  <c r="AT207" i="1"/>
  <c r="AT213" i="1"/>
  <c r="B352" i="1"/>
  <c r="AT218" i="1"/>
  <c r="AT188" i="1"/>
  <c r="AT219" i="1"/>
  <c r="AW223" i="1"/>
</calcChain>
</file>

<file path=xl/sharedStrings.xml><?xml version="1.0" encoding="utf-8"?>
<sst xmlns="http://schemas.openxmlformats.org/spreadsheetml/2006/main" count="15561" uniqueCount="334">
  <si>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</si>
  <si>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</si>
  <si>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</si>
  <si>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</si>
  <si>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</si>
  <si>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</si>
  <si>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Victima de violencia de genero</t>
  </si>
  <si>
    <t>Pueblos Originarios</t>
  </si>
  <si>
    <t>Migrantes</t>
  </si>
  <si>
    <t>Ingresos por Traslado</t>
  </si>
  <si>
    <t>Menor 
de 15</t>
  </si>
  <si>
    <t xml:space="preserve">15 - 19 </t>
  </si>
  <si>
    <t>20 - 24</t>
  </si>
  <si>
    <t>25 - 29</t>
  </si>
  <si>
    <t>30 - 34</t>
  </si>
  <si>
    <t>35 - 39</t>
  </si>
  <si>
    <t>40 - 44</t>
  </si>
  <si>
    <t>45 - 49</t>
  </si>
  <si>
    <t>50 - 54</t>
  </si>
  <si>
    <t>55 y más</t>
  </si>
  <si>
    <t>GESTANTES INGRESADAS</t>
  </si>
  <si>
    <t>PRIMIGESTAS INGRESADAS</t>
  </si>
  <si>
    <t>GESTANTES INGRESADAS ANTES DE LAS 14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</si>
  <si>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</si>
  <si>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</si>
  <si>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</si>
  <si>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 a ARO</t>
  </si>
  <si>
    <t>Victima de violencia de género</t>
  </si>
  <si>
    <t>Nº DE GESTANTES INGRESADAS</t>
  </si>
  <si>
    <t>PREECLAMPSIA (PE)</t>
  </si>
  <si>
    <t>SÍNDROME HIPERTENSIVO DEL EMBARAZO (SHE)</t>
  </si>
  <si>
    <t>FACTORES DE RIESGO Y CONDICIONANTES DE PARTO PREMATURO</t>
  </si>
  <si>
    <t>RETARDO CRECIMIENTO INTRAUTERINO (RCIU)</t>
  </si>
  <si>
    <t>SÍFILIS</t>
  </si>
  <si>
    <t>VIH</t>
  </si>
  <si>
    <t>DIABETES</t>
  </si>
  <si>
    <t>CESÁREA ANTERIOR</t>
  </si>
  <si>
    <t>MALFORMACIÓN CONGÉNITA</t>
  </si>
  <si>
    <t>HIPOTIROIDISMO</t>
  </si>
  <si>
    <t>DIABETES GESTACIONAL</t>
  </si>
  <si>
    <t>HIPERTENSIÓN CRONICA</t>
  </si>
  <si>
    <t>OTRAS PATOLOGÍAS DEL EMBARAZO</t>
  </si>
  <si>
    <t>SECCIÓN C: INGRESOS A PROGRAMA DE REGULACIÓN DE FERTILIDAD Y SALUD SEXUAL.</t>
  </si>
  <si>
    <t>MÉTODOS</t>
  </si>
  <si>
    <t xml:space="preserve">55 -59 </t>
  </si>
  <si>
    <t>60 - 64</t>
  </si>
  <si>
    <t>65 - 69</t>
  </si>
  <si>
    <t>70 y más</t>
  </si>
  <si>
    <t>Espacios Amigables</t>
  </si>
  <si>
    <t>Ingreso por cambio de Método Anticonceptivo</t>
  </si>
  <si>
    <t>TOTAL REGULACIÓN DE FERTILIDAD</t>
  </si>
  <si>
    <t>D . I . U T con Cobre</t>
  </si>
  <si>
    <t>D . I . U con Levonorgestrel</t>
  </si>
  <si>
    <t>HORMONAL</t>
  </si>
  <si>
    <t>Oral Combinado</t>
  </si>
  <si>
    <t>Oral Progestágeno</t>
  </si>
  <si>
    <t>Inyectable Combinado</t>
  </si>
  <si>
    <t>Inyectable Progestágeno</t>
  </si>
  <si>
    <t>Implante Etonogestrel (3 años)</t>
  </si>
  <si>
    <t>Implante Levonorgestrel (5 años)</t>
  </si>
  <si>
    <t xml:space="preserve"> SÓLO PRESERVATIVO MAC                                                                                                                                                                                                                                                 </t>
  </si>
  <si>
    <t>Mujer</t>
  </si>
  <si>
    <t>Hombres</t>
  </si>
  <si>
    <t>ESTERILIZACIÓN QUIRÚRGICA</t>
  </si>
  <si>
    <t xml:space="preserve"> Método de Regulación de Fertilidad más Preservativos</t>
  </si>
  <si>
    <t>Gestantes que reciben preservativo</t>
  </si>
  <si>
    <t>PRESERVATIVO/PRACTICA SEXUAL SEGURA</t>
  </si>
  <si>
    <t>LUBRICANTES</t>
  </si>
  <si>
    <t>CONDÓN FEMENINO</t>
  </si>
  <si>
    <t>SECCIÓN C1: EGRESOS DE PROGRAMA DE REGULACIÓN DE FERTILIDAD Y SALUD SEXUAL.</t>
  </si>
  <si>
    <t xml:space="preserve">SECCIÓN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</si>
  <si>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</si>
  <si>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</si>
  <si>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</si>
  <si>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</si>
  <si>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</si>
  <si>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</si>
  <si>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</si>
  <si>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</si>
  <si>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 xml:space="preserve">SECCIÓN F:  INGRESOS Y EGRESOS A SALA DE ESTIMULACIÓN SERVICIO ITINERANTE Y ATENCIÓN DOMICILIARIA </t>
  </si>
  <si>
    <t xml:space="preserve">NIÑO / A (CON) </t>
  </si>
  <si>
    <t xml:space="preserve">TOTAL    </t>
  </si>
  <si>
    <t xml:space="preserve">INGRESOS SALA DE ESTIMULACIÓN  </t>
  </si>
  <si>
    <t>SERVICIO ITINERANTE EN CENTRO DE SALUD</t>
  </si>
  <si>
    <t xml:space="preserve">ATENCIÓN DOMICILIARIA </t>
  </si>
  <si>
    <t>EGRESOS</t>
  </si>
  <si>
    <t>Inasistente</t>
  </si>
  <si>
    <t xml:space="preserve">RESULTADOS DE LA REEVALUACIÓN POST EGRESO </t>
  </si>
  <si>
    <t>Menor 7 meses</t>
  </si>
  <si>
    <t xml:space="preserve"> 7 - 11 meses</t>
  </si>
  <si>
    <t>12 - 17 meses</t>
  </si>
  <si>
    <t>18 - 23 meses</t>
  </si>
  <si>
    <t>24 - 47 meses</t>
  </si>
  <si>
    <t>48 - 59 meses</t>
  </si>
  <si>
    <t xml:space="preserve"> 7 a 59 meses</t>
  </si>
  <si>
    <t>7 a 59 meses</t>
  </si>
  <si>
    <t>MOTIVO EGRESO</t>
  </si>
  <si>
    <t>Ambos Sexos</t>
  </si>
  <si>
    <t>Mujeres</t>
  </si>
  <si>
    <t>Cumplimiento de tratamiento</t>
  </si>
  <si>
    <t>Otros</t>
  </si>
  <si>
    <t>Recuperado</t>
  </si>
  <si>
    <t>No Recuperado</t>
  </si>
  <si>
    <t>NORMAL CON REZAGO</t>
  </si>
  <si>
    <t>RIESGO</t>
  </si>
  <si>
    <t>RETRASO</t>
  </si>
  <si>
    <t>OTRA VULNERABILIDAD</t>
  </si>
  <si>
    <t>SECCIÓN F.1: REINGRESOS Y EGRESOS POR SEGUNDA VEZ A MODALIDAD DE ESTIMULACIÓN EN EL CENTRO DE SALUD</t>
  </si>
  <si>
    <t>REINGRESOS A MODALIDAD DE ESTIMULACIÓN  EN CENTRO DE SALUD</t>
  </si>
  <si>
    <t xml:space="preserve"> EGRESOS POR SEGUNDA VEZ Y RESULTADOS DE LA REEVALUACIÓN POST EGRESO </t>
  </si>
  <si>
    <t>RESULTADO DE REEVALUACIÓN</t>
  </si>
  <si>
    <t>SECCIÓN G: INGRESOS DE NIÑOS Y NIÑAS CON NECESIDADES ESPECIALES DE BAJA COMPLEJIDAD A CONTROL DE SALUD INFANTIL EN APS</t>
  </si>
  <si>
    <t>NANEAS</t>
  </si>
  <si>
    <t xml:space="preserve">POR EDAD </t>
  </si>
  <si>
    <t xml:space="preserve"> 0  -  4</t>
  </si>
  <si>
    <t xml:space="preserve"> 5  -  9</t>
  </si>
  <si>
    <t xml:space="preserve"> 10 - 14  </t>
  </si>
  <si>
    <t>15 a 19</t>
  </si>
  <si>
    <t>SECCIÓN H: INGRESOS AL PSCV</t>
  </si>
  <si>
    <t>15 - 19</t>
  </si>
  <si>
    <t>20-24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</si>
  <si>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</si>
  <si>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</si>
  <si>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</si>
  <si>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</si>
  <si>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</si>
  <si>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</si>
  <si>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</si>
  <si>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</si>
  <si>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</si>
  <si>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</si>
  <si>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</si>
  <si>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</si>
  <si>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INGRESOS AL PSCV</t>
  </si>
  <si>
    <t>PROGRAMA DE SALUD CARDIOVASCULAR</t>
  </si>
  <si>
    <t>HIPERTENSIÓN ARTERIAL</t>
  </si>
  <si>
    <t>DIABETES MELLITUS</t>
  </si>
  <si>
    <t>DISLIPIDEMIA</t>
  </si>
  <si>
    <t>ANTECEDENTES ENF. CARDIOVASCULAR ATEROSCLERÓTICA</t>
  </si>
  <si>
    <t>TABAQUISMO</t>
  </si>
  <si>
    <t>SECCIÓN I: EGRESOS  DEL PSCV</t>
  </si>
  <si>
    <t>CAUSAL DE EGRESO</t>
  </si>
  <si>
    <t>Abandono</t>
  </si>
  <si>
    <t>Traslado</t>
  </si>
  <si>
    <t>Fallecimiento</t>
  </si>
  <si>
    <t>No cumple criterio</t>
  </si>
  <si>
    <t>EGRESOS DEL PSCV</t>
  </si>
  <si>
    <t>SECCIÓN J: INGRESOS Y EGRESOS AL PROGRAMA DE PACIENTES CON DEPENDENCIA LEVE, MODERADA Y SEVERA</t>
  </si>
  <si>
    <t>&lt; 20 años</t>
  </si>
  <si>
    <t>Altas</t>
  </si>
  <si>
    <t>Abandono/
Traslado</t>
  </si>
  <si>
    <t>DEPENDENCIA LEVE</t>
  </si>
  <si>
    <t>DEPENDENCIA MODERADA</t>
  </si>
  <si>
    <t>DEPENDENCIA GRAVE Y TOTAL</t>
  </si>
  <si>
    <t>ONCOLÓGICO</t>
  </si>
  <si>
    <t>NO ONCOLÓGICO</t>
  </si>
  <si>
    <t xml:space="preserve">DEPENDENCIA SEVERA CON  ESCARAS </t>
  </si>
  <si>
    <t>SECCIÓN K: INGRESOS AL PROGRAMA DEL ADULTO MAYOR SEGÚN CONDICIÓN DE FUNCIONALIDAD Y DEPENDENCIA</t>
  </si>
  <si>
    <t>EFAM</t>
  </si>
  <si>
    <t>AUTOVALENTE SIN RIESGO</t>
  </si>
  <si>
    <t>AUTOVALENTE CON RIESGO</t>
  </si>
  <si>
    <t xml:space="preserve">RIESGO DE DEPENDENCIA </t>
  </si>
  <si>
    <t>SUBTOTAL</t>
  </si>
  <si>
    <t>BARTHEL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</si>
  <si>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</si>
  <si>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</si>
  <si>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</si>
  <si>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</si>
  <si>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</si>
  <si>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SECCIÓN L: EGRESOS DEL PROGRAMA DEL ADULTO MAYOR SEGÚN CONDICIÓN DE FUNCIONALIDAD Y DEPENDENCIA</t>
  </si>
  <si>
    <t>SECCIÓN M: INGRESOS Y EGRESOS DEL  PROGRAMA MÁS ADULTOS MAYORES AUTOVALENTES</t>
  </si>
  <si>
    <t>INGRESO</t>
  </si>
  <si>
    <t>TOTAL INGRESOS</t>
  </si>
  <si>
    <t>EGRESO</t>
  </si>
  <si>
    <t>COMPLETA CICLO</t>
  </si>
  <si>
    <t>ABANDONO</t>
  </si>
  <si>
    <t xml:space="preserve">TRASLADO </t>
  </si>
  <si>
    <t>FALLECIMIENTO</t>
  </si>
  <si>
    <t>* Los pacientes de 60 a 64 años, no debe desagregarse por condición de funcionalidad, por ello sólo se registran en la primera fila (Autovalente sin riesgo).</t>
  </si>
  <si>
    <t>** Para la desagregación por funcionalidad se contabiliza desde 65 y mas años.Sólo para el cálculo del total de los ingresos se contabiliza el rango de 60 - 64 años.</t>
  </si>
  <si>
    <t>SECCIÓN N: INGRESOS AL PROGRAMA DE SALUD  MENTAL EN APS /ESPECIALIDAD</t>
  </si>
  <si>
    <t>MOTIVO DE INGRESO</t>
  </si>
  <si>
    <t>0 - 4</t>
  </si>
  <si>
    <t>5 - 9</t>
  </si>
  <si>
    <t>10 - 14</t>
  </si>
  <si>
    <t>GESTANTES</t>
  </si>
  <si>
    <t>MADRE DE HIJO MENOR DE 5 AÑOS</t>
  </si>
  <si>
    <t>PUEBLOS ORIGINARIOS</t>
  </si>
  <si>
    <t>Niños, Niñas, Adolescentes y Jóvenes Población SENAME</t>
  </si>
  <si>
    <t>MIGRANTES</t>
  </si>
  <si>
    <t>INGRESOS AL PROGRAMA</t>
  </si>
  <si>
    <t>FACTORES DE RIESGO Y CONDICIONANTES DE LA SALUD MENTAL</t>
  </si>
  <si>
    <t>VIOLENCIA</t>
  </si>
  <si>
    <t>VICTIMA</t>
  </si>
  <si>
    <t>AGRESOR / A</t>
  </si>
  <si>
    <t>ABUSO SEXUAL</t>
  </si>
  <si>
    <t>SUICIDIO</t>
  </si>
  <si>
    <t>IDEACIÓN</t>
  </si>
  <si>
    <t>INTENTO</t>
  </si>
  <si>
    <t xml:space="preserve">PERSONAS CON 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</si>
  <si>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</si>
  <si>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</si>
  <si>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</si>
  <si>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</si>
  <si>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</si>
  <si>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</si>
  <si>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DEPRESIÓN REFRACTARIA</t>
  </si>
  <si>
    <t>DEPRESIÓN GRAVE CON PSICOSIS</t>
  </si>
  <si>
    <t>DEPRESIÓN  CON ALTO RIESGO SUICIDA</t>
  </si>
  <si>
    <t>TRASTORNOS MENTALES Y DEL COMPORTAMIENTO DEBIDO A CONSUMO SUSTANCIAS PSICOTRÓPICAS</t>
  </si>
  <si>
    <t>CONSUMO PERJUDICIAL O DEPENDENCIA DE ALCOHOL</t>
  </si>
  <si>
    <t>CONSUMO PERJUDICIAL O DEPENDENCIA COMO DROGA PRINCIPAL</t>
  </si>
  <si>
    <t>POLICONSUMO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</si>
  <si>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</si>
  <si>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</si>
  <si>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</si>
  <si>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</si>
  <si>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</si>
  <si>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TRASTORNOS DE ANSIEDAD</t>
  </si>
  <si>
    <t>TRASTORNO DE ESTRÉS POST TRAUMATICO</t>
  </si>
  <si>
    <t xml:space="preserve">TRASTORNO DE PÁNICO CON AGOROFOBIA </t>
  </si>
  <si>
    <t xml:space="preserve">TRASTORNO DE PÁNICO SIN AGOROFOBIA </t>
  </si>
  <si>
    <t>FOBIAS SOCIALES</t>
  </si>
  <si>
    <t>TRASTORNOS DE ANSIEDAD GENERALIZADA</t>
  </si>
  <si>
    <t>OTROS TRASTORNOS DE ANSIEDAD</t>
  </si>
  <si>
    <t>DEMENCIAS (INCLUYE ALZHEIMER)</t>
  </si>
  <si>
    <t>LEVE</t>
  </si>
  <si>
    <t>MODERADO</t>
  </si>
  <si>
    <t>AVANZADO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</si>
  <si>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</si>
  <si>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</si>
  <si>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</si>
  <si>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</si>
  <si>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</si>
  <si>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AUTISMO</t>
  </si>
  <si>
    <t>ASPERGER</t>
  </si>
  <si>
    <t>SÍNDROME DE RETT</t>
  </si>
  <si>
    <t>TRASTORNO DESINTEGRATIVO DE LA INFANCIA</t>
  </si>
  <si>
    <t>TRASTONO GENERALIZADO DEL DESARROLLO NO ESPECÍFICO</t>
  </si>
  <si>
    <t>EPILEPSIA</t>
  </si>
  <si>
    <t>OTRAS</t>
  </si>
  <si>
    <t>SECCIÓN O: EGRESOS DEL PROGRAMA DE SALUD  MENTAL POR ALTAS CLÍNICAS EN APS /ESPECIALIDAD</t>
  </si>
  <si>
    <t>MOTIVO DE EGRESO</t>
  </si>
  <si>
    <t>MADRE DE NIÑO MENOR DE 5 AÑOS</t>
  </si>
  <si>
    <t>Niños, Niñas, Adolescentes y Jóvenes Población  SENAME</t>
  </si>
  <si>
    <t>EGRESOS DEL PROGRAMA</t>
  </si>
  <si>
    <t xml:space="preserve">VIOLENCIA </t>
  </si>
  <si>
    <t>VÍCTIMA</t>
  </si>
  <si>
    <t>TRASTORNO DE ESTRÉS POST TRAUMÁTICO</t>
  </si>
  <si>
    <t>SECCIÓN P:  INGRESOS Y EGRESOS AL COMPONENTE ALCOHOL Y DROGA EN APS/ESPECIALIDAD</t>
  </si>
  <si>
    <t>5 - 9 años</t>
  </si>
  <si>
    <t>10 - 14 años</t>
  </si>
  <si>
    <t>15 - 19 años</t>
  </si>
  <si>
    <t>20 - 24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</si>
  <si>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</si>
  <si>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</si>
  <si>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</si>
  <si>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</si>
  <si>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</si>
  <si>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</si>
  <si>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</si>
  <si>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</si>
  <si>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</si>
  <si>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</si>
  <si>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</si>
  <si>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</si>
  <si>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 xml:space="preserve">PLAN AMBULATORIO BÁSICO </t>
  </si>
  <si>
    <t>PLAN AMBULATORIO INTENSIVO</t>
  </si>
  <si>
    <t>SECCIÓN Q:  PROGRAMA DE REHABILITACIÓN (PERSONAS CON TRASTORNOS PSIQUIÁTRICOS)</t>
  </si>
  <si>
    <t>TIPO DE PROGRAMA</t>
  </si>
  <si>
    <t>RUBRO</t>
  </si>
  <si>
    <t>GRUPOS DE EDAD (en años)</t>
  </si>
  <si>
    <t>Beneficiarios</t>
  </si>
  <si>
    <t>55 - 59</t>
  </si>
  <si>
    <t>70 - 74</t>
  </si>
  <si>
    <t>75 - 79</t>
  </si>
  <si>
    <t>80 y mas</t>
  </si>
  <si>
    <t>PROGRAMA DE REHABILITACIÓN TIPO I</t>
  </si>
  <si>
    <t>PROGRAMA DE REHABILITACIÓN TIPO II</t>
  </si>
  <si>
    <t>SECCIÓN R: INGRESOS Y EGRESOS A PROGRAMA INFECCIÓN POR TRANSMISIÓN SEXUAL (Uso de establecimientos que realizan atención de ITS)</t>
  </si>
  <si>
    <t>PATOLOGÍAS</t>
  </si>
  <si>
    <t xml:space="preserve">TOTAL </t>
  </si>
  <si>
    <t>INGRESOS POR EDAD</t>
  </si>
  <si>
    <t>TRANS</t>
  </si>
  <si>
    <t>0 a 4</t>
  </si>
  <si>
    <t>Total</t>
  </si>
  <si>
    <t>Por alta</t>
  </si>
  <si>
    <t>Por abandono</t>
  </si>
  <si>
    <t xml:space="preserve">Hombres </t>
  </si>
  <si>
    <t>Masculino</t>
  </si>
  <si>
    <t>Femenino</t>
  </si>
  <si>
    <t>TOTAL DE INGRESOS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</si>
  <si>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</si>
  <si>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</si>
  <si>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</si>
  <si>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</si>
  <si>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</si>
  <si>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</si>
  <si>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</si>
  <si>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</si>
  <si>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NO GESTANTES</t>
  </si>
  <si>
    <t>SECCIÓN S: INGRESOS Y EGRESOS DEL PROGRAMA DE VIH/SIDA (Uso exclusivo Centros de Atención VIH-SIDA)</t>
  </si>
  <si>
    <t>POR EDAD (en meses - años)</t>
  </si>
  <si>
    <t>Menor de 6 meses</t>
  </si>
  <si>
    <t>6 a 11 meses</t>
  </si>
  <si>
    <t>12-24 meses</t>
  </si>
  <si>
    <t>3 a 4</t>
  </si>
  <si>
    <t>5 a 9</t>
  </si>
  <si>
    <t>REINGRESOS POR ABANDONO</t>
  </si>
  <si>
    <t>TOTAL EGRESOS</t>
  </si>
  <si>
    <t>EGRESOS POR FALLECIMIENTO (INCLUÍDO EN TOTAL EGRESOS)</t>
  </si>
  <si>
    <t>EGRESOS POR ALTA HIJO VIH (-) DE MADRE VIH +INCLUÍDO EN TOTAL EGRESOS</t>
  </si>
  <si>
    <t>EVALUACIÓN MOVILIDAD PROGRAMA</t>
  </si>
  <si>
    <t>ABANDONO CONTROLES</t>
  </si>
  <si>
    <t>ABANDONO TRATAMIENTO</t>
  </si>
  <si>
    <t>ABANDONO DE LA ATENCION</t>
  </si>
  <si>
    <t>INGRESOS POR TRASLADO</t>
  </si>
  <si>
    <t>EGRESOS POR TRASLADO</t>
  </si>
  <si>
    <t>SECCIÓN T: INGRESOS Y EGRESOS POR COMERCIO SEXUAL (Uso exclusivo de Unidades Control Comercio Sexual)</t>
  </si>
  <si>
    <t>INASISTENTES</t>
  </si>
  <si>
    <t>SECCIÓN U. INGRESOS Y EGRESOS PROGRAMA DE ACOMPAÑAMIENTO PSICOSOCIAL EN ATENCIÓN PRIMARIA</t>
  </si>
  <si>
    <t>ACTIVIDAD</t>
  </si>
  <si>
    <t xml:space="preserve">TOTAL               </t>
  </si>
  <si>
    <t>GRUPOS DE EDAD  (en años)</t>
  </si>
  <si>
    <t>SECCIÓN V. INGRESOS  INTEGRALES DE PERSONAS CON CONDICIONES CRÓNICAS EN ATENCIÓN PRIMARIA</t>
  </si>
  <si>
    <t>REALIZADO POR</t>
  </si>
  <si>
    <t>Realizado en domicilio</t>
  </si>
  <si>
    <t>Dupla (Medico + Profesional no médico)</t>
  </si>
  <si>
    <t>Médico</t>
  </si>
  <si>
    <t>Profesional No Médico</t>
  </si>
  <si>
    <t>RIESGO LEVE (G1)</t>
  </si>
  <si>
    <t>RIESGO MODERADO (G2)</t>
  </si>
  <si>
    <t>RIESGO ALTO (G3)</t>
  </si>
  <si>
    <t>PLAN DE CUIDADO ELABORADO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</si>
</sst>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8"/>
      <name val="Verdana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9"/>
      <name val="Verdana"/>
      <family val="2"/>
    </font>
    <font>
      <sz val="7"/>
      <name val="Verdana"/>
      <family val="2"/>
    </font>
    <font>
      <sz val="8"/>
      <color rgb="FFFF0000"/>
      <name val="Verdana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228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/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indexed="64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double">
        <color auto="1"/>
      </right>
      <top style="hair">
        <color auto="1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/>
      <bottom style="hair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auto="1"/>
      </top>
      <bottom/>
      <diagonal/>
    </border>
    <border>
      <left/>
      <right style="hair">
        <color auto="1"/>
      </right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double">
        <color indexed="64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auto="1"/>
      </right>
      <top style="hair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indexed="64"/>
      </right>
      <top/>
      <bottom style="double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hair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hair">
        <color auto="1"/>
      </right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auto="1"/>
      </right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auto="1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double">
        <color indexed="64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22"/>
      </right>
      <top style="thin">
        <color auto="1"/>
      </top>
      <bottom style="thin">
        <color auto="1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/>
      <top style="thin">
        <color indexed="9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auto="1"/>
      </top>
      <bottom style="thin">
        <color theme="1"/>
      </bottom>
      <diagonal/>
    </border>
    <border>
      <left/>
      <right/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0" fontId="7" fillId="2" borderId="1" applyNumberFormat="0" applyFont="0" applyAlignment="0" applyProtection="0"/>
    <xf numFmtId="0" fontId="9" fillId="0" borderId="0"/>
    <xf numFmtId="0" fontId="9" fillId="12" borderId="266" applyNumberFormat="0" applyFont="0" applyAlignment="0" applyProtection="0"/>
  </cellStyleXfs>
  <cellXfs count="6478">
    <xf numFmtId="0" fontId="0" fillId="0" borderId="0" xfId="0"/>
    <xf numFmtId="1" fontId="1" fillId="3" borderId="0" xfId="0" applyNumberFormat="1" applyFont="1" applyFill="1"/>
    <xf numFmtId="1" fontId="2" fillId="3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4" borderId="0" xfId="0" applyNumberFormat="1" applyFont="1" applyFill="1" applyProtection="1">
      <protection locked="0"/>
    </xf>
    <xf numFmtId="1" fontId="2" fillId="3" borderId="2" xfId="0" applyNumberFormat="1" applyFont="1" applyFill="1" applyBorder="1"/>
    <xf numFmtId="1" fontId="3" fillId="3" borderId="0" xfId="0" applyNumberFormat="1" applyFont="1" applyFill="1" applyAlignment="1">
      <alignment vertical="center" wrapText="1"/>
    </xf>
    <xf numFmtId="1" fontId="4" fillId="3" borderId="0" xfId="0" applyNumberFormat="1" applyFont="1" applyFill="1"/>
    <xf numFmtId="1" fontId="4" fillId="3" borderId="2" xfId="0" applyNumberFormat="1" applyFont="1" applyFill="1" applyBorder="1"/>
    <xf numFmtId="1" fontId="3" fillId="3" borderId="0" xfId="0" applyNumberFormat="1" applyFont="1" applyFill="1" applyAlignment="1">
      <alignment wrapText="1"/>
    </xf>
    <xf numFmtId="1" fontId="3" fillId="3" borderId="0" xfId="0" applyNumberFormat="1" applyFont="1" applyFill="1" applyAlignment="1">
      <alignment horizontal="center" vertical="center" wrapText="1"/>
    </xf>
    <xf numFmtId="1" fontId="5" fillId="3" borderId="0" xfId="0" applyNumberFormat="1" applyFont="1" applyFill="1"/>
    <xf numFmtId="1" fontId="6" fillId="3" borderId="0" xfId="0" applyNumberFormat="1" applyFont="1" applyFill="1"/>
    <xf numFmtId="1" fontId="2" fillId="5" borderId="0" xfId="0" applyNumberFormat="1" applyFont="1" applyFill="1"/>
    <xf numFmtId="1" fontId="4" fillId="5" borderId="0" xfId="0" applyNumberFormat="1" applyFont="1" applyFill="1"/>
    <xf numFmtId="1" fontId="2" fillId="6" borderId="0" xfId="0" applyNumberFormat="1" applyFont="1" applyFill="1" applyProtection="1">
      <protection locked="0"/>
    </xf>
    <xf numFmtId="1" fontId="6" fillId="5" borderId="0" xfId="0" applyNumberFormat="1" applyFont="1" applyFill="1"/>
    <xf numFmtId="1" fontId="4" fillId="0" borderId="2" xfId="0" applyNumberFormat="1" applyFont="1" applyBorder="1"/>
    <xf numFmtId="1" fontId="6" fillId="0" borderId="12" xfId="0" applyNumberFormat="1" applyFont="1" applyBorder="1" applyAlignment="1">
      <alignment horizontal="center" vertical="center" wrapText="1"/>
    </xf>
    <xf numFmtId="1" fontId="6" fillId="0" borderId="13" xfId="0" applyNumberFormat="1" applyFont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2" fillId="5" borderId="16" xfId="0" applyNumberFormat="1" applyFont="1" applyFill="1" applyBorder="1"/>
    <xf numFmtId="1" fontId="6" fillId="3" borderId="2" xfId="0" applyNumberFormat="1" applyFont="1" applyFill="1" applyBorder="1"/>
    <xf numFmtId="1" fontId="6" fillId="0" borderId="2" xfId="0" applyNumberFormat="1" applyFont="1" applyBorder="1"/>
    <xf numFmtId="1" fontId="6" fillId="3" borderId="17" xfId="0" applyNumberFormat="1" applyFont="1" applyFill="1" applyBorder="1"/>
    <xf numFmtId="1" fontId="6" fillId="7" borderId="18" xfId="0" applyNumberFormat="1" applyFont="1" applyFill="1" applyBorder="1" applyProtection="1">
      <protection locked="0"/>
    </xf>
    <xf numFmtId="1" fontId="6" fillId="7" borderId="19" xfId="0" applyNumberFormat="1" applyFont="1" applyFill="1" applyBorder="1" applyProtection="1">
      <protection locked="0"/>
    </xf>
    <xf numFmtId="1" fontId="6" fillId="7" borderId="20" xfId="0" applyNumberFormat="1" applyFont="1" applyFill="1" applyBorder="1" applyProtection="1">
      <protection locked="0"/>
    </xf>
    <xf numFmtId="1" fontId="6" fillId="7" borderId="21" xfId="0" applyNumberFormat="1" applyFont="1" applyFill="1" applyBorder="1" applyProtection="1">
      <protection locked="0"/>
    </xf>
    <xf numFmtId="1" fontId="6" fillId="7" borderId="22" xfId="0" applyNumberFormat="1" applyFont="1" applyFill="1" applyBorder="1" applyProtection="1">
      <protection locked="0"/>
    </xf>
    <xf numFmtId="1" fontId="6" fillId="7" borderId="23" xfId="0" applyNumberFormat="1" applyFont="1" applyFill="1" applyBorder="1" applyProtection="1">
      <protection locked="0"/>
    </xf>
    <xf numFmtId="1" fontId="6" fillId="5" borderId="0" xfId="0" applyNumberFormat="1" applyFont="1" applyFill="1" applyAlignment="1">
      <alignment vertical="top"/>
    </xf>
    <xf numFmtId="1" fontId="6" fillId="5" borderId="0" xfId="0" applyNumberFormat="1" applyFont="1" applyFill="1" applyAlignment="1">
      <alignment vertical="top" wrapText="1"/>
    </xf>
    <xf numFmtId="1" fontId="2" fillId="4" borderId="0" xfId="0" applyNumberFormat="1" applyFont="1" applyFill="1"/>
    <xf numFmtId="1" fontId="2" fillId="6" borderId="0" xfId="0" applyNumberFormat="1" applyFont="1" applyFill="1"/>
    <xf numFmtId="1" fontId="6" fillId="3" borderId="24" xfId="0" applyNumberFormat="1" applyFont="1" applyFill="1" applyBorder="1"/>
    <xf numFmtId="1" fontId="6" fillId="7" borderId="25" xfId="0" applyNumberFormat="1" applyFont="1" applyFill="1" applyBorder="1" applyProtection="1">
      <protection locked="0"/>
    </xf>
    <xf numFmtId="1" fontId="6" fillId="7" borderId="26" xfId="0" applyNumberFormat="1" applyFont="1" applyFill="1" applyBorder="1" applyProtection="1">
      <protection locked="0"/>
    </xf>
    <xf numFmtId="1" fontId="6" fillId="7" borderId="27" xfId="0" applyNumberFormat="1" applyFont="1" applyFill="1" applyBorder="1" applyProtection="1">
      <protection locked="0"/>
    </xf>
    <xf numFmtId="1" fontId="6" fillId="7" borderId="28" xfId="0" applyNumberFormat="1" applyFont="1" applyFill="1" applyBorder="1" applyProtection="1">
      <protection locked="0"/>
    </xf>
    <xf numFmtId="1" fontId="6" fillId="7" borderId="29" xfId="0" applyNumberFormat="1" applyFont="1" applyFill="1" applyBorder="1" applyProtection="1">
      <protection locked="0"/>
    </xf>
    <xf numFmtId="1" fontId="6" fillId="7" borderId="30" xfId="0" applyNumberFormat="1" applyFont="1" applyFill="1" applyBorder="1" applyProtection="1">
      <protection locked="0"/>
    </xf>
    <xf numFmtId="1" fontId="6" fillId="3" borderId="34" xfId="0" applyNumberFormat="1" applyFont="1" applyFill="1" applyBorder="1"/>
    <xf numFmtId="1" fontId="6" fillId="7" borderId="35" xfId="0" applyNumberFormat="1" applyFont="1" applyFill="1" applyBorder="1" applyProtection="1">
      <protection locked="0"/>
    </xf>
    <xf numFmtId="1" fontId="6" fillId="7" borderId="36" xfId="0" applyNumberFormat="1" applyFont="1" applyFill="1" applyBorder="1" applyProtection="1">
      <protection locked="0"/>
    </xf>
    <xf numFmtId="1" fontId="6" fillId="7" borderId="37" xfId="0" applyNumberFormat="1" applyFont="1" applyFill="1" applyBorder="1" applyProtection="1">
      <protection locked="0"/>
    </xf>
    <xf numFmtId="1" fontId="6" fillId="7" borderId="38" xfId="0" applyNumberFormat="1" applyFont="1" applyFill="1" applyBorder="1" applyProtection="1">
      <protection locked="0"/>
    </xf>
    <xf numFmtId="1" fontId="6" fillId="7" borderId="39" xfId="0" applyNumberFormat="1" applyFont="1" applyFill="1" applyBorder="1" applyProtection="1">
      <protection locked="0"/>
    </xf>
    <xf numFmtId="1" fontId="6" fillId="7" borderId="40" xfId="0" applyNumberFormat="1" applyFont="1" applyFill="1" applyBorder="1" applyProtection="1">
      <protection locked="0"/>
    </xf>
    <xf numFmtId="1" fontId="6" fillId="3" borderId="43" xfId="0" applyNumberFormat="1" applyFont="1" applyFill="1" applyBorder="1"/>
    <xf numFmtId="1" fontId="6" fillId="0" borderId="43" xfId="0" applyNumberFormat="1" applyFont="1" applyBorder="1"/>
    <xf numFmtId="1" fontId="2" fillId="3" borderId="43" xfId="0" applyNumberFormat="1" applyFont="1" applyFill="1" applyBorder="1"/>
    <xf numFmtId="1" fontId="6" fillId="7" borderId="12" xfId="0" applyNumberFormat="1" applyFont="1" applyFill="1" applyBorder="1" applyProtection="1">
      <protection locked="0"/>
    </xf>
    <xf numFmtId="1" fontId="6" fillId="5" borderId="9" xfId="0" applyNumberFormat="1" applyFont="1" applyFill="1" applyBorder="1" applyAlignment="1">
      <alignment vertical="center"/>
    </xf>
    <xf numFmtId="1" fontId="2" fillId="4" borderId="0" xfId="0" applyNumberFormat="1" applyFont="1" applyFill="1" applyAlignment="1" applyProtection="1">
      <alignment wrapText="1"/>
      <protection locked="0"/>
    </xf>
    <xf numFmtId="1" fontId="6" fillId="7" borderId="49" xfId="0" applyNumberFormat="1" applyFont="1" applyFill="1" applyBorder="1" applyProtection="1">
      <protection locked="0"/>
    </xf>
    <xf numFmtId="1" fontId="6" fillId="7" borderId="50" xfId="0" applyNumberFormat="1" applyFont="1" applyFill="1" applyBorder="1" applyProtection="1">
      <protection locked="0"/>
    </xf>
    <xf numFmtId="1" fontId="6" fillId="7" borderId="51" xfId="0" applyNumberFormat="1" applyFont="1" applyFill="1" applyBorder="1" applyProtection="1">
      <protection locked="0"/>
    </xf>
    <xf numFmtId="1" fontId="6" fillId="7" borderId="52" xfId="0" applyNumberFormat="1" applyFont="1" applyFill="1" applyBorder="1" applyProtection="1">
      <protection locked="0"/>
    </xf>
    <xf numFmtId="1" fontId="6" fillId="7" borderId="53" xfId="0" applyNumberFormat="1" applyFont="1" applyFill="1" applyBorder="1" applyProtection="1">
      <protection locked="0"/>
    </xf>
    <xf numFmtId="1" fontId="6" fillId="7" borderId="54" xfId="0" applyNumberFormat="1" applyFont="1" applyFill="1" applyBorder="1" applyProtection="1">
      <protection locked="0"/>
    </xf>
    <xf numFmtId="1" fontId="6" fillId="0" borderId="55" xfId="0" applyNumberFormat="1" applyFont="1" applyBorder="1"/>
    <xf numFmtId="1" fontId="2" fillId="3" borderId="56" xfId="0" applyNumberFormat="1" applyFont="1" applyFill="1" applyBorder="1"/>
    <xf numFmtId="1" fontId="6" fillId="7" borderId="33" xfId="0" applyNumberFormat="1" applyFont="1" applyFill="1" applyBorder="1" applyProtection="1">
      <protection locked="0"/>
    </xf>
    <xf numFmtId="1" fontId="4" fillId="3" borderId="55" xfId="0" applyNumberFormat="1" applyFont="1" applyFill="1" applyBorder="1"/>
    <xf numFmtId="1" fontId="6" fillId="3" borderId="57" xfId="0" applyNumberFormat="1" applyFont="1" applyFill="1" applyBorder="1"/>
    <xf numFmtId="1" fontId="6" fillId="3" borderId="9" xfId="0" applyNumberFormat="1" applyFont="1" applyFill="1" applyBorder="1"/>
    <xf numFmtId="1" fontId="6" fillId="0" borderId="61" xfId="0" applyNumberFormat="1" applyFont="1" applyBorder="1" applyAlignment="1">
      <alignment vertical="center"/>
    </xf>
    <xf numFmtId="1" fontId="6" fillId="0" borderId="47" xfId="0" applyNumberFormat="1" applyFont="1" applyBorder="1" applyAlignment="1">
      <alignment vertical="center"/>
    </xf>
    <xf numFmtId="1" fontId="6" fillId="0" borderId="63" xfId="0" applyNumberFormat="1" applyFont="1" applyBorder="1" applyAlignment="1">
      <alignment horizontal="center" vertical="center"/>
    </xf>
    <xf numFmtId="1" fontId="6" fillId="0" borderId="47" xfId="0" applyNumberFormat="1" applyFont="1" applyBorder="1" applyAlignment="1">
      <alignment horizontal="center" vertical="center" wrapText="1"/>
    </xf>
    <xf numFmtId="1" fontId="2" fillId="0" borderId="0" xfId="0" applyNumberFormat="1" applyFont="1"/>
    <xf numFmtId="1" fontId="2" fillId="0" borderId="16" xfId="0" applyNumberFormat="1" applyFont="1" applyBorder="1"/>
    <xf numFmtId="1" fontId="2" fillId="0" borderId="64" xfId="0" applyNumberFormat="1" applyFont="1" applyBorder="1"/>
    <xf numFmtId="1" fontId="2" fillId="0" borderId="65" xfId="0" applyNumberFormat="1" applyFont="1" applyBorder="1"/>
    <xf numFmtId="1" fontId="6" fillId="3" borderId="55" xfId="0" applyNumberFormat="1" applyFont="1" applyFill="1" applyBorder="1"/>
    <xf numFmtId="1" fontId="6" fillId="0" borderId="66" xfId="0" applyNumberFormat="1" applyFont="1" applyBorder="1"/>
    <xf numFmtId="1" fontId="6" fillId="0" borderId="12" xfId="0" applyNumberFormat="1" applyFont="1" applyBorder="1"/>
    <xf numFmtId="1" fontId="6" fillId="0" borderId="13" xfId="0" applyNumberFormat="1" applyFont="1" applyBorder="1"/>
    <xf numFmtId="1" fontId="6" fillId="0" borderId="63" xfId="0" applyNumberFormat="1" applyFont="1" applyBorder="1"/>
    <xf numFmtId="1" fontId="6" fillId="0" borderId="14" xfId="0" applyNumberFormat="1" applyFont="1" applyBorder="1"/>
    <xf numFmtId="1" fontId="6" fillId="0" borderId="47" xfId="0" applyNumberFormat="1" applyFont="1" applyBorder="1"/>
    <xf numFmtId="1" fontId="1" fillId="3" borderId="0" xfId="0" applyNumberFormat="1" applyFont="1" applyFill="1" applyAlignment="1">
      <alignment wrapText="1"/>
    </xf>
    <xf numFmtId="1" fontId="2" fillId="0" borderId="67" xfId="0" applyNumberFormat="1" applyFont="1" applyBorder="1"/>
    <xf numFmtId="1" fontId="6" fillId="0" borderId="17" xfId="0" applyNumberFormat="1" applyFont="1" applyBorder="1"/>
    <xf numFmtId="1" fontId="6" fillId="8" borderId="69" xfId="0" applyNumberFormat="1" applyFont="1" applyFill="1" applyBorder="1"/>
    <xf numFmtId="1" fontId="6" fillId="8" borderId="19" xfId="0" applyNumberFormat="1" applyFont="1" applyFill="1" applyBorder="1"/>
    <xf numFmtId="1" fontId="6" fillId="8" borderId="21" xfId="0" applyNumberFormat="1" applyFont="1" applyFill="1" applyBorder="1"/>
    <xf numFmtId="1" fontId="6" fillId="0" borderId="34" xfId="0" applyNumberFormat="1" applyFont="1" applyBorder="1"/>
    <xf numFmtId="1" fontId="6" fillId="8" borderId="70" xfId="0" applyNumberFormat="1" applyFont="1" applyFill="1" applyBorder="1"/>
    <xf numFmtId="1" fontId="6" fillId="8" borderId="36" xfId="0" applyNumberFormat="1" applyFont="1" applyFill="1" applyBorder="1"/>
    <xf numFmtId="1" fontId="6" fillId="8" borderId="38" xfId="0" applyNumberFormat="1" applyFont="1" applyFill="1" applyBorder="1"/>
    <xf numFmtId="1" fontId="1" fillId="3" borderId="0" xfId="0" applyNumberFormat="1" applyFont="1" applyFill="1" applyAlignment="1">
      <alignment horizontal="left" wrapText="1"/>
    </xf>
    <xf numFmtId="1" fontId="6" fillId="0" borderId="17" xfId="0" applyNumberFormat="1" applyFont="1" applyBorder="1" applyAlignment="1" applyProtection="1">
      <alignment wrapText="1"/>
      <protection hidden="1"/>
    </xf>
    <xf numFmtId="1" fontId="6" fillId="0" borderId="24" xfId="0" applyNumberFormat="1" applyFont="1" applyBorder="1" applyAlignment="1" applyProtection="1">
      <alignment wrapText="1"/>
      <protection hidden="1"/>
    </xf>
    <xf numFmtId="1" fontId="6" fillId="0" borderId="24" xfId="0" applyNumberFormat="1" applyFont="1" applyBorder="1"/>
    <xf numFmtId="1" fontId="6" fillId="8" borderId="72" xfId="0" applyNumberFormat="1" applyFont="1" applyFill="1" applyBorder="1"/>
    <xf numFmtId="1" fontId="6" fillId="8" borderId="26" xfId="0" applyNumberFormat="1" applyFont="1" applyFill="1" applyBorder="1"/>
    <xf numFmtId="1" fontId="6" fillId="8" borderId="28" xfId="0" applyNumberFormat="1" applyFont="1" applyFill="1" applyBorder="1"/>
    <xf numFmtId="1" fontId="6" fillId="0" borderId="34" xfId="0" applyNumberFormat="1" applyFont="1" applyBorder="1" applyAlignment="1" applyProtection="1">
      <alignment wrapText="1"/>
      <protection hidden="1"/>
    </xf>
    <xf numFmtId="1" fontId="6" fillId="0" borderId="11" xfId="0" applyNumberFormat="1" applyFont="1" applyBorder="1"/>
    <xf numFmtId="1" fontId="6" fillId="7" borderId="73" xfId="0" applyNumberFormat="1" applyFont="1" applyFill="1" applyBorder="1" applyProtection="1">
      <protection locked="0"/>
    </xf>
    <xf numFmtId="1" fontId="6" fillId="7" borderId="74" xfId="0" applyNumberFormat="1" applyFont="1" applyFill="1" applyBorder="1" applyProtection="1">
      <protection locked="0"/>
    </xf>
    <xf numFmtId="1" fontId="6" fillId="8" borderId="75" xfId="0" applyNumberFormat="1" applyFont="1" applyFill="1" applyBorder="1"/>
    <xf numFmtId="1" fontId="6" fillId="8" borderId="74" xfId="0" applyNumberFormat="1" applyFont="1" applyFill="1" applyBorder="1"/>
    <xf numFmtId="1" fontId="6" fillId="8" borderId="76" xfId="0" applyNumberFormat="1" applyFont="1" applyFill="1" applyBorder="1"/>
    <xf numFmtId="1" fontId="6" fillId="7" borderId="15" xfId="0" applyNumberFormat="1" applyFont="1" applyFill="1" applyBorder="1" applyProtection="1">
      <protection locked="0"/>
    </xf>
    <xf numFmtId="1" fontId="6" fillId="0" borderId="78" xfId="0" applyNumberFormat="1" applyFont="1" applyBorder="1" applyAlignment="1" applyProtection="1">
      <alignment wrapText="1"/>
      <protection hidden="1"/>
    </xf>
    <xf numFmtId="1" fontId="6" fillId="0" borderId="79" xfId="0" applyNumberFormat="1" applyFont="1" applyBorder="1"/>
    <xf numFmtId="1" fontId="6" fillId="7" borderId="80" xfId="0" applyNumberFormat="1" applyFont="1" applyFill="1" applyBorder="1" applyProtection="1">
      <protection locked="0"/>
    </xf>
    <xf numFmtId="1" fontId="6" fillId="7" borderId="81" xfId="0" applyNumberFormat="1" applyFont="1" applyFill="1" applyBorder="1" applyProtection="1">
      <protection locked="0"/>
    </xf>
    <xf numFmtId="1" fontId="6" fillId="8" borderId="82" xfId="0" applyNumberFormat="1" applyFont="1" applyFill="1" applyBorder="1"/>
    <xf numFmtId="1" fontId="6" fillId="8" borderId="81" xfId="0" applyNumberFormat="1" applyFont="1" applyFill="1" applyBorder="1"/>
    <xf numFmtId="1" fontId="6" fillId="8" borderId="83" xfId="0" applyNumberFormat="1" applyFont="1" applyFill="1" applyBorder="1"/>
    <xf numFmtId="1" fontId="6" fillId="7" borderId="78" xfId="0" applyNumberFormat="1" applyFont="1" applyFill="1" applyBorder="1" applyProtection="1">
      <protection locked="0"/>
    </xf>
    <xf numFmtId="1" fontId="6" fillId="3" borderId="84" xfId="0" applyNumberFormat="1" applyFont="1" applyFill="1" applyBorder="1"/>
    <xf numFmtId="1" fontId="6" fillId="0" borderId="84" xfId="0" applyNumberFormat="1" applyFont="1" applyBorder="1"/>
    <xf numFmtId="1" fontId="6" fillId="0" borderId="51" xfId="0" applyNumberFormat="1" applyFont="1" applyBorder="1" applyAlignment="1" applyProtection="1">
      <alignment wrapText="1"/>
      <protection hidden="1"/>
    </xf>
    <xf numFmtId="1" fontId="6" fillId="0" borderId="87" xfId="0" applyNumberFormat="1" applyFont="1" applyBorder="1" applyAlignment="1" applyProtection="1">
      <alignment wrapText="1"/>
      <protection hidden="1"/>
    </xf>
    <xf numFmtId="1" fontId="6" fillId="0" borderId="86" xfId="0" applyNumberFormat="1" applyFont="1" applyBorder="1"/>
    <xf numFmtId="1" fontId="6" fillId="7" borderId="88" xfId="0" applyNumberFormat="1" applyFont="1" applyFill="1" applyBorder="1" applyProtection="1">
      <protection locked="0"/>
    </xf>
    <xf numFmtId="1" fontId="6" fillId="7" borderId="89" xfId="0" applyNumberFormat="1" applyFont="1" applyFill="1" applyBorder="1" applyProtection="1">
      <protection locked="0"/>
    </xf>
    <xf numFmtId="1" fontId="6" fillId="8" borderId="90" xfId="0" applyNumberFormat="1" applyFont="1" applyFill="1" applyBorder="1"/>
    <xf numFmtId="1" fontId="6" fillId="8" borderId="89" xfId="0" applyNumberFormat="1" applyFont="1" applyFill="1" applyBorder="1"/>
    <xf numFmtId="1" fontId="6" fillId="8" borderId="91" xfId="0" applyNumberFormat="1" applyFont="1" applyFill="1" applyBorder="1"/>
    <xf numFmtId="1" fontId="6" fillId="7" borderId="87" xfId="0" applyNumberFormat="1" applyFont="1" applyFill="1" applyBorder="1" applyProtection="1">
      <protection locked="0"/>
    </xf>
    <xf numFmtId="1" fontId="6" fillId="0" borderId="0" xfId="0" applyNumberFormat="1" applyFont="1"/>
    <xf numFmtId="1" fontId="6" fillId="0" borderId="94" xfId="0" applyNumberFormat="1" applyFont="1" applyBorder="1"/>
    <xf numFmtId="1" fontId="6" fillId="8" borderId="95" xfId="0" applyNumberFormat="1" applyFont="1" applyFill="1" applyBorder="1"/>
    <xf numFmtId="1" fontId="6" fillId="8" borderId="50" xfId="0" applyNumberFormat="1" applyFont="1" applyFill="1" applyBorder="1"/>
    <xf numFmtId="1" fontId="6" fillId="8" borderId="96" xfId="0" applyNumberFormat="1" applyFont="1" applyFill="1" applyBorder="1"/>
    <xf numFmtId="1" fontId="6" fillId="0" borderId="98" xfId="0" applyNumberFormat="1" applyFont="1" applyBorder="1" applyAlignment="1" applyProtection="1">
      <alignment wrapText="1"/>
      <protection hidden="1"/>
    </xf>
    <xf numFmtId="1" fontId="6" fillId="0" borderId="98" xfId="0" applyNumberFormat="1" applyFont="1" applyBorder="1"/>
    <xf numFmtId="1" fontId="6" fillId="7" borderId="99" xfId="0" applyNumberFormat="1" applyFont="1" applyFill="1" applyBorder="1" applyProtection="1">
      <protection locked="0"/>
    </xf>
    <xf numFmtId="1" fontId="6" fillId="7" borderId="100" xfId="0" applyNumberFormat="1" applyFont="1" applyFill="1" applyBorder="1" applyProtection="1">
      <protection locked="0"/>
    </xf>
    <xf numFmtId="1" fontId="6" fillId="7" borderId="101" xfId="0" applyNumberFormat="1" applyFont="1" applyFill="1" applyBorder="1" applyProtection="1">
      <protection locked="0"/>
    </xf>
    <xf numFmtId="1" fontId="6" fillId="7" borderId="102" xfId="0" applyNumberFormat="1" applyFont="1" applyFill="1" applyBorder="1" applyProtection="1">
      <protection locked="0"/>
    </xf>
    <xf numFmtId="1" fontId="6" fillId="7" borderId="103" xfId="0" applyNumberFormat="1" applyFont="1" applyFill="1" applyBorder="1" applyProtection="1">
      <protection locked="0"/>
    </xf>
    <xf numFmtId="1" fontId="6" fillId="3" borderId="104" xfId="0" applyNumberFormat="1" applyFont="1" applyFill="1" applyBorder="1"/>
    <xf numFmtId="1" fontId="6" fillId="0" borderId="104" xfId="0" applyNumberFormat="1" applyFont="1" applyBorder="1"/>
    <xf numFmtId="1" fontId="6" fillId="0" borderId="105" xfId="0" applyNumberFormat="1" applyFont="1" applyBorder="1" applyAlignment="1" applyProtection="1">
      <alignment wrapText="1"/>
      <protection hidden="1"/>
    </xf>
    <xf numFmtId="1" fontId="6" fillId="7" borderId="75" xfId="0" applyNumberFormat="1" applyFont="1" applyFill="1" applyBorder="1" applyProtection="1">
      <protection locked="0"/>
    </xf>
    <xf numFmtId="1" fontId="6" fillId="7" borderId="76" xfId="0" applyNumberFormat="1" applyFont="1" applyFill="1" applyBorder="1" applyProtection="1">
      <protection locked="0"/>
    </xf>
    <xf numFmtId="1" fontId="6" fillId="0" borderId="107" xfId="0" applyNumberFormat="1" applyFont="1" applyBorder="1" applyAlignment="1" applyProtection="1">
      <alignment wrapText="1"/>
      <protection hidden="1"/>
    </xf>
    <xf numFmtId="1" fontId="6" fillId="0" borderId="107" xfId="0" applyNumberFormat="1" applyFont="1" applyBorder="1"/>
    <xf numFmtId="1" fontId="6" fillId="7" borderId="108" xfId="0" applyNumberFormat="1" applyFont="1" applyFill="1" applyBorder="1" applyProtection="1">
      <protection locked="0"/>
    </xf>
    <xf numFmtId="1" fontId="6" fillId="7" borderId="109" xfId="0" applyNumberFormat="1" applyFont="1" applyFill="1" applyBorder="1" applyProtection="1">
      <protection locked="0"/>
    </xf>
    <xf numFmtId="1" fontId="6" fillId="7" borderId="110" xfId="0" applyNumberFormat="1" applyFont="1" applyFill="1" applyBorder="1" applyProtection="1">
      <protection locked="0"/>
    </xf>
    <xf numFmtId="1" fontId="6" fillId="7" borderId="111" xfId="0" applyNumberFormat="1" applyFont="1" applyFill="1" applyBorder="1" applyProtection="1">
      <protection locked="0"/>
    </xf>
    <xf numFmtId="1" fontId="6" fillId="7" borderId="112" xfId="0" applyNumberFormat="1" applyFont="1" applyFill="1" applyBorder="1" applyProtection="1">
      <protection locked="0"/>
    </xf>
    <xf numFmtId="1" fontId="6" fillId="3" borderId="113" xfId="0" applyNumberFormat="1" applyFont="1" applyFill="1" applyBorder="1"/>
    <xf numFmtId="1" fontId="6" fillId="0" borderId="113" xfId="0" applyNumberFormat="1" applyFont="1" applyBorder="1"/>
    <xf numFmtId="1" fontId="6" fillId="0" borderId="11" xfId="0" applyNumberFormat="1" applyFont="1" applyBorder="1" applyAlignment="1" applyProtection="1">
      <alignment wrapText="1"/>
      <protection hidden="1"/>
    </xf>
    <xf numFmtId="1" fontId="4" fillId="3" borderId="104" xfId="0" applyNumberFormat="1" applyFont="1" applyFill="1" applyBorder="1"/>
    <xf numFmtId="1" fontId="6" fillId="0" borderId="0" xfId="0" applyNumberFormat="1" applyFont="1" applyAlignment="1" applyProtection="1">
      <alignment wrapText="1"/>
      <protection hidden="1"/>
    </xf>
    <xf numFmtId="1" fontId="6" fillId="0" borderId="0" xfId="0" applyNumberFormat="1" applyFont="1" applyProtection="1">
      <protection locked="0"/>
    </xf>
    <xf numFmtId="1" fontId="4" fillId="3" borderId="114" xfId="0" applyNumberFormat="1" applyFont="1" applyFill="1" applyBorder="1"/>
    <xf numFmtId="1" fontId="6" fillId="0" borderId="115" xfId="0" applyNumberFormat="1" applyFont="1" applyBorder="1" applyAlignment="1">
      <alignment horizontal="center" vertical="center"/>
    </xf>
    <xf numFmtId="1" fontId="6" fillId="0" borderId="115" xfId="0" applyNumberFormat="1" applyFont="1" applyBorder="1"/>
    <xf numFmtId="1" fontId="6" fillId="8" borderId="101" xfId="0" applyNumberFormat="1" applyFont="1" applyFill="1" applyBorder="1"/>
    <xf numFmtId="1" fontId="6" fillId="8" borderId="100" xfId="0" applyNumberFormat="1" applyFont="1" applyFill="1" applyBorder="1"/>
    <xf numFmtId="1" fontId="6" fillId="8" borderId="117" xfId="0" applyNumberFormat="1" applyFont="1" applyFill="1" applyBorder="1"/>
    <xf numFmtId="1" fontId="6" fillId="8" borderId="40" xfId="0" applyNumberFormat="1" applyFont="1" applyFill="1" applyBorder="1"/>
    <xf numFmtId="1" fontId="4" fillId="3" borderId="113" xfId="0" applyNumberFormat="1" applyFont="1" applyFill="1" applyBorder="1"/>
    <xf numFmtId="1" fontId="6" fillId="8" borderId="30" xfId="0" applyNumberFormat="1" applyFont="1" applyFill="1" applyBorder="1"/>
    <xf numFmtId="1" fontId="6" fillId="8" borderId="118" xfId="0" applyNumberFormat="1" applyFont="1" applyFill="1" applyBorder="1"/>
    <xf numFmtId="1" fontId="4" fillId="3" borderId="119" xfId="0" applyNumberFormat="1" applyFont="1" applyFill="1" applyBorder="1"/>
    <xf numFmtId="1" fontId="4" fillId="3" borderId="120" xfId="0" applyNumberFormat="1" applyFont="1" applyFill="1" applyBorder="1"/>
    <xf numFmtId="1" fontId="6" fillId="0" borderId="22" xfId="0" applyNumberFormat="1" applyFont="1" applyBorder="1" applyAlignment="1" applyProtection="1">
      <alignment wrapText="1"/>
      <protection hidden="1"/>
    </xf>
    <xf numFmtId="1" fontId="6" fillId="0" borderId="122" xfId="0" applyNumberFormat="1" applyFont="1" applyBorder="1"/>
    <xf numFmtId="1" fontId="6" fillId="7" borderId="123" xfId="0" applyNumberFormat="1" applyFont="1" applyFill="1" applyBorder="1" applyProtection="1">
      <protection locked="0"/>
    </xf>
    <xf numFmtId="1" fontId="6" fillId="7" borderId="124" xfId="0" applyNumberFormat="1" applyFont="1" applyFill="1" applyBorder="1" applyProtection="1">
      <protection locked="0"/>
    </xf>
    <xf numFmtId="1" fontId="6" fillId="8" borderId="125" xfId="0" applyNumberFormat="1" applyFont="1" applyFill="1" applyBorder="1"/>
    <xf numFmtId="1" fontId="6" fillId="8" borderId="124" xfId="0" applyNumberFormat="1" applyFont="1" applyFill="1" applyBorder="1"/>
    <xf numFmtId="1" fontId="6" fillId="8" borderId="126" xfId="0" applyNumberFormat="1" applyFont="1" applyFill="1" applyBorder="1"/>
    <xf numFmtId="1" fontId="6" fillId="8" borderId="127" xfId="0" applyNumberFormat="1" applyFont="1" applyFill="1" applyBorder="1"/>
    <xf numFmtId="1" fontId="6" fillId="0" borderId="128" xfId="0" applyNumberFormat="1" applyFont="1" applyBorder="1" applyAlignment="1" applyProtection="1">
      <alignment wrapText="1"/>
      <protection hidden="1"/>
    </xf>
    <xf numFmtId="1" fontId="6" fillId="0" borderId="128" xfId="0" applyNumberFormat="1" applyFont="1" applyBorder="1"/>
    <xf numFmtId="1" fontId="6" fillId="7" borderId="129" xfId="0" applyNumberFormat="1" applyFont="1" applyFill="1" applyBorder="1" applyProtection="1">
      <protection locked="0"/>
    </xf>
    <xf numFmtId="1" fontId="6" fillId="7" borderId="130" xfId="0" applyNumberFormat="1" applyFont="1" applyFill="1" applyBorder="1" applyProtection="1">
      <protection locked="0"/>
    </xf>
    <xf numFmtId="1" fontId="6" fillId="7" borderId="131" xfId="0" applyNumberFormat="1" applyFont="1" applyFill="1" applyBorder="1" applyProtection="1">
      <protection locked="0"/>
    </xf>
    <xf numFmtId="1" fontId="6" fillId="7" borderId="132" xfId="0" applyNumberFormat="1" applyFont="1" applyFill="1" applyBorder="1" applyProtection="1">
      <protection locked="0"/>
    </xf>
    <xf numFmtId="1" fontId="4" fillId="3" borderId="133" xfId="0" applyNumberFormat="1" applyFont="1" applyFill="1" applyBorder="1"/>
    <xf numFmtId="1" fontId="4" fillId="3" borderId="134" xfId="0" applyNumberFormat="1" applyFont="1" applyFill="1" applyBorder="1"/>
    <xf numFmtId="1" fontId="6" fillId="7" borderId="118" xfId="0" applyNumberFormat="1" applyFont="1" applyFill="1" applyBorder="1" applyProtection="1">
      <protection locked="0"/>
    </xf>
    <xf numFmtId="1" fontId="6" fillId="0" borderId="136" xfId="0" applyNumberFormat="1" applyFont="1" applyBorder="1" applyAlignment="1" applyProtection="1">
      <alignment wrapText="1"/>
      <protection hidden="1"/>
    </xf>
    <xf numFmtId="1" fontId="6" fillId="0" borderId="136" xfId="0" applyNumberFormat="1" applyFont="1" applyBorder="1"/>
    <xf numFmtId="1" fontId="6" fillId="7" borderId="137" xfId="0" applyNumberFormat="1" applyFont="1" applyFill="1" applyBorder="1" applyProtection="1">
      <protection locked="0"/>
    </xf>
    <xf numFmtId="1" fontId="6" fillId="7" borderId="138" xfId="0" applyNumberFormat="1" applyFont="1" applyFill="1" applyBorder="1" applyProtection="1">
      <protection locked="0"/>
    </xf>
    <xf numFmtId="1" fontId="6" fillId="7" borderId="139" xfId="0" applyNumberFormat="1" applyFont="1" applyFill="1" applyBorder="1" applyProtection="1">
      <protection locked="0"/>
    </xf>
    <xf numFmtId="1" fontId="6" fillId="7" borderId="140" xfId="0" applyNumberFormat="1" applyFont="1" applyFill="1" applyBorder="1" applyProtection="1">
      <protection locked="0"/>
    </xf>
    <xf numFmtId="1" fontId="4" fillId="3" borderId="141" xfId="0" applyNumberFormat="1" applyFont="1" applyFill="1" applyBorder="1"/>
    <xf numFmtId="1" fontId="4" fillId="3" borderId="142" xfId="0" applyNumberFormat="1" applyFont="1" applyFill="1" applyBorder="1"/>
    <xf numFmtId="1" fontId="5" fillId="3" borderId="145" xfId="0" applyNumberFormat="1" applyFont="1" applyFill="1" applyBorder="1"/>
    <xf numFmtId="1" fontId="6" fillId="0" borderId="146" xfId="0" applyNumberFormat="1" applyFont="1" applyBorder="1" applyAlignment="1">
      <alignment horizontal="center" vertical="center" wrapText="1"/>
    </xf>
    <xf numFmtId="1" fontId="2" fillId="3" borderId="141" xfId="0" applyNumberFormat="1" applyFont="1" applyFill="1" applyBorder="1"/>
    <xf numFmtId="1" fontId="6" fillId="0" borderId="147" xfId="0" applyNumberFormat="1" applyFont="1" applyBorder="1"/>
    <xf numFmtId="1" fontId="6" fillId="7" borderId="146" xfId="0" applyNumberFormat="1" applyFont="1" applyFill="1" applyBorder="1" applyProtection="1">
      <protection locked="0"/>
    </xf>
    <xf numFmtId="1" fontId="6" fillId="3" borderId="141" xfId="0" applyNumberFormat="1" applyFont="1" applyFill="1" applyBorder="1"/>
    <xf numFmtId="1" fontId="5" fillId="0" borderId="145" xfId="0" applyNumberFormat="1" applyFont="1" applyBorder="1"/>
    <xf numFmtId="1" fontId="2" fillId="3" borderId="148" xfId="0" applyNumberFormat="1" applyFont="1" applyFill="1" applyBorder="1"/>
    <xf numFmtId="1" fontId="6" fillId="5" borderId="0" xfId="0" applyNumberFormat="1" applyFont="1" applyFill="1" applyAlignment="1" applyProtection="1">
      <alignment vertical="center"/>
      <protection locked="0"/>
    </xf>
    <xf numFmtId="1" fontId="6" fillId="0" borderId="141" xfId="0" applyNumberFormat="1" applyFont="1" applyBorder="1"/>
    <xf numFmtId="1" fontId="6" fillId="0" borderId="151" xfId="0" applyNumberFormat="1" applyFont="1" applyBorder="1" applyAlignment="1">
      <alignment horizontal="center" vertical="center" wrapText="1"/>
    </xf>
    <xf numFmtId="1" fontId="6" fillId="0" borderId="152" xfId="0" applyNumberFormat="1" applyFont="1" applyBorder="1" applyAlignment="1">
      <alignment horizontal="center" vertical="center" wrapText="1"/>
    </xf>
    <xf numFmtId="1" fontId="6" fillId="3" borderId="0" xfId="0" applyNumberFormat="1" applyFont="1" applyFill="1" applyAlignment="1">
      <alignment wrapText="1"/>
    </xf>
    <xf numFmtId="1" fontId="6" fillId="3" borderId="141" xfId="0" applyNumberFormat="1" applyFont="1" applyFill="1" applyBorder="1" applyAlignment="1">
      <alignment wrapText="1"/>
    </xf>
    <xf numFmtId="1" fontId="6" fillId="0" borderId="141" xfId="0" applyNumberFormat="1" applyFont="1" applyBorder="1" applyAlignment="1">
      <alignment wrapText="1"/>
    </xf>
    <xf numFmtId="1" fontId="6" fillId="0" borderId="146" xfId="0" applyNumberFormat="1" applyFont="1" applyBorder="1"/>
    <xf numFmtId="1" fontId="6" fillId="7" borderId="151" xfId="0" applyNumberFormat="1" applyFont="1" applyFill="1" applyBorder="1" applyProtection="1">
      <protection locked="0"/>
    </xf>
    <xf numFmtId="1" fontId="6" fillId="7" borderId="144" xfId="0" applyNumberFormat="1" applyFont="1" applyFill="1" applyBorder="1" applyProtection="1">
      <protection locked="0"/>
    </xf>
    <xf numFmtId="1" fontId="6" fillId="5" borderId="9" xfId="0" applyNumberFormat="1" applyFont="1" applyFill="1" applyBorder="1" applyAlignment="1" applyProtection="1">
      <alignment vertical="center"/>
      <protection locked="0"/>
    </xf>
    <xf numFmtId="1" fontId="6" fillId="3" borderId="0" xfId="0" applyNumberFormat="1" applyFont="1" applyFill="1" applyAlignment="1" applyProtection="1">
      <alignment wrapText="1"/>
      <protection locked="0"/>
    </xf>
    <xf numFmtId="1" fontId="6" fillId="3" borderId="159" xfId="0" applyNumberFormat="1" applyFont="1" applyFill="1" applyBorder="1" applyAlignment="1">
      <alignment wrapText="1"/>
    </xf>
    <xf numFmtId="1" fontId="6" fillId="0" borderId="159" xfId="0" applyNumberFormat="1" applyFont="1" applyBorder="1" applyAlignment="1">
      <alignment wrapText="1"/>
    </xf>
    <xf numFmtId="1" fontId="2" fillId="3" borderId="159" xfId="0" applyNumberFormat="1" applyFont="1" applyFill="1" applyBorder="1"/>
    <xf numFmtId="1" fontId="6" fillId="0" borderId="164" xfId="0" applyNumberFormat="1" applyFont="1" applyBorder="1" applyAlignment="1">
      <alignment horizontal="center" vertical="center" wrapText="1"/>
    </xf>
    <xf numFmtId="1" fontId="6" fillId="0" borderId="165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166" xfId="0" applyNumberFormat="1" applyFont="1" applyBorder="1" applyAlignment="1">
      <alignment horizontal="center" vertical="center" wrapText="1"/>
    </xf>
    <xf numFmtId="1" fontId="6" fillId="0" borderId="161" xfId="0" applyNumberFormat="1" applyFont="1" applyBorder="1" applyAlignment="1">
      <alignment horizontal="center" vertical="center" wrapText="1"/>
    </xf>
    <xf numFmtId="1" fontId="6" fillId="0" borderId="167" xfId="0" applyNumberFormat="1" applyFont="1" applyBorder="1" applyAlignment="1">
      <alignment horizontal="center" vertical="center" wrapText="1"/>
    </xf>
    <xf numFmtId="1" fontId="6" fillId="0" borderId="163" xfId="0" applyNumberFormat="1" applyFont="1" applyBorder="1" applyAlignment="1">
      <alignment horizontal="center" vertical="center" wrapText="1"/>
    </xf>
    <xf numFmtId="1" fontId="6" fillId="0" borderId="168" xfId="0" applyNumberFormat="1" applyFont="1" applyBorder="1" applyAlignment="1">
      <alignment horizontal="center" vertical="center" wrapText="1"/>
    </xf>
    <xf numFmtId="1" fontId="2" fillId="3" borderId="169" xfId="0" applyNumberFormat="1" applyFont="1" applyFill="1" applyBorder="1"/>
    <xf numFmtId="1" fontId="6" fillId="0" borderId="172" xfId="0" applyNumberFormat="1" applyFont="1" applyBorder="1"/>
    <xf numFmtId="1" fontId="6" fillId="0" borderId="173" xfId="0" applyNumberFormat="1" applyFont="1" applyBorder="1"/>
    <xf numFmtId="1" fontId="6" fillId="0" borderId="171" xfId="0" applyNumberFormat="1" applyFont="1" applyBorder="1"/>
    <xf numFmtId="1" fontId="6" fillId="7" borderId="172" xfId="0" applyNumberFormat="1" applyFont="1" applyFill="1" applyBorder="1" applyProtection="1">
      <protection locked="0"/>
    </xf>
    <xf numFmtId="1" fontId="6" fillId="7" borderId="171" xfId="0" applyNumberFormat="1" applyFont="1" applyFill="1" applyBorder="1" applyProtection="1">
      <protection locked="0"/>
    </xf>
    <xf numFmtId="1" fontId="6" fillId="7" borderId="174" xfId="0" applyNumberFormat="1" applyFont="1" applyFill="1" applyBorder="1" applyProtection="1">
      <protection locked="0"/>
    </xf>
    <xf numFmtId="1" fontId="6" fillId="7" borderId="175" xfId="0" applyNumberFormat="1" applyFont="1" applyFill="1" applyBorder="1" applyProtection="1">
      <protection locked="0"/>
    </xf>
    <xf numFmtId="1" fontId="6" fillId="7" borderId="170" xfId="0" applyNumberFormat="1" applyFont="1" applyFill="1" applyBorder="1" applyProtection="1">
      <protection locked="0"/>
    </xf>
    <xf numFmtId="1" fontId="6" fillId="7" borderId="176" xfId="0" applyNumberFormat="1" applyFont="1" applyFill="1" applyBorder="1" applyProtection="1">
      <protection locked="0"/>
    </xf>
    <xf numFmtId="1" fontId="6" fillId="0" borderId="25" xfId="0" applyNumberFormat="1" applyFont="1" applyBorder="1"/>
    <xf numFmtId="1" fontId="6" fillId="0" borderId="26" xfId="0" applyNumberFormat="1" applyFont="1" applyBorder="1"/>
    <xf numFmtId="1" fontId="6" fillId="0" borderId="29" xfId="0" applyNumberFormat="1" applyFont="1" applyBorder="1"/>
    <xf numFmtId="1" fontId="6" fillId="7" borderId="72" xfId="0" applyNumberFormat="1" applyFont="1" applyFill="1" applyBorder="1" applyProtection="1">
      <protection locked="0"/>
    </xf>
    <xf numFmtId="1" fontId="6" fillId="7" borderId="177" xfId="0" applyNumberFormat="1" applyFont="1" applyFill="1" applyBorder="1" applyProtection="1">
      <protection locked="0"/>
    </xf>
    <xf numFmtId="1" fontId="6" fillId="7" borderId="31" xfId="0" applyNumberFormat="1" applyFont="1" applyFill="1" applyBorder="1" applyProtection="1">
      <protection locked="0"/>
    </xf>
    <xf numFmtId="1" fontId="6" fillId="7" borderId="24" xfId="0" applyNumberFormat="1" applyFont="1" applyFill="1" applyBorder="1" applyProtection="1">
      <protection locked="0"/>
    </xf>
    <xf numFmtId="1" fontId="6" fillId="0" borderId="73" xfId="0" applyNumberFormat="1" applyFont="1" applyBorder="1"/>
    <xf numFmtId="1" fontId="6" fillId="0" borderId="74" xfId="0" applyNumberFormat="1" applyFont="1" applyBorder="1"/>
    <xf numFmtId="1" fontId="6" fillId="0" borderId="15" xfId="0" applyNumberFormat="1" applyFont="1" applyBorder="1"/>
    <xf numFmtId="1" fontId="6" fillId="7" borderId="70" xfId="0" applyNumberFormat="1" applyFont="1" applyFill="1" applyBorder="1" applyProtection="1">
      <protection locked="0"/>
    </xf>
    <xf numFmtId="1" fontId="6" fillId="7" borderId="178" xfId="0" applyNumberFormat="1" applyFont="1" applyFill="1" applyBorder="1" applyProtection="1">
      <protection locked="0"/>
    </xf>
    <xf numFmtId="1" fontId="6" fillId="7" borderId="32" xfId="0" applyNumberFormat="1" applyFont="1" applyFill="1" applyBorder="1" applyProtection="1">
      <protection locked="0"/>
    </xf>
    <xf numFmtId="1" fontId="6" fillId="9" borderId="11" xfId="0" applyNumberFormat="1" applyFont="1" applyFill="1" applyBorder="1"/>
    <xf numFmtId="1" fontId="6" fillId="0" borderId="183" xfId="0" applyNumberFormat="1" applyFont="1" applyBorder="1" applyAlignment="1">
      <alignment horizontal="center" vertical="center" wrapText="1"/>
    </xf>
    <xf numFmtId="1" fontId="6" fillId="0" borderId="184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 wrapText="1"/>
    </xf>
    <xf numFmtId="1" fontId="6" fillId="0" borderId="137" xfId="0" applyNumberFormat="1" applyFont="1" applyBorder="1"/>
    <xf numFmtId="1" fontId="6" fillId="0" borderId="138" xfId="0" applyNumberFormat="1" applyFont="1" applyBorder="1"/>
    <xf numFmtId="1" fontId="6" fillId="7" borderId="136" xfId="0" applyNumberFormat="1" applyFont="1" applyFill="1" applyBorder="1" applyProtection="1">
      <protection locked="0"/>
    </xf>
    <xf numFmtId="1" fontId="6" fillId="0" borderId="142" xfId="0" applyNumberFormat="1" applyFont="1" applyBorder="1" applyAlignment="1" applyProtection="1">
      <alignment wrapText="1"/>
      <protection locked="0"/>
    </xf>
    <xf numFmtId="1" fontId="6" fillId="0" borderId="142" xfId="0" applyNumberFormat="1" applyFont="1" applyBorder="1" applyAlignment="1">
      <alignment wrapText="1"/>
    </xf>
    <xf numFmtId="1" fontId="5" fillId="0" borderId="0" xfId="0" applyNumberFormat="1" applyFont="1"/>
    <xf numFmtId="1" fontId="6" fillId="3" borderId="142" xfId="0" applyNumberFormat="1" applyFont="1" applyFill="1" applyBorder="1" applyAlignment="1">
      <alignment wrapText="1"/>
    </xf>
    <xf numFmtId="1" fontId="2" fillId="3" borderId="0" xfId="0" applyNumberFormat="1" applyFont="1" applyFill="1" applyAlignment="1">
      <alignment wrapText="1"/>
    </xf>
    <xf numFmtId="1" fontId="6" fillId="0" borderId="0" xfId="0" applyNumberFormat="1" applyFont="1" applyAlignment="1">
      <alignment wrapText="1"/>
    </xf>
    <xf numFmtId="1" fontId="6" fillId="0" borderId="145" xfId="0" applyNumberFormat="1" applyFont="1" applyBorder="1" applyAlignment="1">
      <alignment wrapText="1"/>
    </xf>
    <xf numFmtId="1" fontId="6" fillId="0" borderId="186" xfId="0" applyNumberFormat="1" applyFont="1" applyBorder="1" applyAlignment="1">
      <alignment wrapText="1"/>
    </xf>
    <xf numFmtId="1" fontId="6" fillId="0" borderId="166" xfId="0" applyNumberFormat="1" applyFont="1" applyBorder="1" applyAlignment="1">
      <alignment horizontal="center" vertical="center"/>
    </xf>
    <xf numFmtId="1" fontId="2" fillId="3" borderId="188" xfId="0" applyNumberFormat="1" applyFont="1" applyFill="1" applyBorder="1"/>
    <xf numFmtId="1" fontId="6" fillId="3" borderId="183" xfId="1" applyNumberFormat="1" applyFont="1" applyFill="1" applyBorder="1"/>
    <xf numFmtId="1" fontId="6" fillId="3" borderId="184" xfId="1" applyNumberFormat="1" applyFont="1" applyFill="1" applyBorder="1"/>
    <xf numFmtId="1" fontId="6" fillId="3" borderId="189" xfId="1" applyNumberFormat="1" applyFont="1" applyFill="1" applyBorder="1"/>
    <xf numFmtId="1" fontId="6" fillId="7" borderId="183" xfId="0" applyNumberFormat="1" applyFont="1" applyFill="1" applyBorder="1" applyProtection="1">
      <protection locked="0"/>
    </xf>
    <xf numFmtId="1" fontId="6" fillId="7" borderId="161" xfId="0" applyNumberFormat="1" applyFont="1" applyFill="1" applyBorder="1" applyProtection="1">
      <protection locked="0"/>
    </xf>
    <xf numFmtId="1" fontId="6" fillId="7" borderId="190" xfId="0" applyNumberFormat="1" applyFont="1" applyFill="1" applyBorder="1" applyProtection="1">
      <protection locked="0"/>
    </xf>
    <xf numFmtId="1" fontId="5" fillId="3" borderId="191" xfId="0" applyNumberFormat="1" applyFont="1" applyFill="1" applyBorder="1"/>
    <xf numFmtId="1" fontId="6" fillId="5" borderId="141" xfId="0" applyNumberFormat="1" applyFont="1" applyFill="1" applyBorder="1"/>
    <xf numFmtId="1" fontId="2" fillId="5" borderId="188" xfId="0" applyNumberFormat="1" applyFont="1" applyFill="1" applyBorder="1"/>
    <xf numFmtId="1" fontId="6" fillId="5" borderId="142" xfId="0" applyNumberFormat="1" applyFont="1" applyFill="1" applyBorder="1"/>
    <xf numFmtId="1" fontId="6" fillId="0" borderId="192" xfId="0" applyNumberFormat="1" applyFont="1" applyBorder="1" applyAlignment="1">
      <alignment horizontal="center" vertical="center" wrapText="1"/>
    </xf>
    <xf numFmtId="1" fontId="6" fillId="0" borderId="193" xfId="0" applyNumberFormat="1" applyFont="1" applyBorder="1" applyAlignment="1">
      <alignment horizontal="center" vertical="center" wrapText="1"/>
    </xf>
    <xf numFmtId="1" fontId="6" fillId="0" borderId="194" xfId="0" applyNumberFormat="1" applyFont="1" applyBorder="1"/>
    <xf numFmtId="1" fontId="6" fillId="0" borderId="183" xfId="0" applyNumberFormat="1" applyFont="1" applyBorder="1"/>
    <xf numFmtId="1" fontId="6" fillId="0" borderId="184" xfId="0" applyNumberFormat="1" applyFont="1" applyBorder="1"/>
    <xf numFmtId="1" fontId="6" fillId="0" borderId="192" xfId="0" applyNumberFormat="1" applyFont="1" applyBorder="1"/>
    <xf numFmtId="1" fontId="6" fillId="3" borderId="0" xfId="0" applyNumberFormat="1" applyFont="1" applyFill="1" applyProtection="1">
      <protection locked="0"/>
    </xf>
    <xf numFmtId="1" fontId="6" fillId="0" borderId="195" xfId="0" applyNumberFormat="1" applyFont="1" applyBorder="1"/>
    <xf numFmtId="1" fontId="6" fillId="0" borderId="196" xfId="0" applyNumberFormat="1" applyFont="1" applyBorder="1"/>
    <xf numFmtId="1" fontId="6" fillId="5" borderId="195" xfId="0" applyNumberFormat="1" applyFont="1" applyFill="1" applyBorder="1"/>
    <xf numFmtId="1" fontId="4" fillId="5" borderId="141" xfId="0" applyNumberFormat="1" applyFont="1" applyFill="1" applyBorder="1"/>
    <xf numFmtId="1" fontId="6" fillId="0" borderId="24" xfId="0" applyNumberFormat="1" applyFont="1" applyBorder="1" applyAlignment="1">
      <alignment wrapText="1"/>
    </xf>
    <xf numFmtId="1" fontId="6" fillId="0" borderId="35" xfId="0" applyNumberFormat="1" applyFont="1" applyBorder="1"/>
    <xf numFmtId="1" fontId="6" fillId="0" borderId="36" xfId="0" applyNumberFormat="1" applyFont="1" applyBorder="1"/>
    <xf numFmtId="1" fontId="6" fillId="0" borderId="33" xfId="0" applyNumberFormat="1" applyFont="1" applyBorder="1"/>
    <xf numFmtId="1" fontId="6" fillId="5" borderId="0" xfId="0" applyNumberFormat="1" applyFont="1" applyFill="1" applyAlignment="1" applyProtection="1">
      <alignment vertical="top"/>
      <protection locked="0"/>
    </xf>
    <xf numFmtId="1" fontId="6" fillId="0" borderId="180" xfId="0" applyNumberFormat="1" applyFont="1" applyBorder="1" applyAlignment="1">
      <alignment horizontal="center" vertical="center" wrapText="1"/>
    </xf>
    <xf numFmtId="1" fontId="6" fillId="0" borderId="198" xfId="0" applyNumberFormat="1" applyFont="1" applyBorder="1" applyAlignment="1">
      <alignment horizontal="center" vertical="center" wrapText="1"/>
    </xf>
    <xf numFmtId="1" fontId="4" fillId="5" borderId="0" xfId="0" applyNumberFormat="1" applyFont="1" applyFill="1" applyProtection="1">
      <protection locked="0"/>
    </xf>
    <xf numFmtId="1" fontId="4" fillId="5" borderId="142" xfId="0" applyNumberFormat="1" applyFont="1" applyFill="1" applyBorder="1"/>
    <xf numFmtId="1" fontId="4" fillId="5" borderId="141" xfId="0" applyNumberFormat="1" applyFont="1" applyFill="1" applyBorder="1" applyProtection="1">
      <protection locked="0"/>
    </xf>
    <xf numFmtId="1" fontId="4" fillId="5" borderId="199" xfId="0" applyNumberFormat="1" applyFont="1" applyFill="1" applyBorder="1"/>
    <xf numFmtId="1" fontId="2" fillId="5" borderId="141" xfId="0" applyNumberFormat="1" applyFont="1" applyFill="1" applyBorder="1"/>
    <xf numFmtId="1" fontId="6" fillId="7" borderId="34" xfId="0" applyNumberFormat="1" applyFont="1" applyFill="1" applyBorder="1" applyProtection="1">
      <protection locked="0"/>
    </xf>
    <xf numFmtId="1" fontId="6" fillId="5" borderId="141" xfId="0" applyNumberFormat="1" applyFont="1" applyFill="1" applyBorder="1" applyProtection="1">
      <protection locked="0"/>
    </xf>
    <xf numFmtId="1" fontId="6" fillId="5" borderId="199" xfId="0" applyNumberFormat="1" applyFont="1" applyFill="1" applyBorder="1"/>
    <xf numFmtId="0" fontId="8" fillId="0" borderId="0" xfId="0" applyFont="1" applyProtection="1">
      <protection locked="0"/>
    </xf>
    <xf numFmtId="1" fontId="6" fillId="5" borderId="0" xfId="0" applyNumberFormat="1" applyFont="1" applyFill="1" applyProtection="1">
      <protection locked="0"/>
    </xf>
    <xf numFmtId="1" fontId="6" fillId="0" borderId="52" xfId="0" applyNumberFormat="1" applyFont="1" applyBorder="1"/>
    <xf numFmtId="1" fontId="6" fillId="0" borderId="53" xfId="0" applyNumberFormat="1" applyFont="1" applyBorder="1"/>
    <xf numFmtId="1" fontId="6" fillId="0" borderId="54" xfId="0" applyNumberFormat="1" applyFont="1" applyBorder="1"/>
    <xf numFmtId="1" fontId="6" fillId="7" borderId="201" xfId="0" applyNumberFormat="1" applyFont="1" applyFill="1" applyBorder="1" applyProtection="1">
      <protection locked="0"/>
    </xf>
    <xf numFmtId="1" fontId="6" fillId="7" borderId="105" xfId="0" applyNumberFormat="1" applyFont="1" applyFill="1" applyBorder="1" applyProtection="1">
      <protection locked="0"/>
    </xf>
    <xf numFmtId="1" fontId="4" fillId="5" borderId="202" xfId="0" applyNumberFormat="1" applyFont="1" applyFill="1" applyBorder="1"/>
    <xf numFmtId="1" fontId="6" fillId="0" borderId="44" xfId="0" applyNumberFormat="1" applyFont="1" applyBorder="1"/>
    <xf numFmtId="1" fontId="6" fillId="0" borderId="45" xfId="0" applyNumberFormat="1" applyFont="1" applyBorder="1"/>
    <xf numFmtId="1" fontId="6" fillId="7" borderId="44" xfId="0" applyNumberFormat="1" applyFont="1" applyFill="1" applyBorder="1" applyProtection="1">
      <protection locked="0"/>
    </xf>
    <xf numFmtId="1" fontId="6" fillId="7" borderId="203" xfId="0" applyNumberFormat="1" applyFont="1" applyFill="1" applyBorder="1" applyProtection="1">
      <protection locked="0"/>
    </xf>
    <xf numFmtId="1" fontId="6" fillId="7" borderId="204" xfId="0" applyNumberFormat="1" applyFont="1" applyFill="1" applyBorder="1" applyProtection="1">
      <protection locked="0"/>
    </xf>
    <xf numFmtId="1" fontId="2" fillId="3" borderId="162" xfId="0" applyNumberFormat="1" applyFont="1" applyFill="1" applyBorder="1"/>
    <xf numFmtId="1" fontId="6" fillId="0" borderId="188" xfId="0" applyNumberFormat="1" applyFont="1" applyBorder="1"/>
    <xf numFmtId="1" fontId="4" fillId="0" borderId="141" xfId="0" applyNumberFormat="1" applyFont="1" applyBorder="1"/>
    <xf numFmtId="1" fontId="6" fillId="0" borderId="205" xfId="0" applyNumberFormat="1" applyFont="1" applyBorder="1"/>
    <xf numFmtId="1" fontId="6" fillId="0" borderId="205" xfId="0" applyNumberFormat="1" applyFont="1" applyBorder="1" applyProtection="1">
      <protection locked="0"/>
    </xf>
    <xf numFmtId="1" fontId="6" fillId="3" borderId="9" xfId="0" applyNumberFormat="1" applyFont="1" applyFill="1" applyBorder="1" applyProtection="1">
      <protection locked="0"/>
    </xf>
    <xf numFmtId="1" fontId="6" fillId="0" borderId="49" xfId="0" applyNumberFormat="1" applyFont="1" applyBorder="1"/>
    <xf numFmtId="1" fontId="6" fillId="0" borderId="50" xfId="0" applyNumberFormat="1" applyFont="1" applyBorder="1"/>
    <xf numFmtId="1" fontId="6" fillId="0" borderId="51" xfId="0" applyNumberFormat="1" applyFont="1" applyBorder="1"/>
    <xf numFmtId="1" fontId="6" fillId="0" borderId="105" xfId="0" applyNumberFormat="1" applyFont="1" applyBorder="1"/>
    <xf numFmtId="1" fontId="2" fillId="3" borderId="0" xfId="0" applyNumberFormat="1" applyFont="1" applyFill="1" applyAlignment="1" applyProtection="1">
      <alignment wrapText="1"/>
      <protection locked="0"/>
    </xf>
    <xf numFmtId="1" fontId="2" fillId="5" borderId="0" xfId="0" applyNumberFormat="1" applyFont="1" applyFill="1" applyAlignment="1">
      <alignment wrapText="1"/>
    </xf>
    <xf numFmtId="1" fontId="4" fillId="5" borderId="209" xfId="0" applyNumberFormat="1" applyFont="1" applyFill="1" applyBorder="1"/>
    <xf numFmtId="1" fontId="4" fillId="0" borderId="188" xfId="0" applyNumberFormat="1" applyFont="1" applyBorder="1"/>
    <xf numFmtId="1" fontId="6" fillId="5" borderId="188" xfId="0" applyNumberFormat="1" applyFont="1" applyFill="1" applyBorder="1"/>
    <xf numFmtId="1" fontId="6" fillId="3" borderId="188" xfId="0" applyNumberFormat="1" applyFont="1" applyFill="1" applyBorder="1"/>
    <xf numFmtId="1" fontId="6" fillId="5" borderId="188" xfId="0" applyNumberFormat="1" applyFont="1" applyFill="1" applyBorder="1" applyAlignment="1">
      <alignment horizontal="center" vertical="center" wrapText="1"/>
    </xf>
    <xf numFmtId="1" fontId="6" fillId="5" borderId="141" xfId="0" applyNumberFormat="1" applyFont="1" applyFill="1" applyBorder="1" applyAlignment="1">
      <alignment horizontal="center" vertical="center" wrapText="1"/>
    </xf>
    <xf numFmtId="1" fontId="6" fillId="5" borderId="142" xfId="0" applyNumberFormat="1" applyFont="1" applyFill="1" applyBorder="1" applyProtection="1">
      <protection locked="0"/>
    </xf>
    <xf numFmtId="1" fontId="4" fillId="0" borderId="142" xfId="0" applyNumberFormat="1" applyFont="1" applyBorder="1"/>
    <xf numFmtId="1" fontId="6" fillId="3" borderId="142" xfId="0" applyNumberFormat="1" applyFont="1" applyFill="1" applyBorder="1"/>
    <xf numFmtId="1" fontId="6" fillId="0" borderId="162" xfId="0" applyNumberFormat="1" applyFont="1" applyBorder="1" applyAlignment="1">
      <alignment horizontal="center" vertical="center" wrapText="1"/>
    </xf>
    <xf numFmtId="1" fontId="6" fillId="0" borderId="210" xfId="0" applyNumberFormat="1" applyFont="1" applyBorder="1" applyAlignment="1">
      <alignment horizontal="center" vertical="center" wrapText="1"/>
    </xf>
    <xf numFmtId="1" fontId="6" fillId="5" borderId="188" xfId="0" applyNumberFormat="1" applyFont="1" applyFill="1" applyBorder="1" applyProtection="1">
      <protection locked="0"/>
    </xf>
    <xf numFmtId="1" fontId="6" fillId="5" borderId="199" xfId="0" applyNumberFormat="1" applyFont="1" applyFill="1" applyBorder="1" applyProtection="1">
      <protection locked="0"/>
    </xf>
    <xf numFmtId="1" fontId="6" fillId="0" borderId="137" xfId="0" applyNumberFormat="1" applyFont="1" applyBorder="1" applyAlignment="1">
      <alignment horizontal="right" vertical="center" wrapText="1"/>
    </xf>
    <xf numFmtId="1" fontId="6" fillId="0" borderId="138" xfId="0" applyNumberFormat="1" applyFont="1" applyBorder="1" applyAlignment="1">
      <alignment horizontal="right"/>
    </xf>
    <xf numFmtId="1" fontId="6" fillId="0" borderId="171" xfId="0" applyNumberFormat="1" applyFont="1" applyBorder="1" applyAlignment="1">
      <alignment horizontal="right"/>
    </xf>
    <xf numFmtId="1" fontId="6" fillId="7" borderId="211" xfId="0" applyNumberFormat="1" applyFont="1" applyFill="1" applyBorder="1" applyProtection="1">
      <protection locked="0"/>
    </xf>
    <xf numFmtId="1" fontId="6" fillId="7" borderId="212" xfId="0" applyNumberFormat="1" applyFont="1" applyFill="1" applyBorder="1" applyProtection="1">
      <protection locked="0"/>
    </xf>
    <xf numFmtId="1" fontId="6" fillId="0" borderId="25" xfId="0" applyNumberFormat="1" applyFont="1" applyBorder="1" applyAlignment="1">
      <alignment horizontal="right"/>
    </xf>
    <xf numFmtId="1" fontId="6" fillId="0" borderId="26" xfId="0" applyNumberFormat="1" applyFont="1" applyBorder="1" applyAlignment="1">
      <alignment horizontal="right"/>
    </xf>
    <xf numFmtId="1" fontId="6" fillId="0" borderId="29" xfId="0" applyNumberFormat="1" applyFont="1" applyBorder="1" applyAlignment="1">
      <alignment horizontal="right"/>
    </xf>
    <xf numFmtId="1" fontId="6" fillId="7" borderId="213" xfId="0" applyNumberFormat="1" applyFont="1" applyFill="1" applyBorder="1" applyProtection="1">
      <protection locked="0"/>
    </xf>
    <xf numFmtId="1" fontId="6" fillId="7" borderId="214" xfId="0" applyNumberFormat="1" applyFont="1" applyFill="1" applyBorder="1" applyProtection="1">
      <protection locked="0"/>
    </xf>
    <xf numFmtId="1" fontId="6" fillId="0" borderId="52" xfId="0" applyNumberFormat="1" applyFont="1" applyBorder="1" applyAlignment="1">
      <alignment horizontal="right"/>
    </xf>
    <xf numFmtId="1" fontId="6" fillId="0" borderId="53" xfId="0" applyNumberFormat="1" applyFont="1" applyBorder="1" applyAlignment="1">
      <alignment horizontal="right"/>
    </xf>
    <xf numFmtId="1" fontId="6" fillId="0" borderId="54" xfId="0" applyNumberFormat="1" applyFont="1" applyBorder="1" applyAlignment="1">
      <alignment horizontal="right"/>
    </xf>
    <xf numFmtId="1" fontId="6" fillId="7" borderId="215" xfId="0" applyNumberFormat="1" applyFont="1" applyFill="1" applyBorder="1" applyProtection="1">
      <protection locked="0"/>
    </xf>
    <xf numFmtId="1" fontId="6" fillId="7" borderId="216" xfId="0" applyNumberFormat="1" applyFont="1" applyFill="1" applyBorder="1" applyProtection="1">
      <protection locked="0"/>
    </xf>
    <xf numFmtId="1" fontId="6" fillId="0" borderId="183" xfId="0" applyNumberFormat="1" applyFont="1" applyBorder="1" applyAlignment="1">
      <alignment horizontal="right"/>
    </xf>
    <xf numFmtId="1" fontId="6" fillId="0" borderId="184" xfId="0" applyNumberFormat="1" applyFont="1" applyBorder="1" applyAlignment="1">
      <alignment horizontal="right"/>
    </xf>
    <xf numFmtId="1" fontId="6" fillId="0" borderId="192" xfId="0" applyNumberFormat="1" applyFont="1" applyBorder="1" applyAlignment="1">
      <alignment horizontal="right"/>
    </xf>
    <xf numFmtId="1" fontId="6" fillId="0" borderId="162" xfId="0" applyNumberFormat="1" applyFont="1" applyBorder="1" applyAlignment="1">
      <alignment horizontal="right"/>
    </xf>
    <xf numFmtId="1" fontId="6" fillId="0" borderId="210" xfId="0" applyNumberFormat="1" applyFont="1" applyBorder="1" applyAlignment="1">
      <alignment horizontal="right"/>
    </xf>
    <xf numFmtId="1" fontId="6" fillId="0" borderId="49" xfId="0" applyNumberFormat="1" applyFont="1" applyBorder="1" applyAlignment="1">
      <alignment horizontal="right"/>
    </xf>
    <xf numFmtId="1" fontId="6" fillId="0" borderId="50" xfId="0" applyNumberFormat="1" applyFont="1" applyBorder="1" applyAlignment="1">
      <alignment horizontal="right"/>
    </xf>
    <xf numFmtId="1" fontId="6" fillId="0" borderId="51" xfId="0" applyNumberFormat="1" applyFont="1" applyBorder="1" applyAlignment="1">
      <alignment horizontal="right"/>
    </xf>
    <xf numFmtId="1" fontId="6" fillId="7" borderId="217" xfId="0" applyNumberFormat="1" applyFont="1" applyFill="1" applyBorder="1" applyProtection="1">
      <protection locked="0"/>
    </xf>
    <xf numFmtId="1" fontId="6" fillId="7" borderId="218" xfId="0" applyNumberFormat="1" applyFont="1" applyFill="1" applyBorder="1" applyProtection="1">
      <protection locked="0"/>
    </xf>
    <xf numFmtId="1" fontId="6" fillId="0" borderId="73" xfId="0" applyNumberFormat="1" applyFont="1" applyBorder="1" applyAlignment="1">
      <alignment horizontal="right"/>
    </xf>
    <xf numFmtId="1" fontId="6" fillId="0" borderId="74" xfId="0" applyNumberFormat="1" applyFont="1" applyBorder="1" applyAlignment="1">
      <alignment horizontal="right"/>
    </xf>
    <xf numFmtId="1" fontId="6" fillId="0" borderId="15" xfId="0" applyNumberFormat="1" applyFont="1" applyBorder="1" applyAlignment="1">
      <alignment horizontal="right"/>
    </xf>
    <xf numFmtId="1" fontId="6" fillId="0" borderId="148" xfId="0" applyNumberFormat="1" applyFont="1" applyBorder="1" applyAlignment="1">
      <alignment horizontal="right"/>
    </xf>
    <xf numFmtId="1" fontId="6" fillId="0" borderId="219" xfId="0" applyNumberFormat="1" applyFont="1" applyBorder="1" applyAlignment="1">
      <alignment horizontal="right"/>
    </xf>
    <xf numFmtId="1" fontId="6" fillId="0" borderId="199" xfId="0" applyNumberFormat="1" applyFont="1" applyBorder="1"/>
    <xf numFmtId="1" fontId="6" fillId="0" borderId="220" xfId="0" applyNumberFormat="1" applyFont="1" applyBorder="1" applyAlignment="1">
      <alignment horizontal="center" vertical="center" wrapText="1"/>
    </xf>
    <xf numFmtId="1" fontId="6" fillId="0" borderId="190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/>
    <xf numFmtId="1" fontId="6" fillId="7" borderId="95" xfId="0" applyNumberFormat="1" applyFont="1" applyFill="1" applyBorder="1" applyProtection="1">
      <protection locked="0"/>
    </xf>
    <xf numFmtId="1" fontId="2" fillId="0" borderId="141" xfId="0" applyNumberFormat="1" applyFont="1" applyBorder="1"/>
    <xf numFmtId="1" fontId="2" fillId="0" borderId="141" xfId="0" applyNumberFormat="1" applyFont="1" applyBorder="1" applyProtection="1">
      <protection locked="0"/>
    </xf>
    <xf numFmtId="1" fontId="2" fillId="4" borderId="141" xfId="0" applyNumberFormat="1" applyFont="1" applyFill="1" applyBorder="1" applyProtection="1">
      <protection locked="0"/>
    </xf>
    <xf numFmtId="1" fontId="2" fillId="6" borderId="141" xfId="0" applyNumberFormat="1" applyFont="1" applyFill="1" applyBorder="1" applyProtection="1">
      <protection locked="0"/>
    </xf>
    <xf numFmtId="1" fontId="6" fillId="0" borderId="71" xfId="0" applyNumberFormat="1" applyFont="1" applyBorder="1"/>
    <xf numFmtId="1" fontId="6" fillId="9" borderId="25" xfId="0" applyNumberFormat="1" applyFont="1" applyFill="1" applyBorder="1"/>
    <xf numFmtId="1" fontId="6" fillId="9" borderId="29" xfId="0" applyNumberFormat="1" applyFont="1" applyFill="1" applyBorder="1"/>
    <xf numFmtId="1" fontId="6" fillId="7" borderId="221" xfId="0" applyNumberFormat="1" applyFont="1" applyFill="1" applyBorder="1" applyProtection="1">
      <protection locked="0"/>
    </xf>
    <xf numFmtId="1" fontId="6" fillId="0" borderId="208" xfId="0" applyNumberFormat="1" applyFont="1" applyBorder="1"/>
    <xf numFmtId="1" fontId="6" fillId="9" borderId="35" xfId="0" applyNumberFormat="1" applyFont="1" applyFill="1" applyBorder="1"/>
    <xf numFmtId="1" fontId="6" fillId="9" borderId="33" xfId="0" applyNumberFormat="1" applyFont="1" applyFill="1" applyBorder="1"/>
    <xf numFmtId="1" fontId="6" fillId="0" borderId="88" xfId="0" applyNumberFormat="1" applyFont="1" applyBorder="1"/>
    <xf numFmtId="1" fontId="6" fillId="0" borderId="89" xfId="0" applyNumberFormat="1" applyFont="1" applyBorder="1"/>
    <xf numFmtId="1" fontId="6" fillId="0" borderId="87" xfId="0" applyNumberFormat="1" applyFont="1" applyBorder="1"/>
    <xf numFmtId="1" fontId="6" fillId="0" borderId="90" xfId="0" applyNumberFormat="1" applyFont="1" applyBorder="1"/>
    <xf numFmtId="1" fontId="6" fillId="0" borderId="127" xfId="0" applyNumberFormat="1" applyFont="1" applyBorder="1"/>
    <xf numFmtId="1" fontId="6" fillId="0" borderId="223" xfId="0" applyNumberFormat="1" applyFont="1" applyBorder="1"/>
    <xf numFmtId="1" fontId="6" fillId="0" borderId="224" xfId="0" applyNumberFormat="1" applyFont="1" applyBorder="1"/>
    <xf numFmtId="1" fontId="6" fillId="0" borderId="93" xfId="0" applyNumberFormat="1" applyFont="1" applyBorder="1"/>
    <xf numFmtId="1" fontId="6" fillId="7" borderId="92" xfId="0" applyNumberFormat="1" applyFont="1" applyFill="1" applyBorder="1" applyProtection="1">
      <protection locked="0"/>
    </xf>
    <xf numFmtId="1" fontId="6" fillId="7" borderId="225" xfId="0" applyNumberFormat="1" applyFont="1" applyFill="1" applyBorder="1" applyProtection="1">
      <protection locked="0"/>
    </xf>
    <xf numFmtId="1" fontId="6" fillId="7" borderId="0" xfId="0" applyNumberFormat="1" applyFont="1" applyFill="1" applyProtection="1">
      <protection locked="0"/>
    </xf>
    <xf numFmtId="1" fontId="6" fillId="7" borderId="223" xfId="0" applyNumberFormat="1" applyFont="1" applyFill="1" applyBorder="1" applyProtection="1">
      <protection locked="0"/>
    </xf>
    <xf numFmtId="1" fontId="6" fillId="5" borderId="226" xfId="0" applyNumberFormat="1" applyFont="1" applyFill="1" applyBorder="1"/>
    <xf numFmtId="1" fontId="6" fillId="0" borderId="226" xfId="0" applyNumberFormat="1" applyFont="1" applyBorder="1"/>
    <xf numFmtId="1" fontId="6" fillId="0" borderId="49" xfId="0" applyNumberFormat="1" applyFont="1" applyBorder="1" applyAlignment="1">
      <alignment horizontal="right" vertical="center" wrapText="1"/>
    </xf>
    <xf numFmtId="1" fontId="6" fillId="0" borderId="35" xfId="0" applyNumberFormat="1" applyFont="1" applyBorder="1" applyAlignment="1">
      <alignment horizontal="right"/>
    </xf>
    <xf numFmtId="1" fontId="6" fillId="0" borderId="36" xfId="0" applyNumberFormat="1" applyFont="1" applyBorder="1" applyAlignment="1">
      <alignment horizontal="right"/>
    </xf>
    <xf numFmtId="1" fontId="6" fillId="0" borderId="33" xfId="0" applyNumberFormat="1" applyFont="1" applyBorder="1" applyAlignment="1">
      <alignment horizontal="right"/>
    </xf>
    <xf numFmtId="1" fontId="4" fillId="3" borderId="0" xfId="0" applyNumberFormat="1" applyFont="1" applyFill="1" applyProtection="1">
      <protection locked="0"/>
    </xf>
    <xf numFmtId="1" fontId="4" fillId="0" borderId="196" xfId="0" applyNumberFormat="1" applyFont="1" applyBorder="1"/>
    <xf numFmtId="1" fontId="4" fillId="0" borderId="226" xfId="0" applyNumberFormat="1" applyFont="1" applyBorder="1"/>
    <xf numFmtId="1" fontId="4" fillId="0" borderId="16" xfId="0" applyNumberFormat="1" applyFont="1" applyBorder="1"/>
    <xf numFmtId="1" fontId="4" fillId="0" borderId="145" xfId="0" applyNumberFormat="1" applyFont="1" applyBorder="1"/>
    <xf numFmtId="1" fontId="4" fillId="0" borderId="64" xfId="0" applyNumberFormat="1" applyFont="1" applyBorder="1"/>
    <xf numFmtId="1" fontId="6" fillId="0" borderId="183" xfId="0" applyNumberFormat="1" applyFont="1" applyBorder="1" applyAlignment="1">
      <alignment horizontal="center" vertical="center"/>
    </xf>
    <xf numFmtId="1" fontId="6" fillId="0" borderId="184" xfId="0" applyNumberFormat="1" applyFont="1" applyBorder="1" applyAlignment="1">
      <alignment horizontal="center" vertical="center"/>
    </xf>
    <xf numFmtId="1" fontId="6" fillId="0" borderId="207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83" xfId="0" applyNumberFormat="1" applyFont="1" applyBorder="1" applyAlignment="1">
      <alignment wrapText="1"/>
    </xf>
    <xf numFmtId="1" fontId="6" fillId="0" borderId="184" xfId="0" applyNumberFormat="1" applyFont="1" applyBorder="1" applyAlignment="1">
      <alignment wrapText="1"/>
    </xf>
    <xf numFmtId="1" fontId="6" fillId="0" borderId="10" xfId="0" applyNumberFormat="1" applyFont="1" applyBorder="1" applyAlignment="1">
      <alignment wrapText="1"/>
    </xf>
    <xf numFmtId="1" fontId="6" fillId="7" borderId="10" xfId="0" applyNumberFormat="1" applyFont="1" applyFill="1" applyBorder="1" applyProtection="1">
      <protection locked="0"/>
    </xf>
    <xf numFmtId="1" fontId="6" fillId="10" borderId="160" xfId="0" applyNumberFormat="1" applyFont="1" applyFill="1" applyBorder="1" applyAlignment="1">
      <alignment horizontal="center"/>
    </xf>
    <xf numFmtId="1" fontId="6" fillId="10" borderId="162" xfId="0" applyNumberFormat="1" applyFont="1" applyFill="1" applyBorder="1" applyAlignment="1">
      <alignment horizontal="center"/>
    </xf>
    <xf numFmtId="1" fontId="6" fillId="10" borderId="192" xfId="0" applyNumberFormat="1" applyFont="1" applyFill="1" applyBorder="1" applyAlignment="1">
      <alignment horizontal="center"/>
    </xf>
    <xf numFmtId="1" fontId="6" fillId="0" borderId="171" xfId="0" applyNumberFormat="1" applyFont="1" applyBorder="1" applyAlignment="1">
      <alignment wrapText="1"/>
    </xf>
    <xf numFmtId="1" fontId="6" fillId="0" borderId="137" xfId="0" applyNumberFormat="1" applyFont="1" applyBorder="1" applyAlignment="1">
      <alignment wrapText="1"/>
    </xf>
    <xf numFmtId="1" fontId="6" fillId="0" borderId="138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44" xfId="0" applyNumberFormat="1" applyFont="1" applyBorder="1" applyAlignment="1">
      <alignment wrapText="1"/>
    </xf>
    <xf numFmtId="1" fontId="6" fillId="0" borderId="45" xfId="0" applyNumberFormat="1" applyFont="1" applyBorder="1" applyAlignment="1">
      <alignment wrapText="1"/>
    </xf>
    <xf numFmtId="1" fontId="6" fillId="0" borderId="15" xfId="0" applyNumberFormat="1" applyFont="1" applyBorder="1" applyAlignment="1">
      <alignment wrapText="1"/>
    </xf>
    <xf numFmtId="1" fontId="6" fillId="7" borderId="148" xfId="0" applyNumberFormat="1" applyFont="1" applyFill="1" applyBorder="1" applyProtection="1">
      <protection locked="0"/>
    </xf>
    <xf numFmtId="1" fontId="6" fillId="7" borderId="11" xfId="0" applyNumberFormat="1" applyFont="1" applyFill="1" applyBorder="1" applyProtection="1">
      <protection locked="0"/>
    </xf>
    <xf numFmtId="1" fontId="6" fillId="0" borderId="192" xfId="0" applyNumberFormat="1" applyFont="1" applyBorder="1" applyAlignment="1">
      <alignment wrapText="1"/>
    </xf>
    <xf numFmtId="1" fontId="6" fillId="0" borderId="228" xfId="0" applyNumberFormat="1" applyFont="1" applyBorder="1" applyAlignment="1">
      <alignment wrapText="1"/>
    </xf>
    <xf numFmtId="1" fontId="6" fillId="0" borderId="229" xfId="0" applyNumberFormat="1" applyFont="1" applyBorder="1" applyAlignment="1">
      <alignment wrapText="1"/>
    </xf>
    <xf numFmtId="1" fontId="1" fillId="0" borderId="160" xfId="0" applyNumberFormat="1" applyFont="1" applyBorder="1"/>
    <xf numFmtId="1" fontId="1" fillId="0" borderId="162" xfId="0" applyNumberFormat="1" applyFont="1" applyBorder="1"/>
    <xf numFmtId="1" fontId="6" fillId="0" borderId="51" xfId="0" applyNumberFormat="1" applyFont="1" applyBorder="1" applyAlignment="1">
      <alignment wrapText="1"/>
    </xf>
    <xf numFmtId="1" fontId="6" fillId="0" borderId="49" xfId="0" applyNumberFormat="1" applyFont="1" applyBorder="1" applyAlignment="1">
      <alignment wrapText="1"/>
    </xf>
    <xf numFmtId="1" fontId="6" fillId="0" borderId="50" xfId="0" applyNumberFormat="1" applyFont="1" applyBorder="1" applyAlignment="1">
      <alignment wrapText="1"/>
    </xf>
    <xf numFmtId="1" fontId="6" fillId="7" borderId="231" xfId="0" applyNumberFormat="1" applyFont="1" applyFill="1" applyBorder="1" applyProtection="1">
      <protection locked="0"/>
    </xf>
    <xf numFmtId="1" fontId="6" fillId="7" borderId="94" xfId="0" applyNumberFormat="1" applyFont="1" applyFill="1" applyBorder="1" applyProtection="1">
      <protection locked="0"/>
    </xf>
    <xf numFmtId="1" fontId="6" fillId="0" borderId="29" xfId="0" applyNumberFormat="1" applyFont="1" applyBorder="1" applyAlignment="1">
      <alignment wrapText="1"/>
    </xf>
    <xf numFmtId="1" fontId="6" fillId="0" borderId="25" xfId="0" applyNumberFormat="1" applyFont="1" applyBorder="1" applyAlignment="1">
      <alignment wrapText="1"/>
    </xf>
    <xf numFmtId="1" fontId="6" fillId="0" borderId="26" xfId="0" applyNumberFormat="1" applyFont="1" applyBorder="1" applyAlignment="1">
      <alignment wrapText="1"/>
    </xf>
    <xf numFmtId="1" fontId="6" fillId="7" borderId="232" xfId="0" applyNumberFormat="1" applyFont="1" applyFill="1" applyBorder="1" applyProtection="1">
      <protection locked="0"/>
    </xf>
    <xf numFmtId="1" fontId="6" fillId="0" borderId="53" xfId="0" applyNumberFormat="1" applyFont="1" applyBorder="1" applyAlignment="1">
      <alignment wrapText="1"/>
    </xf>
    <xf numFmtId="1" fontId="6" fillId="7" borderId="233" xfId="0" applyNumberFormat="1" applyFont="1" applyFill="1" applyBorder="1" applyProtection="1">
      <protection locked="0"/>
    </xf>
    <xf numFmtId="1" fontId="6" fillId="0" borderId="213" xfId="0" applyNumberFormat="1" applyFont="1" applyBorder="1" applyAlignment="1">
      <alignment wrapText="1"/>
    </xf>
    <xf numFmtId="1" fontId="6" fillId="9" borderId="229" xfId="0" applyNumberFormat="1" applyFont="1" applyFill="1" applyBorder="1"/>
    <xf numFmtId="1" fontId="6" fillId="0" borderId="217" xfId="2" applyNumberFormat="1" applyFont="1" applyBorder="1" applyAlignment="1">
      <alignment wrapText="1"/>
    </xf>
    <xf numFmtId="1" fontId="6" fillId="0" borderId="213" xfId="2" applyNumberFormat="1" applyFont="1" applyBorder="1" applyAlignment="1">
      <alignment wrapText="1"/>
    </xf>
    <xf numFmtId="1" fontId="6" fillId="0" borderId="215" xfId="2" applyNumberFormat="1" applyFont="1" applyBorder="1" applyAlignment="1">
      <alignment wrapText="1"/>
    </xf>
    <xf numFmtId="1" fontId="6" fillId="0" borderId="52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211" xfId="0" applyNumberFormat="1" applyFont="1" applyBorder="1" applyAlignment="1">
      <alignment wrapText="1"/>
    </xf>
    <xf numFmtId="1" fontId="6" fillId="0" borderId="35" xfId="0" applyNumberFormat="1" applyFont="1" applyBorder="1" applyAlignment="1">
      <alignment wrapText="1"/>
    </xf>
    <xf numFmtId="1" fontId="6" fillId="0" borderId="36" xfId="0" applyNumberFormat="1" applyFont="1" applyBorder="1" applyAlignment="1">
      <alignment wrapText="1"/>
    </xf>
    <xf numFmtId="1" fontId="6" fillId="7" borderId="234" xfId="0" applyNumberFormat="1" applyFont="1" applyFill="1" applyBorder="1" applyProtection="1">
      <protection locked="0"/>
    </xf>
    <xf numFmtId="1" fontId="6" fillId="9" borderId="137" xfId="0" applyNumberFormat="1" applyFont="1" applyFill="1" applyBorder="1"/>
    <xf numFmtId="1" fontId="6" fillId="9" borderId="171" xfId="0" applyNumberFormat="1" applyFont="1" applyFill="1" applyBorder="1"/>
    <xf numFmtId="1" fontId="6" fillId="9" borderId="175" xfId="0" applyNumberFormat="1" applyFont="1" applyFill="1" applyBorder="1"/>
    <xf numFmtId="1" fontId="6" fillId="9" borderId="136" xfId="0" applyNumberFormat="1" applyFont="1" applyFill="1" applyBorder="1"/>
    <xf numFmtId="1" fontId="6" fillId="9" borderId="177" xfId="0" applyNumberFormat="1" applyFont="1" applyFill="1" applyBorder="1"/>
    <xf numFmtId="1" fontId="6" fillId="9" borderId="71" xfId="0" applyNumberFormat="1" applyFont="1" applyFill="1" applyBorder="1"/>
    <xf numFmtId="1" fontId="6" fillId="9" borderId="54" xfId="0" applyNumberFormat="1" applyFont="1" applyFill="1" applyBorder="1"/>
    <xf numFmtId="1" fontId="6" fillId="9" borderId="44" xfId="0" applyNumberFormat="1" applyFont="1" applyFill="1" applyBorder="1"/>
    <xf numFmtId="1" fontId="6" fillId="9" borderId="15" xfId="0" applyNumberFormat="1" applyFont="1" applyFill="1" applyBorder="1"/>
    <xf numFmtId="1" fontId="6" fillId="0" borderId="136" xfId="0" applyNumberFormat="1" applyFont="1" applyBorder="1" applyAlignment="1">
      <alignment wrapText="1"/>
    </xf>
    <xf numFmtId="1" fontId="6" fillId="7" borderId="96" xfId="0" applyNumberFormat="1" applyFont="1" applyFill="1" applyBorder="1" applyProtection="1">
      <protection locked="0"/>
    </xf>
    <xf numFmtId="1" fontId="6" fillId="0" borderId="217" xfId="0" applyNumberFormat="1" applyFont="1" applyBorder="1" applyAlignment="1">
      <alignment wrapText="1"/>
    </xf>
    <xf numFmtId="1" fontId="6" fillId="0" borderId="148" xfId="0" applyNumberFormat="1" applyFont="1" applyBorder="1" applyAlignment="1">
      <alignment wrapText="1"/>
    </xf>
    <xf numFmtId="1" fontId="6" fillId="0" borderId="230" xfId="0" applyNumberFormat="1" applyFont="1" applyBorder="1" applyAlignment="1">
      <alignment wrapText="1"/>
    </xf>
    <xf numFmtId="1" fontId="6" fillId="9" borderId="180" xfId="0" applyNumberFormat="1" applyFont="1" applyFill="1" applyBorder="1"/>
    <xf numFmtId="1" fontId="6" fillId="9" borderId="10" xfId="0" applyNumberFormat="1" applyFont="1" applyFill="1" applyBorder="1"/>
    <xf numFmtId="1" fontId="6" fillId="0" borderId="234" xfId="0" applyNumberFormat="1" applyFont="1" applyBorder="1" applyAlignment="1">
      <alignment wrapText="1"/>
    </xf>
    <xf numFmtId="1" fontId="6" fillId="0" borderId="140" xfId="0" applyNumberFormat="1" applyFont="1" applyBorder="1" applyAlignment="1">
      <alignment wrapText="1"/>
    </xf>
    <xf numFmtId="1" fontId="6" fillId="7" borderId="235" xfId="0" applyNumberFormat="1" applyFont="1" applyFill="1" applyBorder="1" applyProtection="1">
      <protection locked="0"/>
    </xf>
    <xf numFmtId="1" fontId="6" fillId="0" borderId="30" xfId="0" applyNumberFormat="1" applyFont="1" applyBorder="1" applyAlignment="1">
      <alignment wrapText="1"/>
    </xf>
    <xf numFmtId="1" fontId="6" fillId="0" borderId="34" xfId="0" applyNumberFormat="1" applyFont="1" applyBorder="1" applyAlignment="1">
      <alignment wrapText="1"/>
    </xf>
    <xf numFmtId="1" fontId="6" fillId="0" borderId="40" xfId="0" applyNumberFormat="1" applyFont="1" applyBorder="1" applyAlignment="1">
      <alignment wrapText="1"/>
    </xf>
    <xf numFmtId="1" fontId="6" fillId="11" borderId="39" xfId="0" applyNumberFormat="1" applyFont="1" applyFill="1" applyBorder="1" applyProtection="1">
      <protection locked="0"/>
    </xf>
    <xf numFmtId="1" fontId="6" fillId="11" borderId="34" xfId="0" applyNumberFormat="1" applyFont="1" applyFill="1" applyBorder="1" applyProtection="1">
      <protection locked="0"/>
    </xf>
    <xf numFmtId="1" fontId="6" fillId="0" borderId="220" xfId="0" applyNumberFormat="1" applyFont="1" applyBorder="1" applyAlignment="1">
      <alignment horizontal="center" vertical="center"/>
    </xf>
    <xf numFmtId="1" fontId="11" fillId="0" borderId="210" xfId="0" applyNumberFormat="1" applyFont="1" applyBorder="1" applyAlignment="1">
      <alignment horizontal="center" vertical="center" wrapText="1"/>
    </xf>
    <xf numFmtId="1" fontId="11" fillId="0" borderId="220" xfId="0" applyNumberFormat="1" applyFont="1" applyBorder="1" applyAlignment="1">
      <alignment horizontal="center" vertical="center" wrapText="1"/>
    </xf>
    <xf numFmtId="1" fontId="11" fillId="0" borderId="192" xfId="0" applyNumberFormat="1" applyFont="1" applyBorder="1" applyAlignment="1">
      <alignment horizontal="center" vertical="center" wrapText="1"/>
    </xf>
    <xf numFmtId="1" fontId="6" fillId="10" borderId="179" xfId="0" applyNumberFormat="1" applyFont="1" applyFill="1" applyBorder="1"/>
    <xf numFmtId="1" fontId="6" fillId="10" borderId="153" xfId="0" applyNumberFormat="1" applyFont="1" applyFill="1" applyBorder="1"/>
    <xf numFmtId="1" fontId="6" fillId="10" borderId="238" xfId="0" applyNumberFormat="1" applyFont="1" applyFill="1" applyBorder="1"/>
    <xf numFmtId="1" fontId="6" fillId="10" borderId="167" xfId="0" applyNumberFormat="1" applyFont="1" applyFill="1" applyBorder="1"/>
    <xf numFmtId="1" fontId="6" fillId="10" borderId="180" xfId="0" applyNumberFormat="1" applyFont="1" applyFill="1" applyBorder="1"/>
    <xf numFmtId="1" fontId="6" fillId="7" borderId="239" xfId="0" applyNumberFormat="1" applyFont="1" applyFill="1" applyBorder="1" applyProtection="1">
      <protection locked="0"/>
    </xf>
    <xf numFmtId="1" fontId="6" fillId="0" borderId="220" xfId="0" applyNumberFormat="1" applyFont="1" applyBorder="1" applyAlignment="1">
      <alignment wrapText="1"/>
    </xf>
    <xf numFmtId="1" fontId="6" fillId="7" borderId="240" xfId="0" applyNumberFormat="1" applyFont="1" applyFill="1" applyBorder="1" applyProtection="1">
      <protection locked="0"/>
    </xf>
    <xf numFmtId="1" fontId="6" fillId="7" borderId="241" xfId="0" applyNumberFormat="1" applyFont="1" applyFill="1" applyBorder="1" applyProtection="1">
      <protection locked="0"/>
    </xf>
    <xf numFmtId="1" fontId="6" fillId="0" borderId="94" xfId="0" applyNumberFormat="1" applyFont="1" applyBorder="1" applyAlignment="1">
      <alignment wrapText="1"/>
    </xf>
    <xf numFmtId="1" fontId="6" fillId="0" borderId="27" xfId="0" applyNumberFormat="1" applyFont="1" applyBorder="1" applyAlignment="1">
      <alignment wrapText="1"/>
    </xf>
    <xf numFmtId="1" fontId="6" fillId="9" borderId="26" xfId="0" applyNumberFormat="1" applyFont="1" applyFill="1" applyBorder="1"/>
    <xf numFmtId="1" fontId="6" fillId="0" borderId="24" xfId="2" applyNumberFormat="1" applyFont="1" applyBorder="1" applyAlignment="1">
      <alignment wrapText="1"/>
    </xf>
    <xf numFmtId="1" fontId="6" fillId="0" borderId="105" xfId="2" applyNumberFormat="1" applyFont="1" applyBorder="1" applyAlignment="1">
      <alignment wrapText="1"/>
    </xf>
    <xf numFmtId="1" fontId="6" fillId="0" borderId="242" xfId="0" applyNumberFormat="1" applyFont="1" applyBorder="1" applyAlignment="1">
      <alignment wrapText="1"/>
    </xf>
    <xf numFmtId="1" fontId="6" fillId="9" borderId="211" xfId="0" applyNumberFormat="1" applyFont="1" applyFill="1" applyBorder="1"/>
    <xf numFmtId="1" fontId="6" fillId="9" borderId="213" xfId="0" applyNumberFormat="1" applyFont="1" applyFill="1" applyBorder="1"/>
    <xf numFmtId="1" fontId="6" fillId="9" borderId="24" xfId="0" applyNumberFormat="1" applyFont="1" applyFill="1" applyBorder="1"/>
    <xf numFmtId="1" fontId="6" fillId="9" borderId="234" xfId="0" applyNumberFormat="1" applyFont="1" applyFill="1" applyBorder="1"/>
    <xf numFmtId="1" fontId="6" fillId="9" borderId="34" xfId="0" applyNumberFormat="1" applyFont="1" applyFill="1" applyBorder="1"/>
    <xf numFmtId="1" fontId="6" fillId="0" borderId="170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9" borderId="51" xfId="0" applyNumberFormat="1" applyFont="1" applyFill="1" applyBorder="1"/>
    <xf numFmtId="1" fontId="6" fillId="9" borderId="94" xfId="0" applyNumberFormat="1" applyFont="1" applyFill="1" applyBorder="1"/>
    <xf numFmtId="1" fontId="6" fillId="0" borderId="31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11" borderId="33" xfId="0" applyNumberFormat="1" applyFont="1" applyFill="1" applyBorder="1" applyProtection="1">
      <protection locked="0"/>
    </xf>
    <xf numFmtId="1" fontId="6" fillId="3" borderId="0" xfId="0" applyNumberFormat="1" applyFont="1" applyFill="1" applyProtection="1">
      <protection hidden="1"/>
    </xf>
    <xf numFmtId="1" fontId="6" fillId="0" borderId="192" xfId="0" applyNumberFormat="1" applyFont="1" applyBorder="1" applyAlignment="1">
      <alignment horizontal="center" vertical="center"/>
    </xf>
    <xf numFmtId="1" fontId="6" fillId="0" borderId="166" xfId="0" applyNumberFormat="1" applyFont="1" applyBorder="1" applyAlignment="1" applyProtection="1">
      <alignment horizontal="center" vertical="center" wrapText="1"/>
      <protection hidden="1"/>
    </xf>
    <xf numFmtId="1" fontId="6" fillId="0" borderId="243" xfId="0" applyNumberFormat="1" applyFont="1" applyBorder="1" applyAlignment="1" applyProtection="1">
      <alignment horizontal="center" vertical="center" wrapText="1"/>
      <protection hidden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66" xfId="0" applyNumberFormat="1" applyFont="1" applyBorder="1" applyAlignment="1" applyProtection="1">
      <alignment horizontal="center" vertical="center"/>
      <protection hidden="1"/>
    </xf>
    <xf numFmtId="1" fontId="6" fillId="0" borderId="180" xfId="0" applyNumberFormat="1" applyFont="1" applyBorder="1" applyAlignment="1" applyProtection="1">
      <alignment horizontal="center" vertical="center"/>
      <protection hidden="1"/>
    </xf>
    <xf numFmtId="1" fontId="6" fillId="0" borderId="182" xfId="0" applyNumberFormat="1" applyFont="1" applyBorder="1" applyAlignment="1" applyProtection="1">
      <alignment horizontal="center" vertical="center"/>
      <protection hidden="1"/>
    </xf>
    <xf numFmtId="1" fontId="6" fillId="0" borderId="183" xfId="0" applyNumberFormat="1" applyFont="1" applyBorder="1" applyAlignment="1" applyProtection="1">
      <alignment horizontal="center" vertical="center"/>
      <protection hidden="1"/>
    </xf>
    <xf numFmtId="1" fontId="6" fillId="0" borderId="198" xfId="0" applyNumberFormat="1" applyFont="1" applyBorder="1" applyAlignment="1" applyProtection="1">
      <alignment horizontal="center" vertical="center"/>
      <protection hidden="1"/>
    </xf>
    <xf numFmtId="1" fontId="6" fillId="0" borderId="182" xfId="0" applyNumberFormat="1" applyFont="1" applyBorder="1" applyAlignment="1" applyProtection="1">
      <alignment wrapText="1"/>
      <protection hidden="1"/>
    </xf>
    <xf numFmtId="1" fontId="6" fillId="0" borderId="166" xfId="0" applyNumberFormat="1" applyFont="1" applyBorder="1" applyAlignment="1">
      <alignment horizontal="right" wrapText="1"/>
    </xf>
    <xf numFmtId="1" fontId="6" fillId="0" borderId="243" xfId="0" applyNumberFormat="1" applyFont="1" applyBorder="1" applyAlignment="1">
      <alignment horizontal="right" wrapText="1"/>
    </xf>
    <xf numFmtId="1" fontId="6" fillId="0" borderId="35" xfId="0" applyNumberFormat="1" applyFont="1" applyBorder="1" applyAlignment="1">
      <alignment horizontal="right" wrapText="1"/>
    </xf>
    <xf numFmtId="1" fontId="6" fillId="0" borderId="36" xfId="0" applyNumberFormat="1" applyFont="1" applyBorder="1" applyAlignment="1">
      <alignment horizontal="right" wrapText="1"/>
    </xf>
    <xf numFmtId="1" fontId="6" fillId="0" borderId="57" xfId="0" applyNumberFormat="1" applyFont="1" applyBorder="1" applyAlignment="1" applyProtection="1">
      <alignment wrapText="1"/>
      <protection hidden="1"/>
    </xf>
    <xf numFmtId="1" fontId="6" fillId="0" borderId="230" xfId="0" applyNumberFormat="1" applyFont="1" applyBorder="1" applyAlignment="1">
      <alignment horizontal="right" wrapText="1"/>
    </xf>
    <xf numFmtId="1" fontId="6" fillId="0" borderId="229" xfId="0" applyNumberFormat="1" applyFont="1" applyBorder="1" applyAlignment="1">
      <alignment horizontal="right" wrapText="1"/>
    </xf>
    <xf numFmtId="1" fontId="6" fillId="7" borderId="244" xfId="0" applyNumberFormat="1" applyFont="1" applyFill="1" applyBorder="1" applyProtection="1">
      <protection locked="0"/>
    </xf>
    <xf numFmtId="1" fontId="5" fillId="3" borderId="245" xfId="0" applyNumberFormat="1" applyFont="1" applyFill="1" applyBorder="1"/>
    <xf numFmtId="1" fontId="6" fillId="5" borderId="246" xfId="0" applyNumberFormat="1" applyFont="1" applyFill="1" applyBorder="1"/>
    <xf numFmtId="1" fontId="6" fillId="5" borderId="247" xfId="0" applyNumberFormat="1" applyFont="1" applyFill="1" applyBorder="1"/>
    <xf numFmtId="1" fontId="6" fillId="0" borderId="255" xfId="0" applyNumberFormat="1" applyFont="1" applyBorder="1" applyAlignment="1">
      <alignment horizontal="center" vertical="center" wrapText="1"/>
    </xf>
    <xf numFmtId="1" fontId="6" fillId="0" borderId="256" xfId="0" applyNumberFormat="1" applyFont="1" applyBorder="1" applyAlignment="1">
      <alignment horizontal="center" vertical="center" wrapText="1"/>
    </xf>
    <xf numFmtId="1" fontId="6" fillId="0" borderId="251" xfId="0" applyNumberFormat="1" applyFont="1" applyBorder="1" applyAlignment="1">
      <alignment horizontal="center" vertical="center"/>
    </xf>
    <xf numFmtId="1" fontId="6" fillId="0" borderId="257" xfId="0" applyNumberFormat="1" applyFont="1" applyBorder="1" applyAlignment="1">
      <alignment horizontal="center" vertical="center" wrapText="1"/>
    </xf>
    <xf numFmtId="1" fontId="6" fillId="0" borderId="258" xfId="0" applyNumberFormat="1" applyFont="1" applyBorder="1" applyAlignment="1">
      <alignment horizontal="center" vertical="center" wrapText="1"/>
    </xf>
    <xf numFmtId="1" fontId="6" fillId="0" borderId="255" xfId="0" applyNumberFormat="1" applyFont="1" applyBorder="1" applyAlignment="1">
      <alignment wrapText="1"/>
    </xf>
    <xf numFmtId="1" fontId="6" fillId="0" borderId="256" xfId="0" applyNumberFormat="1" applyFont="1" applyBorder="1" applyAlignment="1">
      <alignment wrapText="1"/>
    </xf>
    <xf numFmtId="1" fontId="6" fillId="0" borderId="251" xfId="0" applyNumberFormat="1" applyFont="1" applyBorder="1" applyAlignment="1">
      <alignment wrapText="1"/>
    </xf>
    <xf numFmtId="1" fontId="6" fillId="0" borderId="257" xfId="0" applyNumberFormat="1" applyFont="1" applyBorder="1" applyAlignment="1">
      <alignment wrapText="1"/>
    </xf>
    <xf numFmtId="1" fontId="6" fillId="0" borderId="258" xfId="0" applyNumberFormat="1" applyFont="1" applyBorder="1" applyAlignment="1">
      <alignment wrapText="1"/>
    </xf>
    <xf numFmtId="1" fontId="6" fillId="0" borderId="259" xfId="0" applyNumberFormat="1" applyFont="1" applyBorder="1" applyAlignment="1">
      <alignment wrapText="1"/>
    </xf>
    <xf numFmtId="1" fontId="6" fillId="0" borderId="250" xfId="0" applyNumberFormat="1" applyFont="1" applyBorder="1" applyAlignment="1">
      <alignment wrapText="1"/>
    </xf>
    <xf numFmtId="1" fontId="6" fillId="0" borderId="248" xfId="0" applyNumberFormat="1" applyFont="1" applyBorder="1" applyAlignment="1">
      <alignment wrapText="1"/>
    </xf>
    <xf numFmtId="1" fontId="6" fillId="0" borderId="260" xfId="0" applyNumberFormat="1" applyFont="1" applyBorder="1"/>
    <xf numFmtId="1" fontId="6" fillId="9" borderId="261" xfId="0" applyNumberFormat="1" applyFont="1" applyFill="1" applyBorder="1" applyAlignment="1">
      <alignment wrapText="1"/>
    </xf>
    <xf numFmtId="1" fontId="6" fillId="0" borderId="262" xfId="0" applyNumberFormat="1" applyFont="1" applyBorder="1" applyAlignment="1">
      <alignment wrapText="1"/>
    </xf>
    <xf numFmtId="1" fontId="6" fillId="9" borderId="263" xfId="0" applyNumberFormat="1" applyFont="1" applyFill="1" applyBorder="1"/>
    <xf numFmtId="1" fontId="6" fillId="9" borderId="244" xfId="0" applyNumberFormat="1" applyFont="1" applyFill="1" applyBorder="1"/>
    <xf numFmtId="1" fontId="2" fillId="4" borderId="0" xfId="0" applyNumberFormat="1" applyFont="1" applyFill="1" applyAlignment="1">
      <alignment wrapText="1"/>
    </xf>
    <xf numFmtId="1" fontId="6" fillId="0" borderId="236" xfId="0" applyNumberFormat="1" applyFont="1" applyBorder="1"/>
    <xf numFmtId="1" fontId="6" fillId="9" borderId="50" xfId="0" applyNumberFormat="1" applyFont="1" applyFill="1" applyBorder="1" applyAlignment="1">
      <alignment wrapText="1"/>
    </xf>
    <xf numFmtId="1" fontId="6" fillId="9" borderId="49" xfId="0" applyNumberFormat="1" applyFont="1" applyFill="1" applyBorder="1"/>
    <xf numFmtId="1" fontId="6" fillId="9" borderId="95" xfId="0" applyNumberFormat="1" applyFont="1" applyFill="1" applyBorder="1"/>
    <xf numFmtId="1" fontId="6" fillId="0" borderId="31" xfId="0" applyNumberFormat="1" applyFont="1" applyBorder="1"/>
    <xf numFmtId="1" fontId="6" fillId="0" borderId="32" xfId="0" applyNumberFormat="1" applyFont="1" applyBorder="1"/>
    <xf numFmtId="1" fontId="6" fillId="9" borderId="36" xfId="0" applyNumberFormat="1" applyFont="1" applyFill="1" applyBorder="1" applyAlignment="1">
      <alignment wrapText="1"/>
    </xf>
    <xf numFmtId="1" fontId="6" fillId="9" borderId="70" xfId="0" applyNumberFormat="1" applyFont="1" applyFill="1" applyBorder="1"/>
    <xf numFmtId="1" fontId="6" fillId="9" borderId="178" xfId="0" applyNumberFormat="1" applyFont="1" applyFill="1" applyBorder="1"/>
    <xf numFmtId="1" fontId="6" fillId="0" borderId="265" xfId="0" applyNumberFormat="1" applyFont="1" applyBorder="1"/>
    <xf numFmtId="1" fontId="6" fillId="7" borderId="267" xfId="0" applyNumberFormat="1" applyFont="1" applyFill="1" applyBorder="1" applyProtection="1">
      <protection locked="0"/>
    </xf>
    <xf numFmtId="1" fontId="6" fillId="5" borderId="268" xfId="0" applyNumberFormat="1" applyFont="1" applyFill="1" applyBorder="1"/>
    <xf numFmtId="1" fontId="6" fillId="5" borderId="269" xfId="0" applyNumberFormat="1" applyFont="1" applyFill="1" applyBorder="1"/>
    <xf numFmtId="1" fontId="6" fillId="0" borderId="27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10" borderId="261" xfId="0" applyNumberFormat="1" applyFont="1" applyFill="1" applyBorder="1"/>
    <xf numFmtId="1" fontId="6" fillId="0" borderId="262" xfId="0" applyNumberFormat="1" applyFont="1" applyBorder="1"/>
    <xf numFmtId="1" fontId="6" fillId="10" borderId="274" xfId="0" applyNumberFormat="1" applyFont="1" applyFill="1" applyBorder="1"/>
    <xf numFmtId="1" fontId="6" fillId="10" borderId="264" xfId="0" applyNumberFormat="1" applyFont="1" applyFill="1" applyBorder="1"/>
    <xf numFmtId="1" fontId="6" fillId="10" borderId="262" xfId="0" applyNumberFormat="1" applyFont="1" applyFill="1" applyBorder="1"/>
    <xf numFmtId="1" fontId="6" fillId="10" borderId="275" xfId="0" applyNumberFormat="1" applyFont="1" applyFill="1" applyBorder="1"/>
    <xf numFmtId="1" fontId="6" fillId="10" borderId="276" xfId="0" applyNumberFormat="1" applyFont="1" applyFill="1" applyBorder="1"/>
    <xf numFmtId="1" fontId="6" fillId="0" borderId="207" xfId="0" applyNumberFormat="1" applyFont="1" applyBorder="1" applyAlignment="1">
      <alignment wrapText="1"/>
    </xf>
    <xf numFmtId="1" fontId="6" fillId="0" borderId="230" xfId="0" applyNumberFormat="1" applyFont="1" applyBorder="1"/>
    <xf numFmtId="1" fontId="6" fillId="0" borderId="229" xfId="0" applyNumberFormat="1" applyFont="1" applyBorder="1"/>
    <xf numFmtId="1" fontId="6" fillId="0" borderId="10" xfId="0" applyNumberFormat="1" applyFont="1" applyBorder="1"/>
    <xf numFmtId="1" fontId="6" fillId="7" borderId="277" xfId="0" applyNumberFormat="1" applyFont="1" applyFill="1" applyBorder="1" applyProtection="1">
      <protection locked="0"/>
    </xf>
    <xf numFmtId="1" fontId="6" fillId="0" borderId="255" xfId="0" applyNumberFormat="1" applyFont="1" applyBorder="1"/>
    <xf numFmtId="1" fontId="6" fillId="0" borderId="256" xfId="0" applyNumberFormat="1" applyFont="1" applyBorder="1"/>
    <xf numFmtId="1" fontId="6" fillId="0" borderId="251" xfId="0" applyNumberFormat="1" applyFont="1" applyBorder="1"/>
    <xf numFmtId="1" fontId="6" fillId="0" borderId="279" xfId="0" applyNumberFormat="1" applyFont="1" applyBorder="1"/>
    <xf numFmtId="1" fontId="6" fillId="0" borderId="280" xfId="0" applyNumberFormat="1" applyFont="1" applyBorder="1"/>
    <xf numFmtId="1" fontId="6" fillId="0" borderId="281" xfId="0" applyNumberFormat="1" applyFont="1" applyBorder="1"/>
    <xf numFmtId="1" fontId="6" fillId="7" borderId="253" xfId="0" applyNumberFormat="1" applyFont="1" applyFill="1" applyBorder="1" applyProtection="1">
      <protection locked="0"/>
    </xf>
    <xf numFmtId="1" fontId="6" fillId="7" borderId="254" xfId="0" applyNumberFormat="1" applyFont="1" applyFill="1" applyBorder="1" applyProtection="1">
      <protection locked="0"/>
    </xf>
    <xf numFmtId="1" fontId="6" fillId="7" borderId="153" xfId="0" applyNumberFormat="1" applyFont="1" applyFill="1" applyBorder="1" applyProtection="1">
      <protection locked="0"/>
    </xf>
    <xf numFmtId="1" fontId="6" fillId="7" borderId="283" xfId="0" applyNumberFormat="1" applyFont="1" applyFill="1" applyBorder="1" applyProtection="1">
      <protection locked="0"/>
    </xf>
    <xf numFmtId="1" fontId="6" fillId="7" borderId="284" xfId="0" applyNumberFormat="1" applyFont="1" applyFill="1" applyBorder="1" applyProtection="1">
      <protection locked="0"/>
    </xf>
    <xf numFmtId="1" fontId="6" fillId="7" borderId="93" xfId="0" applyNumberFormat="1" applyFont="1" applyFill="1" applyBorder="1" applyProtection="1">
      <protection locked="0"/>
    </xf>
    <xf numFmtId="1" fontId="6" fillId="7" borderId="285" xfId="0" applyNumberFormat="1" applyFont="1" applyFill="1" applyBorder="1" applyProtection="1">
      <protection locked="0"/>
    </xf>
    <xf numFmtId="1" fontId="6" fillId="7" borderId="286" xfId="0" applyNumberFormat="1" applyFont="1" applyFill="1" applyBorder="1" applyProtection="1">
      <protection locked="0"/>
    </xf>
    <xf numFmtId="1" fontId="6" fillId="7" borderId="287" xfId="0" applyNumberFormat="1" applyFont="1" applyFill="1" applyBorder="1" applyProtection="1">
      <protection locked="0"/>
    </xf>
    <xf numFmtId="1" fontId="6" fillId="7" borderId="90" xfId="0" applyNumberFormat="1" applyFont="1" applyFill="1" applyBorder="1" applyProtection="1">
      <protection locked="0"/>
    </xf>
    <xf numFmtId="1" fontId="6" fillId="7" borderId="290" xfId="0" applyNumberFormat="1" applyFont="1" applyFill="1" applyBorder="1" applyProtection="1">
      <protection locked="0"/>
    </xf>
    <xf numFmtId="1" fontId="6" fillId="9" borderId="88" xfId="0" applyNumberFormat="1" applyFont="1" applyFill="1" applyBorder="1"/>
    <xf numFmtId="1" fontId="6" fillId="9" borderId="87" xfId="0" applyNumberFormat="1" applyFont="1" applyFill="1" applyBorder="1"/>
    <xf numFmtId="1" fontId="6" fillId="9" borderId="291" xfId="0" applyNumberFormat="1" applyFont="1" applyFill="1" applyBorder="1"/>
    <xf numFmtId="1" fontId="6" fillId="9" borderId="90" xfId="0" applyNumberFormat="1" applyFont="1" applyFill="1" applyBorder="1"/>
    <xf numFmtId="1" fontId="6" fillId="7" borderId="86" xfId="0" applyNumberFormat="1" applyFont="1" applyFill="1" applyBorder="1" applyProtection="1">
      <protection locked="0"/>
    </xf>
    <xf numFmtId="1" fontId="6" fillId="0" borderId="208" xfId="0" applyNumberFormat="1" applyFont="1" applyBorder="1" applyAlignment="1">
      <alignment wrapText="1"/>
    </xf>
    <xf numFmtId="1" fontId="6" fillId="0" borderId="207" xfId="0" applyNumberFormat="1" applyFont="1" applyBorder="1"/>
    <xf numFmtId="1" fontId="6" fillId="7" borderId="207" xfId="0" applyNumberFormat="1" applyFont="1" applyFill="1" applyBorder="1" applyProtection="1">
      <protection locked="0"/>
    </xf>
    <xf numFmtId="1" fontId="6" fillId="7" borderId="293" xfId="0" applyNumberFormat="1" applyFont="1" applyFill="1" applyBorder="1" applyProtection="1">
      <protection locked="0"/>
    </xf>
    <xf numFmtId="1" fontId="6" fillId="5" borderId="294" xfId="0" applyNumberFormat="1" applyFont="1" applyFill="1" applyBorder="1"/>
    <xf numFmtId="1" fontId="6" fillId="5" borderId="295" xfId="0" applyNumberFormat="1" applyFont="1" applyFill="1" applyBorder="1"/>
    <xf numFmtId="1" fontId="6" fillId="0" borderId="297" xfId="0" applyNumberFormat="1" applyFont="1" applyBorder="1" applyAlignment="1">
      <alignment horizontal="center" vertical="center" wrapText="1"/>
    </xf>
    <xf numFmtId="1" fontId="6" fillId="0" borderId="298" xfId="0" applyNumberFormat="1" applyFont="1" applyBorder="1" applyAlignment="1">
      <alignment horizontal="center" vertical="center" wrapText="1"/>
    </xf>
    <xf numFmtId="1" fontId="6" fillId="0" borderId="299" xfId="0" applyNumberFormat="1" applyFont="1" applyBorder="1" applyAlignment="1">
      <alignment horizontal="center" vertical="center" wrapText="1"/>
    </xf>
    <xf numFmtId="1" fontId="6" fillId="0" borderId="300" xfId="0" applyNumberFormat="1" applyFont="1" applyBorder="1" applyAlignment="1">
      <alignment horizontal="center" vertical="center" wrapText="1"/>
    </xf>
    <xf numFmtId="1" fontId="6" fillId="0" borderId="259" xfId="0" applyNumberFormat="1" applyFont="1" applyBorder="1" applyAlignment="1">
      <alignment horizontal="center" vertical="center"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0" borderId="282" xfId="0" applyNumberFormat="1" applyFont="1" applyBorder="1"/>
    <xf numFmtId="1" fontId="6" fillId="0" borderId="273" xfId="0" applyNumberFormat="1" applyFont="1" applyBorder="1"/>
    <xf numFmtId="1" fontId="6" fillId="0" borderId="254" xfId="0" applyNumberFormat="1" applyFont="1" applyBorder="1" applyAlignment="1">
      <alignment wrapText="1"/>
    </xf>
    <xf numFmtId="1" fontId="6" fillId="7" borderId="254" xfId="0" applyNumberFormat="1" applyFont="1" applyFill="1" applyBorder="1" applyAlignment="1" applyProtection="1">
      <alignment horizontal="center"/>
      <protection locked="0"/>
    </xf>
    <xf numFmtId="1" fontId="4" fillId="5" borderId="301" xfId="0" applyNumberFormat="1" applyFont="1" applyFill="1" applyBorder="1"/>
    <xf numFmtId="1" fontId="6" fillId="0" borderId="303" xfId="0" applyNumberFormat="1" applyFont="1" applyBorder="1"/>
    <xf numFmtId="1" fontId="6" fillId="0" borderId="304" xfId="0" applyNumberFormat="1" applyFont="1" applyBorder="1"/>
    <xf numFmtId="1" fontId="6" fillId="0" borderId="305" xfId="0" applyNumberFormat="1" applyFont="1" applyBorder="1" applyAlignment="1">
      <alignment wrapText="1"/>
    </xf>
    <xf numFmtId="1" fontId="6" fillId="7" borderId="303" xfId="0" applyNumberFormat="1" applyFont="1" applyFill="1" applyBorder="1" applyProtection="1">
      <protection locked="0"/>
    </xf>
    <xf numFmtId="1" fontId="6" fillId="7" borderId="306" xfId="0" applyNumberFormat="1" applyFont="1" applyFill="1" applyBorder="1" applyProtection="1">
      <protection locked="0"/>
    </xf>
    <xf numFmtId="1" fontId="6" fillId="7" borderId="307" xfId="0" applyNumberFormat="1" applyFont="1" applyFill="1" applyBorder="1" applyProtection="1">
      <protection locked="0"/>
    </xf>
    <xf numFmtId="1" fontId="6" fillId="7" borderId="305" xfId="0" applyNumberFormat="1" applyFont="1" applyFill="1" applyBorder="1" applyProtection="1">
      <protection locked="0"/>
    </xf>
    <xf numFmtId="1" fontId="6" fillId="7" borderId="308" xfId="0" applyNumberFormat="1" applyFont="1" applyFill="1" applyBorder="1" applyProtection="1">
      <protection locked="0"/>
    </xf>
    <xf numFmtId="1" fontId="6" fillId="7" borderId="309" xfId="0" applyNumberFormat="1" applyFont="1" applyFill="1" applyBorder="1" applyProtection="1">
      <protection locked="0"/>
    </xf>
    <xf numFmtId="1" fontId="6" fillId="7" borderId="310" xfId="0" applyNumberFormat="1" applyFont="1" applyFill="1" applyBorder="1" applyProtection="1">
      <protection locked="0"/>
    </xf>
    <xf numFmtId="1" fontId="6" fillId="7" borderId="311" xfId="0" applyNumberFormat="1" applyFont="1" applyFill="1" applyBorder="1" applyProtection="1">
      <protection locked="0"/>
    </xf>
    <xf numFmtId="1" fontId="5" fillId="0" borderId="312" xfId="0" applyNumberFormat="1" applyFont="1" applyBorder="1"/>
    <xf numFmtId="1" fontId="2" fillId="0" borderId="313" xfId="0" applyNumberFormat="1" applyFont="1" applyBorder="1"/>
    <xf numFmtId="1" fontId="2" fillId="3" borderId="313" xfId="0" applyNumberFormat="1" applyFont="1" applyFill="1" applyBorder="1"/>
    <xf numFmtId="1" fontId="6" fillId="3" borderId="207" xfId="0" applyNumberFormat="1" applyFont="1" applyFill="1" applyBorder="1" applyProtection="1">
      <protection hidden="1"/>
    </xf>
    <xf numFmtId="1" fontId="6" fillId="0" borderId="57" xfId="0" applyNumberFormat="1" applyFont="1" applyBorder="1" applyAlignment="1">
      <alignment horizontal="center" vertical="center"/>
    </xf>
    <xf numFmtId="1" fontId="6" fillId="0" borderId="292" xfId="0" applyNumberFormat="1" applyFont="1" applyBorder="1" applyAlignment="1">
      <alignment horizontal="center" vertical="center"/>
    </xf>
    <xf numFmtId="1" fontId="6" fillId="0" borderId="319" xfId="0" applyNumberFormat="1" applyFont="1" applyBorder="1" applyAlignment="1">
      <alignment horizontal="center" vertical="center" wrapText="1"/>
    </xf>
    <xf numFmtId="1" fontId="6" fillId="0" borderId="318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 applyAlignment="1">
      <alignment wrapText="1"/>
    </xf>
    <xf numFmtId="1" fontId="6" fillId="0" borderId="321" xfId="0" applyNumberFormat="1" applyFont="1" applyBorder="1" applyAlignment="1">
      <alignment horizontal="right" wrapText="1"/>
    </xf>
    <xf numFmtId="1" fontId="6" fillId="0" borderId="322" xfId="0" applyNumberFormat="1" applyFont="1" applyBorder="1" applyAlignment="1">
      <alignment horizontal="right"/>
    </xf>
    <xf numFmtId="1" fontId="6" fillId="7" borderId="323" xfId="0" applyNumberFormat="1" applyFont="1" applyFill="1" applyBorder="1" applyProtection="1">
      <protection locked="0"/>
    </xf>
    <xf numFmtId="1" fontId="6" fillId="7" borderId="322" xfId="0" applyNumberFormat="1" applyFont="1" applyFill="1" applyBorder="1" applyProtection="1">
      <protection locked="0"/>
    </xf>
    <xf numFmtId="1" fontId="6" fillId="7" borderId="324" xfId="0" applyNumberFormat="1" applyFont="1" applyFill="1" applyBorder="1" applyProtection="1">
      <protection locked="0"/>
    </xf>
    <xf numFmtId="1" fontId="6" fillId="7" borderId="325" xfId="0" applyNumberFormat="1" applyFont="1" applyFill="1" applyBorder="1" applyProtection="1">
      <protection locked="0"/>
    </xf>
    <xf numFmtId="1" fontId="6" fillId="0" borderId="292" xfId="0" applyNumberFormat="1" applyFont="1" applyBorder="1" applyAlignment="1">
      <alignment horizontal="right" wrapText="1"/>
    </xf>
    <xf numFmtId="1" fontId="6" fillId="0" borderId="207" xfId="0" applyNumberFormat="1" applyFont="1" applyBorder="1" applyAlignment="1">
      <alignment horizontal="right"/>
    </xf>
    <xf numFmtId="1" fontId="5" fillId="5" borderId="0" xfId="0" applyNumberFormat="1" applyFont="1" applyFill="1"/>
    <xf numFmtId="1" fontId="6" fillId="0" borderId="326" xfId="0" applyNumberFormat="1" applyFont="1" applyBorder="1" applyAlignment="1">
      <alignment horizontal="center" vertical="center"/>
    </xf>
    <xf numFmtId="1" fontId="6" fillId="0" borderId="319" xfId="0" applyNumberFormat="1" applyFont="1" applyBorder="1" applyAlignment="1">
      <alignment horizontal="center" vertical="center"/>
    </xf>
    <xf numFmtId="1" fontId="6" fillId="0" borderId="328" xfId="0" applyNumberFormat="1" applyFont="1" applyBorder="1" applyAlignment="1">
      <alignment horizontal="center" vertical="center" wrapText="1"/>
    </xf>
    <xf numFmtId="1" fontId="6" fillId="0" borderId="320" xfId="0" applyNumberFormat="1" applyFont="1" applyBorder="1"/>
    <xf numFmtId="1" fontId="6" fillId="0" borderId="320" xfId="0" applyNumberFormat="1" applyFont="1" applyBorder="1" applyAlignment="1">
      <alignment horizontal="right" wrapText="1"/>
    </xf>
    <xf numFmtId="1" fontId="6" fillId="0" borderId="323" xfId="0" applyNumberFormat="1" applyFont="1" applyBorder="1" applyAlignment="1">
      <alignment horizontal="right" wrapText="1"/>
    </xf>
    <xf numFmtId="1" fontId="6" fillId="0" borderId="324" xfId="0" applyNumberFormat="1" applyFont="1" applyBorder="1" applyAlignment="1">
      <alignment horizontal="right"/>
    </xf>
    <xf numFmtId="1" fontId="6" fillId="7" borderId="331" xfId="0" applyNumberFormat="1" applyFont="1" applyFill="1" applyBorder="1" applyProtection="1">
      <protection locked="0"/>
    </xf>
    <xf numFmtId="1" fontId="6" fillId="7" borderId="321" xfId="0" applyNumberFormat="1" applyFont="1" applyFill="1" applyBorder="1" applyProtection="1">
      <protection locked="0"/>
    </xf>
    <xf numFmtId="1" fontId="6" fillId="7" borderId="332" xfId="0" applyNumberFormat="1" applyFont="1" applyFill="1" applyBorder="1" applyProtection="1">
      <protection locked="0"/>
    </xf>
    <xf numFmtId="1" fontId="12" fillId="7" borderId="321" xfId="0" applyNumberFormat="1" applyFont="1" applyFill="1" applyBorder="1" applyProtection="1">
      <protection locked="0"/>
    </xf>
    <xf numFmtId="1" fontId="12" fillId="7" borderId="332" xfId="0" applyNumberFormat="1" applyFont="1" applyFill="1" applyBorder="1" applyProtection="1">
      <protection locked="0"/>
    </xf>
    <xf numFmtId="1" fontId="12" fillId="7" borderId="324" xfId="0" applyNumberFormat="1" applyFont="1" applyFill="1" applyBorder="1" applyProtection="1">
      <protection locked="0"/>
    </xf>
    <xf numFmtId="1" fontId="6" fillId="0" borderId="24" xfId="0" applyNumberFormat="1" applyFont="1" applyBorder="1" applyAlignment="1">
      <alignment horizontal="right" wrapText="1"/>
    </xf>
    <xf numFmtId="1" fontId="6" fillId="0" borderId="25" xfId="0" applyNumberFormat="1" applyFont="1" applyBorder="1" applyAlignment="1">
      <alignment horizontal="right" wrapText="1"/>
    </xf>
    <xf numFmtId="1" fontId="6" fillId="0" borderId="30" xfId="0" applyNumberFormat="1" applyFont="1" applyBorder="1" applyAlignment="1">
      <alignment horizontal="right"/>
    </xf>
    <xf numFmtId="1" fontId="12" fillId="7" borderId="72" xfId="0" applyNumberFormat="1" applyFont="1" applyFill="1" applyBorder="1" applyProtection="1">
      <protection locked="0"/>
    </xf>
    <xf numFmtId="1" fontId="12" fillId="7" borderId="26" xfId="0" applyNumberFormat="1" applyFont="1" applyFill="1" applyBorder="1" applyProtection="1">
      <protection locked="0"/>
    </xf>
    <xf numFmtId="1" fontId="12" fillId="7" borderId="30" xfId="0" applyNumberFormat="1" applyFont="1" applyFill="1" applyBorder="1" applyProtection="1">
      <protection locked="0"/>
    </xf>
    <xf numFmtId="1" fontId="6" fillId="0" borderId="34" xfId="0" applyNumberFormat="1" applyFont="1" applyBorder="1" applyAlignment="1">
      <alignment horizontal="right" wrapText="1"/>
    </xf>
    <xf numFmtId="1" fontId="6" fillId="0" borderId="52" xfId="0" applyNumberFormat="1" applyFont="1" applyBorder="1" applyAlignment="1">
      <alignment horizontal="right" wrapText="1"/>
    </xf>
    <xf numFmtId="1" fontId="6" fillId="0" borderId="40" xfId="0" applyNumberFormat="1" applyFont="1" applyBorder="1" applyAlignment="1">
      <alignment horizontal="right"/>
    </xf>
    <xf numFmtId="1" fontId="12" fillId="7" borderId="70" xfId="0" applyNumberFormat="1" applyFont="1" applyFill="1" applyBorder="1" applyProtection="1">
      <protection locked="0"/>
    </xf>
    <xf numFmtId="1" fontId="12" fillId="7" borderId="36" xfId="0" applyNumberFormat="1" applyFont="1" applyFill="1" applyBorder="1" applyProtection="1">
      <protection locked="0"/>
    </xf>
    <xf numFmtId="1" fontId="12" fillId="7" borderId="40" xfId="0" applyNumberFormat="1" applyFont="1" applyFill="1" applyBorder="1" applyProtection="1">
      <protection locked="0"/>
    </xf>
    <xf numFmtId="1" fontId="6" fillId="0" borderId="221" xfId="0" applyNumberFormat="1" applyFont="1" applyBorder="1" applyAlignment="1">
      <alignment horizontal="right"/>
    </xf>
    <xf numFmtId="1" fontId="12" fillId="7" borderId="95" xfId="0" applyNumberFormat="1" applyFont="1" applyFill="1" applyBorder="1" applyProtection="1">
      <protection locked="0"/>
    </xf>
    <xf numFmtId="1" fontId="12" fillId="7" borderId="50" xfId="0" applyNumberFormat="1" applyFont="1" applyFill="1" applyBorder="1" applyProtection="1">
      <protection locked="0"/>
    </xf>
    <xf numFmtId="1" fontId="12" fillId="7" borderId="221" xfId="0" applyNumberFormat="1" applyFont="1" applyFill="1" applyBorder="1" applyProtection="1">
      <protection locked="0"/>
    </xf>
    <xf numFmtId="1" fontId="2" fillId="13" borderId="0" xfId="0" applyNumberFormat="1" applyFont="1" applyFill="1"/>
    <xf numFmtId="1" fontId="2" fillId="5" borderId="333" xfId="0" applyNumberFormat="1" applyFont="1" applyFill="1" applyBorder="1"/>
    <xf numFmtId="1" fontId="2" fillId="0" borderId="333" xfId="0" applyNumberFormat="1" applyFont="1" applyBorder="1"/>
    <xf numFmtId="1" fontId="6" fillId="0" borderId="283" xfId="0" applyNumberFormat="1" applyFont="1" applyBorder="1" applyAlignment="1">
      <alignment horizontal="center" vertical="center" wrapText="1"/>
    </xf>
    <xf numFmtId="1" fontId="4" fillId="0" borderId="333" xfId="0" applyNumberFormat="1" applyFont="1" applyBorder="1"/>
    <xf numFmtId="1" fontId="6" fillId="9" borderId="254" xfId="0" applyNumberFormat="1" applyFont="1" applyFill="1" applyBorder="1"/>
    <xf numFmtId="1" fontId="6" fillId="10" borderId="270" xfId="0" applyNumberFormat="1" applyFont="1" applyFill="1" applyBorder="1"/>
    <xf numFmtId="1" fontId="6" fillId="10" borderId="253" xfId="0" applyNumberFormat="1" applyFont="1" applyFill="1" applyBorder="1"/>
    <xf numFmtId="1" fontId="6" fillId="10" borderId="254" xfId="0" applyNumberFormat="1" applyFont="1" applyFill="1" applyBorder="1"/>
    <xf numFmtId="1" fontId="6" fillId="0" borderId="254" xfId="0" applyNumberFormat="1" applyFont="1" applyBorder="1" applyAlignment="1" applyProtection="1">
      <alignment horizontal="center" vertical="center"/>
      <protection hidden="1"/>
    </xf>
    <xf numFmtId="1" fontId="6" fillId="0" borderId="283" xfId="0" applyNumberFormat="1" applyFont="1" applyBorder="1" applyAlignment="1" applyProtection="1">
      <alignment horizontal="center" vertical="center"/>
      <protection hidden="1"/>
    </xf>
    <xf numFmtId="1" fontId="6" fillId="0" borderId="11" xfId="0" applyNumberFormat="1" applyFont="1" applyBorder="1" applyAlignment="1">
      <alignment wrapText="1"/>
    </xf>
    <xf numFmtId="1" fontId="6" fillId="3" borderId="15" xfId="0" applyNumberFormat="1" applyFont="1" applyFill="1" applyBorder="1" applyProtection="1">
      <protection hidden="1"/>
    </xf>
    <xf numFmtId="1" fontId="6" fillId="0" borderId="75" xfId="0" applyNumberFormat="1" applyFont="1" applyBorder="1" applyAlignment="1">
      <alignment horizontal="center" vertical="center"/>
    </xf>
    <xf numFmtId="1" fontId="6" fillId="0" borderId="75" xfId="0" applyNumberFormat="1" applyFont="1" applyBorder="1" applyAlignment="1">
      <alignment horizontal="right" wrapText="1"/>
    </xf>
    <xf numFmtId="1" fontId="6" fillId="0" borderId="74" xfId="0" applyNumberFormat="1" applyFont="1" applyBorder="1" applyAlignment="1">
      <alignment wrapText="1"/>
    </xf>
    <xf numFmtId="1" fontId="6" fillId="0" borderId="339" xfId="0" applyNumberFormat="1" applyFont="1" applyBorder="1"/>
    <xf numFmtId="1" fontId="6" fillId="7" borderId="339" xfId="0" applyNumberFormat="1" applyFont="1" applyFill="1" applyBorder="1" applyProtection="1">
      <protection locked="0"/>
    </xf>
    <xf numFmtId="1" fontId="6" fillId="3" borderId="340" xfId="0" applyNumberFormat="1" applyFont="1" applyFill="1" applyBorder="1"/>
    <xf numFmtId="1" fontId="6" fillId="7" borderId="187" xfId="0" applyNumberFormat="1" applyFont="1" applyFill="1" applyBorder="1" applyProtection="1">
      <protection locked="0"/>
    </xf>
    <xf numFmtId="1" fontId="6" fillId="7" borderId="340" xfId="0" applyNumberFormat="1" applyFont="1" applyFill="1" applyBorder="1" applyProtection="1">
      <protection locked="0"/>
    </xf>
    <xf numFmtId="1" fontId="6" fillId="0" borderId="340" xfId="0" applyNumberFormat="1" applyFont="1" applyBorder="1" applyAlignment="1" applyProtection="1">
      <alignment wrapText="1"/>
      <protection hidden="1"/>
    </xf>
    <xf numFmtId="1" fontId="6" fillId="0" borderId="340" xfId="0" applyNumberFormat="1" applyFont="1" applyBorder="1" applyAlignment="1">
      <alignment horizontal="center" vertical="center"/>
    </xf>
    <xf numFmtId="1" fontId="6" fillId="9" borderId="340" xfId="0" applyNumberFormat="1" applyFont="1" applyFill="1" applyBorder="1"/>
    <xf numFmtId="1" fontId="6" fillId="0" borderId="341" xfId="0" applyNumberFormat="1" applyFont="1" applyBorder="1"/>
    <xf numFmtId="1" fontId="4" fillId="0" borderId="119" xfId="0" applyNumberFormat="1" applyFont="1" applyBorder="1"/>
    <xf numFmtId="1" fontId="2" fillId="3" borderId="119" xfId="0" applyNumberFormat="1" applyFont="1" applyFill="1" applyBorder="1"/>
    <xf numFmtId="1" fontId="6" fillId="7" borderId="341" xfId="0" applyNumberFormat="1" applyFont="1" applyFill="1" applyBorder="1" applyProtection="1">
      <protection locked="0"/>
    </xf>
    <xf numFmtId="1" fontId="6" fillId="8" borderId="341" xfId="0" applyNumberFormat="1" applyFont="1" applyFill="1" applyBorder="1"/>
    <xf numFmtId="1" fontId="6" fillId="0" borderId="341" xfId="0" applyNumberFormat="1" applyFont="1" applyBorder="1" applyAlignment="1">
      <alignment horizontal="right"/>
    </xf>
    <xf numFmtId="1" fontId="2" fillId="5" borderId="342" xfId="0" applyNumberFormat="1" applyFont="1" applyFill="1" applyBorder="1"/>
    <xf numFmtId="1" fontId="6" fillId="3" borderId="119" xfId="0" applyNumberFormat="1" applyFont="1" applyFill="1" applyBorder="1"/>
    <xf numFmtId="1" fontId="6" fillId="0" borderId="119" xfId="0" applyNumberFormat="1" applyFont="1" applyBorder="1"/>
    <xf numFmtId="1" fontId="6" fillId="3" borderId="107" xfId="0" applyNumberFormat="1" applyFont="1" applyFill="1" applyBorder="1"/>
    <xf numFmtId="1" fontId="6" fillId="7" borderId="117" xfId="0" applyNumberFormat="1" applyFont="1" applyFill="1" applyBorder="1" applyProtection="1">
      <protection locked="0"/>
    </xf>
    <xf numFmtId="1" fontId="6" fillId="8" borderId="110" xfId="0" applyNumberFormat="1" applyFont="1" applyFill="1" applyBorder="1"/>
    <xf numFmtId="1" fontId="6" fillId="8" borderId="109" xfId="0" applyNumberFormat="1" applyFont="1" applyFill="1" applyBorder="1"/>
    <xf numFmtId="1" fontId="6" fillId="0" borderId="341" xfId="0" applyNumberFormat="1" applyFont="1" applyBorder="1" applyAlignment="1">
      <alignment wrapText="1"/>
    </xf>
    <xf numFmtId="1" fontId="2" fillId="0" borderId="344" xfId="0" applyNumberFormat="1" applyFont="1" applyBorder="1"/>
    <xf numFmtId="1" fontId="2" fillId="0" borderId="345" xfId="0" applyNumberFormat="1" applyFont="1" applyBorder="1"/>
    <xf numFmtId="1" fontId="4" fillId="0" borderId="342" xfId="0" applyNumberFormat="1" applyFont="1" applyBorder="1"/>
    <xf numFmtId="1" fontId="6" fillId="0" borderId="346" xfId="0" applyNumberFormat="1" applyFont="1" applyBorder="1" applyAlignment="1">
      <alignment wrapText="1"/>
    </xf>
    <xf numFmtId="1" fontId="6" fillId="7" borderId="346" xfId="0" applyNumberFormat="1" applyFont="1" applyFill="1" applyBorder="1" applyProtection="1">
      <protection locked="0"/>
    </xf>
    <xf numFmtId="1" fontId="5" fillId="0" borderId="347" xfId="0" applyNumberFormat="1" applyFont="1" applyBorder="1"/>
    <xf numFmtId="1" fontId="6" fillId="0" borderId="346" xfId="0" applyNumberFormat="1" applyFont="1" applyBorder="1" applyAlignment="1">
      <alignment horizontal="right" wrapText="1"/>
    </xf>
    <xf numFmtId="1" fontId="5" fillId="3" borderId="347" xfId="0" applyNumberFormat="1" applyFont="1" applyFill="1" applyBorder="1"/>
    <xf numFmtId="1" fontId="6" fillId="0" borderId="348" xfId="0" applyNumberFormat="1" applyFont="1" applyBorder="1"/>
    <xf numFmtId="1" fontId="6" fillId="7" borderId="348" xfId="0" applyNumberFormat="1" applyFont="1" applyFill="1" applyBorder="1" applyProtection="1">
      <protection locked="0"/>
    </xf>
    <xf numFmtId="1" fontId="6" fillId="3" borderId="349" xfId="0" applyNumberFormat="1" applyFont="1" applyFill="1" applyBorder="1"/>
    <xf numFmtId="1" fontId="2" fillId="0" borderId="342" xfId="0" applyNumberFormat="1" applyFont="1" applyBorder="1"/>
    <xf numFmtId="1" fontId="6" fillId="3" borderId="351" xfId="1" applyNumberFormat="1" applyFont="1" applyFill="1" applyBorder="1"/>
    <xf numFmtId="1" fontId="6" fillId="0" borderId="353" xfId="0" applyNumberFormat="1" applyFont="1" applyBorder="1" applyAlignment="1">
      <alignment horizontal="center" vertical="center" wrapText="1"/>
    </xf>
    <xf numFmtId="1" fontId="6" fillId="0" borderId="353" xfId="0" applyNumberFormat="1" applyFont="1" applyBorder="1" applyAlignment="1">
      <alignment horizontal="right"/>
    </xf>
    <xf numFmtId="1" fontId="6" fillId="7" borderId="354" xfId="0" applyNumberFormat="1" applyFont="1" applyFill="1" applyBorder="1" applyProtection="1">
      <protection locked="0"/>
    </xf>
    <xf numFmtId="1" fontId="11" fillId="0" borderId="353" xfId="0" applyNumberFormat="1" applyFont="1" applyBorder="1" applyAlignment="1">
      <alignment horizontal="center" vertical="center" wrapText="1"/>
    </xf>
    <xf numFmtId="1" fontId="6" fillId="7" borderId="353" xfId="0" applyNumberFormat="1" applyFont="1" applyFill="1" applyBorder="1" applyProtection="1">
      <protection locked="0"/>
    </xf>
    <xf numFmtId="1" fontId="6" fillId="7" borderId="349" xfId="0" applyNumberFormat="1" applyFont="1" applyFill="1" applyBorder="1" applyProtection="1">
      <protection locked="0"/>
    </xf>
    <xf numFmtId="1" fontId="6" fillId="0" borderId="349" xfId="0" applyNumberFormat="1" applyFont="1" applyBorder="1" applyAlignment="1" applyProtection="1">
      <alignment wrapText="1"/>
      <protection hidden="1"/>
    </xf>
    <xf numFmtId="1" fontId="6" fillId="12" borderId="355" xfId="3" applyNumberFormat="1" applyFont="1" applyBorder="1" applyProtection="1">
      <protection locked="0"/>
    </xf>
    <xf numFmtId="1" fontId="6" fillId="12" borderId="356" xfId="3" applyNumberFormat="1" applyFont="1" applyBorder="1" applyProtection="1">
      <protection locked="0"/>
    </xf>
    <xf numFmtId="1" fontId="6" fillId="12" borderId="357" xfId="3" applyNumberFormat="1" applyFont="1" applyBorder="1" applyProtection="1">
      <protection locked="0"/>
    </xf>
    <xf numFmtId="1" fontId="6" fillId="12" borderId="358" xfId="3" applyNumberFormat="1" applyFont="1" applyBorder="1" applyProtection="1">
      <protection locked="0"/>
    </xf>
    <xf numFmtId="1" fontId="6" fillId="12" borderId="359" xfId="3" applyNumberFormat="1" applyFont="1" applyBorder="1" applyProtection="1">
      <protection locked="0"/>
    </xf>
    <xf numFmtId="1" fontId="6" fillId="12" borderId="360" xfId="3" applyNumberFormat="1" applyFont="1" applyBorder="1" applyProtection="1">
      <protection locked="0"/>
    </xf>
    <xf numFmtId="1" fontId="6" fillId="7" borderId="361" xfId="0" applyNumberFormat="1" applyFont="1" applyFill="1" applyBorder="1" applyProtection="1">
      <protection locked="0"/>
    </xf>
    <xf numFmtId="1" fontId="6" fillId="9" borderId="349" xfId="0" applyNumberFormat="1" applyFont="1" applyFill="1" applyBorder="1"/>
    <xf numFmtId="1" fontId="6" fillId="7" borderId="362" xfId="0" applyNumberFormat="1" applyFont="1" applyFill="1" applyBorder="1" applyProtection="1">
      <protection locked="0"/>
    </xf>
    <xf numFmtId="1" fontId="6" fillId="0" borderId="362" xfId="0" applyNumberFormat="1" applyFont="1" applyBorder="1" applyAlignment="1">
      <alignment horizontal="center" vertical="center"/>
    </xf>
    <xf numFmtId="1" fontId="6" fillId="7" borderId="363" xfId="0" applyNumberFormat="1" applyFont="1" applyFill="1" applyBorder="1" applyProtection="1">
      <protection locked="0"/>
    </xf>
    <xf numFmtId="1" fontId="6" fillId="0" borderId="362" xfId="0" applyNumberFormat="1" applyFont="1" applyBorder="1" applyAlignment="1">
      <alignment horizontal="right" wrapText="1"/>
    </xf>
    <xf numFmtId="1" fontId="6" fillId="7" borderId="365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5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187" xfId="0" applyNumberFormat="1" applyFont="1" applyBorder="1" applyAlignment="1">
      <alignment horizontal="center" vertical="center" wrapText="1"/>
    </xf>
    <xf numFmtId="1" fontId="6" fillId="0" borderId="54" xfId="0" applyNumberFormat="1" applyFont="1" applyBorder="1" applyAlignment="1">
      <alignment wrapText="1"/>
    </xf>
    <xf numFmtId="1" fontId="6" fillId="0" borderId="11" xfId="0" applyNumberFormat="1" applyFont="1" applyBorder="1"/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07" xfId="0" applyNumberFormat="1" applyFont="1" applyBorder="1"/>
    <xf numFmtId="1" fontId="6" fillId="0" borderId="187" xfId="0" applyNumberFormat="1" applyFont="1" applyBorder="1"/>
    <xf numFmtId="1" fontId="6" fillId="0" borderId="187" xfId="0" applyNumberFormat="1" applyFont="1" applyBorder="1" applyAlignment="1">
      <alignment horizontal="center" vertical="center"/>
    </xf>
    <xf numFmtId="1" fontId="6" fillId="7" borderId="366" xfId="0" applyNumberFormat="1" applyFont="1" applyFill="1" applyBorder="1" applyProtection="1">
      <protection locked="0"/>
    </xf>
    <xf numFmtId="1" fontId="6" fillId="0" borderId="369" xfId="0" applyNumberFormat="1" applyFont="1" applyBorder="1" applyAlignment="1">
      <alignment horizontal="center" vertical="center"/>
    </xf>
    <xf numFmtId="1" fontId="6" fillId="0" borderId="369" xfId="0" applyNumberFormat="1" applyFont="1" applyBorder="1"/>
    <xf numFmtId="1" fontId="6" fillId="0" borderId="375" xfId="0" applyNumberFormat="1" applyFont="1" applyBorder="1" applyAlignment="1">
      <alignment horizontal="center" vertical="center" wrapText="1"/>
    </xf>
    <xf numFmtId="1" fontId="6" fillId="0" borderId="376" xfId="0" applyNumberFormat="1" applyFont="1" applyBorder="1" applyAlignment="1">
      <alignment horizontal="center" vertical="center" wrapText="1"/>
    </xf>
    <xf numFmtId="1" fontId="6" fillId="0" borderId="378" xfId="0" applyNumberFormat="1" applyFont="1" applyBorder="1" applyAlignment="1">
      <alignment horizontal="center" vertical="center" wrapText="1"/>
    </xf>
    <xf numFmtId="1" fontId="6" fillId="0" borderId="366" xfId="0" applyNumberFormat="1" applyFont="1" applyBorder="1"/>
    <xf numFmtId="1" fontId="6" fillId="7" borderId="381" xfId="0" applyNumberFormat="1" applyFont="1" applyFill="1" applyBorder="1" applyProtection="1">
      <protection locked="0"/>
    </xf>
    <xf numFmtId="1" fontId="6" fillId="0" borderId="381" xfId="0" applyNumberFormat="1" applyFont="1" applyBorder="1"/>
    <xf numFmtId="1" fontId="6" fillId="0" borderId="381" xfId="0" applyNumberFormat="1" applyFont="1" applyBorder="1" applyAlignment="1">
      <alignment horizontal="right"/>
    </xf>
    <xf numFmtId="1" fontId="6" fillId="0" borderId="368" xfId="0" applyNumberFormat="1" applyFont="1" applyBorder="1" applyAlignment="1">
      <alignment horizontal="right"/>
    </xf>
    <xf numFmtId="1" fontId="6" fillId="0" borderId="366" xfId="0" applyNumberFormat="1" applyFont="1" applyBorder="1" applyAlignment="1">
      <alignment horizontal="right"/>
    </xf>
    <xf numFmtId="1" fontId="6" fillId="0" borderId="385" xfId="0" applyNumberFormat="1" applyFont="1" applyBorder="1" applyAlignment="1">
      <alignment horizontal="right"/>
    </xf>
    <xf numFmtId="1" fontId="6" fillId="0" borderId="369" xfId="0" applyNumberFormat="1" applyFont="1" applyBorder="1" applyAlignment="1">
      <alignment horizontal="center" vertical="center" wrapText="1"/>
    </xf>
    <xf numFmtId="1" fontId="6" fillId="0" borderId="383" xfId="0" applyNumberFormat="1" applyFont="1" applyBorder="1"/>
    <xf numFmtId="1" fontId="6" fillId="0" borderId="384" xfId="0" applyNumberFormat="1" applyFont="1" applyBorder="1"/>
    <xf numFmtId="1" fontId="6" fillId="0" borderId="375" xfId="0" applyNumberFormat="1" applyFont="1" applyBorder="1" applyAlignment="1">
      <alignment wrapText="1"/>
    </xf>
    <xf numFmtId="1" fontId="6" fillId="10" borderId="374" xfId="0" applyNumberFormat="1" applyFont="1" applyFill="1" applyBorder="1" applyAlignment="1">
      <alignment horizontal="center"/>
    </xf>
    <xf numFmtId="1" fontId="6" fillId="10" borderId="368" xfId="0" applyNumberFormat="1" applyFont="1" applyFill="1" applyBorder="1" applyAlignment="1">
      <alignment horizontal="center"/>
    </xf>
    <xf numFmtId="1" fontId="6" fillId="10" borderId="381" xfId="0" applyNumberFormat="1" applyFont="1" applyFill="1" applyBorder="1" applyAlignment="1">
      <alignment horizontal="center"/>
    </xf>
    <xf numFmtId="1" fontId="6" fillId="0" borderId="366" xfId="0" applyNumberFormat="1" applyFont="1" applyBorder="1" applyAlignment="1">
      <alignment wrapText="1"/>
    </xf>
    <xf numFmtId="1" fontId="6" fillId="7" borderId="386" xfId="0" applyNumberFormat="1" applyFont="1" applyFill="1" applyBorder="1" applyProtection="1">
      <protection locked="0"/>
    </xf>
    <xf numFmtId="1" fontId="6" fillId="7" borderId="384" xfId="0" applyNumberFormat="1" applyFont="1" applyFill="1" applyBorder="1" applyProtection="1">
      <protection locked="0"/>
    </xf>
    <xf numFmtId="1" fontId="6" fillId="7" borderId="368" xfId="0" applyNumberFormat="1" applyFont="1" applyFill="1" applyBorder="1" applyProtection="1">
      <protection locked="0"/>
    </xf>
    <xf numFmtId="1" fontId="6" fillId="9" borderId="366" xfId="0" applyNumberFormat="1" applyFont="1" applyFill="1" applyBorder="1"/>
    <xf numFmtId="1" fontId="11" fillId="0" borderId="369" xfId="0" applyNumberFormat="1" applyFont="1" applyBorder="1" applyAlignment="1">
      <alignment horizontal="center" vertical="center" wrapText="1"/>
    </xf>
    <xf numFmtId="1" fontId="11" fillId="0" borderId="381" xfId="0" applyNumberFormat="1" applyFont="1" applyBorder="1" applyAlignment="1">
      <alignment horizontal="center" vertical="center" wrapText="1"/>
    </xf>
    <xf numFmtId="1" fontId="6" fillId="7" borderId="385" xfId="0" applyNumberFormat="1" applyFont="1" applyFill="1" applyBorder="1" applyProtection="1">
      <protection locked="0"/>
    </xf>
    <xf numFmtId="1" fontId="6" fillId="10" borderId="387" xfId="0" applyNumberFormat="1" applyFont="1" applyFill="1" applyBorder="1"/>
    <xf numFmtId="1" fontId="6" fillId="0" borderId="369" xfId="0" applyNumberFormat="1" applyFont="1" applyBorder="1" applyAlignment="1">
      <alignment wrapText="1"/>
    </xf>
    <xf numFmtId="1" fontId="6" fillId="7" borderId="369" xfId="0" applyNumberFormat="1" applyFont="1" applyFill="1" applyBorder="1" applyProtection="1">
      <protection locked="0"/>
    </xf>
    <xf numFmtId="1" fontId="6" fillId="7" borderId="379" xfId="0" applyNumberFormat="1" applyFont="1" applyFill="1" applyBorder="1" applyProtection="1">
      <protection locked="0"/>
    </xf>
    <xf numFmtId="1" fontId="6" fillId="0" borderId="379" xfId="0" applyNumberFormat="1" applyFont="1" applyBorder="1" applyAlignment="1" applyProtection="1">
      <alignment horizontal="center" vertical="center" wrapText="1"/>
      <protection hidden="1"/>
    </xf>
    <xf numFmtId="1" fontId="6" fillId="0" borderId="388" xfId="0" applyNumberFormat="1" applyFont="1" applyBorder="1" applyAlignment="1" applyProtection="1">
      <alignment horizontal="center" vertical="center" wrapText="1"/>
      <protection hidden="1"/>
    </xf>
    <xf numFmtId="1" fontId="6" fillId="0" borderId="379" xfId="0" applyNumberFormat="1" applyFont="1" applyBorder="1" applyAlignment="1" applyProtection="1">
      <alignment horizontal="center" vertical="center"/>
      <protection hidden="1"/>
    </xf>
    <xf numFmtId="1" fontId="6" fillId="0" borderId="367" xfId="0" applyNumberFormat="1" applyFont="1" applyBorder="1" applyAlignment="1" applyProtection="1">
      <alignment wrapText="1"/>
      <protection hidden="1"/>
    </xf>
    <xf numFmtId="1" fontId="6" fillId="0" borderId="379" xfId="0" applyNumberFormat="1" applyFont="1" applyBorder="1" applyAlignment="1">
      <alignment horizontal="right" wrapText="1"/>
    </xf>
    <xf numFmtId="1" fontId="6" fillId="0" borderId="388" xfId="0" applyNumberFormat="1" applyFont="1" applyBorder="1" applyAlignment="1">
      <alignment horizontal="right" wrapText="1"/>
    </xf>
    <xf numFmtId="1" fontId="6" fillId="0" borderId="389" xfId="0" applyNumberFormat="1" applyFont="1" applyBorder="1" applyAlignment="1">
      <alignment horizontal="center" vertical="center" wrapText="1"/>
    </xf>
    <xf numFmtId="1" fontId="6" fillId="0" borderId="376" xfId="0" applyNumberFormat="1" applyFont="1" applyBorder="1" applyAlignment="1">
      <alignment wrapText="1"/>
    </xf>
    <xf numFmtId="1" fontId="6" fillId="0" borderId="389" xfId="0" applyNumberFormat="1" applyFont="1" applyBorder="1" applyAlignment="1">
      <alignment wrapText="1"/>
    </xf>
    <xf numFmtId="1" fontId="6" fillId="0" borderId="368" xfId="0" applyNumberFormat="1" applyFont="1" applyBorder="1" applyAlignment="1">
      <alignment wrapText="1"/>
    </xf>
    <xf numFmtId="1" fontId="6" fillId="0" borderId="373" xfId="0" applyNumberFormat="1" applyFont="1" applyBorder="1" applyAlignment="1">
      <alignment wrapText="1"/>
    </xf>
    <xf numFmtId="1" fontId="6" fillId="7" borderId="367" xfId="0" applyNumberFormat="1" applyFont="1" applyFill="1" applyBorder="1" applyProtection="1">
      <protection locked="0"/>
    </xf>
    <xf numFmtId="1" fontId="6" fillId="0" borderId="379" xfId="0" applyNumberFormat="1" applyFont="1" applyBorder="1"/>
    <xf numFmtId="1" fontId="6" fillId="0" borderId="388" xfId="0" applyNumberFormat="1" applyFont="1" applyBorder="1"/>
    <xf numFmtId="1" fontId="6" fillId="0" borderId="368" xfId="0" applyNumberFormat="1" applyFont="1" applyBorder="1" applyAlignment="1">
      <alignment vertical="center"/>
    </xf>
    <xf numFmtId="1" fontId="6" fillId="0" borderId="381" xfId="0" applyNumberFormat="1" applyFont="1" applyBorder="1" applyAlignment="1">
      <alignment vertical="center"/>
    </xf>
    <xf numFmtId="1" fontId="6" fillId="3" borderId="392" xfId="0" applyNumberFormat="1" applyFont="1" applyFill="1" applyBorder="1"/>
    <xf numFmtId="1" fontId="6" fillId="0" borderId="392" xfId="0" applyNumberFormat="1" applyFont="1" applyBorder="1"/>
    <xf numFmtId="1" fontId="6" fillId="3" borderId="383" xfId="0" applyNumberFormat="1" applyFont="1" applyFill="1" applyBorder="1"/>
    <xf numFmtId="1" fontId="6" fillId="3" borderId="394" xfId="0" applyNumberFormat="1" applyFont="1" applyFill="1" applyBorder="1"/>
    <xf numFmtId="1" fontId="6" fillId="0" borderId="394" xfId="0" applyNumberFormat="1" applyFont="1" applyBorder="1"/>
    <xf numFmtId="1" fontId="6" fillId="7" borderId="395" xfId="0" applyNumberFormat="1" applyFont="1" applyFill="1" applyBorder="1" applyProtection="1">
      <protection locked="0"/>
    </xf>
    <xf numFmtId="1" fontId="6" fillId="7" borderId="397" xfId="0" applyNumberFormat="1" applyFont="1" applyFill="1" applyBorder="1" applyProtection="1">
      <protection locked="0"/>
    </xf>
    <xf numFmtId="1" fontId="6" fillId="10" borderId="400" xfId="0" applyNumberFormat="1" applyFont="1" applyFill="1" applyBorder="1"/>
    <xf numFmtId="1" fontId="6" fillId="7" borderId="399" xfId="0" applyNumberFormat="1" applyFont="1" applyFill="1" applyBorder="1" applyProtection="1">
      <protection locked="0"/>
    </xf>
    <xf numFmtId="1" fontId="6" fillId="0" borderId="399" xfId="0" applyNumberFormat="1" applyFont="1" applyBorder="1"/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61" xfId="0" applyNumberFormat="1" applyFont="1" applyBorder="1"/>
    <xf numFmtId="1" fontId="6" fillId="0" borderId="381" xfId="0" applyNumberFormat="1" applyFont="1" applyBorder="1" applyAlignment="1">
      <alignment horizontal="center" vertical="center" wrapText="1"/>
    </xf>
    <xf numFmtId="1" fontId="6" fillId="0" borderId="377" xfId="0" applyNumberFormat="1" applyFont="1" applyBorder="1" applyAlignment="1">
      <alignment horizontal="center" vertical="center" wrapText="1"/>
    </xf>
    <xf numFmtId="1" fontId="6" fillId="0" borderId="368" xfId="0" applyNumberFormat="1" applyFont="1" applyBorder="1" applyAlignment="1">
      <alignment horizontal="center" vertical="center" wrapText="1"/>
    </xf>
    <xf numFmtId="1" fontId="6" fillId="0" borderId="379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399" xfId="0" applyNumberFormat="1" applyFont="1" applyBorder="1"/>
    <xf numFmtId="1" fontId="6" fillId="0" borderId="381" xfId="0" applyNumberFormat="1" applyFont="1" applyBorder="1" applyAlignment="1">
      <alignment wrapText="1"/>
    </xf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81" xfId="0" applyNumberFormat="1" applyFont="1" applyBorder="1" applyAlignment="1">
      <alignment horizontal="center" vertical="center"/>
    </xf>
    <xf numFmtId="1" fontId="1" fillId="0" borderId="374" xfId="0" applyNumberFormat="1" applyFont="1" applyBorder="1"/>
    <xf numFmtId="1" fontId="1" fillId="0" borderId="368" xfId="0" applyNumberFormat="1" applyFont="1" applyBorder="1"/>
    <xf numFmtId="1" fontId="2" fillId="3" borderId="403" xfId="0" applyNumberFormat="1" applyFont="1" applyFill="1" applyBorder="1"/>
    <xf numFmtId="1" fontId="4" fillId="3" borderId="403" xfId="0" applyNumberFormat="1" applyFont="1" applyFill="1" applyBorder="1"/>
    <xf numFmtId="1" fontId="6" fillId="0" borderId="405" xfId="0" applyNumberFormat="1" applyFont="1" applyBorder="1" applyAlignment="1">
      <alignment horizontal="center" vertical="center" wrapText="1"/>
    </xf>
    <xf numFmtId="1" fontId="6" fillId="0" borderId="406" xfId="0" applyNumberFormat="1" applyFont="1" applyBorder="1" applyAlignment="1">
      <alignment horizontal="center" vertical="center"/>
    </xf>
    <xf numFmtId="1" fontId="6" fillId="0" borderId="407" xfId="0" applyNumberFormat="1" applyFont="1" applyBorder="1" applyAlignment="1">
      <alignment horizontal="center" vertical="center"/>
    </xf>
    <xf numFmtId="1" fontId="6" fillId="3" borderId="408" xfId="0" applyNumberFormat="1" applyFont="1" applyFill="1" applyBorder="1"/>
    <xf numFmtId="1" fontId="6" fillId="0" borderId="408" xfId="0" applyNumberFormat="1" applyFont="1" applyBorder="1"/>
    <xf numFmtId="1" fontId="2" fillId="3" borderId="408" xfId="0" applyNumberFormat="1" applyFont="1" applyFill="1" applyBorder="1"/>
    <xf numFmtId="1" fontId="6" fillId="3" borderId="409" xfId="0" applyNumberFormat="1" applyFont="1" applyFill="1" applyBorder="1"/>
    <xf numFmtId="1" fontId="6" fillId="7" borderId="410" xfId="0" applyNumberFormat="1" applyFont="1" applyFill="1" applyBorder="1" applyProtection="1">
      <protection locked="0"/>
    </xf>
    <xf numFmtId="1" fontId="6" fillId="7" borderId="411" xfId="0" applyNumberFormat="1" applyFont="1" applyFill="1" applyBorder="1" applyProtection="1">
      <protection locked="0"/>
    </xf>
    <xf numFmtId="1" fontId="6" fillId="7" borderId="412" xfId="0" applyNumberFormat="1" applyFont="1" applyFill="1" applyBorder="1" applyProtection="1">
      <protection locked="0"/>
    </xf>
    <xf numFmtId="1" fontId="6" fillId="7" borderId="413" xfId="0" applyNumberFormat="1" applyFont="1" applyFill="1" applyBorder="1" applyProtection="1">
      <protection locked="0"/>
    </xf>
    <xf numFmtId="1" fontId="6" fillId="7" borderId="414" xfId="0" applyNumberFormat="1" applyFont="1" applyFill="1" applyBorder="1" applyProtection="1">
      <protection locked="0"/>
    </xf>
    <xf numFmtId="1" fontId="6" fillId="7" borderId="415" xfId="0" applyNumberFormat="1" applyFont="1" applyFill="1" applyBorder="1" applyProtection="1">
      <protection locked="0"/>
    </xf>
    <xf numFmtId="1" fontId="6" fillId="7" borderId="405" xfId="0" applyNumberFormat="1" applyFont="1" applyFill="1" applyBorder="1" applyProtection="1">
      <protection locked="0"/>
    </xf>
    <xf numFmtId="1" fontId="6" fillId="7" borderId="420" xfId="0" applyNumberFormat="1" applyFont="1" applyFill="1" applyBorder="1" applyProtection="1">
      <protection locked="0"/>
    </xf>
    <xf numFmtId="1" fontId="6" fillId="7" borderId="421" xfId="0" applyNumberFormat="1" applyFont="1" applyFill="1" applyBorder="1" applyProtection="1">
      <protection locked="0"/>
    </xf>
    <xf numFmtId="1" fontId="6" fillId="3" borderId="424" xfId="0" applyNumberFormat="1" applyFont="1" applyFill="1" applyBorder="1"/>
    <xf numFmtId="1" fontId="6" fillId="0" borderId="424" xfId="0" applyNumberFormat="1" applyFont="1" applyBorder="1"/>
    <xf numFmtId="1" fontId="2" fillId="3" borderId="424" xfId="0" applyNumberFormat="1" applyFont="1" applyFill="1" applyBorder="1"/>
    <xf numFmtId="1" fontId="6" fillId="0" borderId="425" xfId="0" applyNumberFormat="1" applyFont="1" applyBorder="1"/>
    <xf numFmtId="1" fontId="2" fillId="3" borderId="426" xfId="0" applyNumberFormat="1" applyFont="1" applyFill="1" applyBorder="1"/>
    <xf numFmtId="1" fontId="4" fillId="3" borderId="424" xfId="0" applyNumberFormat="1" applyFont="1" applyFill="1" applyBorder="1"/>
    <xf numFmtId="1" fontId="4" fillId="3" borderId="425" xfId="0" applyNumberFormat="1" applyFont="1" applyFill="1" applyBorder="1"/>
    <xf numFmtId="1" fontId="6" fillId="0" borderId="427" xfId="0" applyNumberFormat="1" applyFont="1" applyBorder="1" applyAlignment="1">
      <alignment vertical="center"/>
    </xf>
    <xf numFmtId="1" fontId="6" fillId="0" borderId="419" xfId="0" applyNumberFormat="1" applyFont="1" applyBorder="1" applyAlignment="1">
      <alignment vertical="center"/>
    </xf>
    <xf numFmtId="1" fontId="4" fillId="0" borderId="424" xfId="0" applyNumberFormat="1" applyFont="1" applyBorder="1"/>
    <xf numFmtId="1" fontId="6" fillId="0" borderId="429" xfId="0" applyNumberFormat="1" applyFont="1" applyBorder="1" applyAlignment="1">
      <alignment horizontal="center" vertical="center"/>
    </xf>
    <xf numFmtId="1" fontId="6" fillId="0" borderId="419" xfId="0" applyNumberFormat="1" applyFont="1" applyBorder="1" applyAlignment="1">
      <alignment horizontal="center" vertical="center" wrapText="1"/>
    </xf>
    <xf numFmtId="1" fontId="6" fillId="3" borderId="430" xfId="0" applyNumberFormat="1" applyFont="1" applyFill="1" applyBorder="1"/>
    <xf numFmtId="1" fontId="2" fillId="3" borderId="431" xfId="0" applyNumberFormat="1" applyFont="1" applyFill="1" applyBorder="1"/>
    <xf numFmtId="1" fontId="6" fillId="0" borderId="432" xfId="0" applyNumberFormat="1" applyFont="1" applyBorder="1"/>
    <xf numFmtId="1" fontId="6" fillId="0" borderId="405" xfId="0" applyNumberFormat="1" applyFont="1" applyBorder="1"/>
    <xf numFmtId="1" fontId="6" fillId="0" borderId="406" xfId="0" applyNumberFormat="1" applyFont="1" applyBorder="1"/>
    <xf numFmtId="1" fontId="6" fillId="0" borderId="429" xfId="0" applyNumberFormat="1" applyFont="1" applyBorder="1"/>
    <xf numFmtId="1" fontId="6" fillId="0" borderId="407" xfId="0" applyNumberFormat="1" applyFont="1" applyBorder="1"/>
    <xf numFmtId="1" fontId="6" fillId="0" borderId="419" xfId="0" applyNumberFormat="1" applyFont="1" applyBorder="1"/>
    <xf numFmtId="1" fontId="2" fillId="0" borderId="433" xfId="0" applyNumberFormat="1" applyFont="1" applyBorder="1"/>
    <xf numFmtId="1" fontId="6" fillId="8" borderId="111" xfId="0" applyNumberFormat="1" applyFont="1" applyFill="1" applyBorder="1"/>
    <xf numFmtId="1" fontId="6" fillId="8" borderId="397" xfId="0" applyNumberFormat="1" applyFont="1" applyFill="1" applyBorder="1"/>
    <xf numFmtId="1" fontId="6" fillId="8" borderId="434" xfId="0" applyNumberFormat="1" applyFont="1" applyFill="1" applyBorder="1"/>
    <xf numFmtId="1" fontId="6" fillId="0" borderId="436" xfId="0" applyNumberFormat="1" applyFont="1" applyBorder="1" applyAlignment="1" applyProtection="1">
      <alignment wrapText="1"/>
      <protection hidden="1"/>
    </xf>
    <xf numFmtId="1" fontId="6" fillId="0" borderId="402" xfId="0" applyNumberFormat="1" applyFont="1" applyBorder="1"/>
    <xf numFmtId="1" fontId="6" fillId="7" borderId="401" xfId="0" applyNumberFormat="1" applyFont="1" applyFill="1" applyBorder="1" applyProtection="1">
      <protection locked="0"/>
    </xf>
    <xf numFmtId="1" fontId="6" fillId="7" borderId="400" xfId="0" applyNumberFormat="1" applyFont="1" applyFill="1" applyBorder="1" applyProtection="1">
      <protection locked="0"/>
    </xf>
    <xf numFmtId="1" fontId="6" fillId="8" borderId="437" xfId="0" applyNumberFormat="1" applyFont="1" applyFill="1" applyBorder="1"/>
    <xf numFmtId="1" fontId="6" fillId="8" borderId="400" xfId="0" applyNumberFormat="1" applyFont="1" applyFill="1" applyBorder="1"/>
    <xf numFmtId="1" fontId="6" fillId="8" borderId="438" xfId="0" applyNumberFormat="1" applyFont="1" applyFill="1" applyBorder="1"/>
    <xf numFmtId="1" fontId="6" fillId="7" borderId="436" xfId="0" applyNumberFormat="1" applyFont="1" applyFill="1" applyBorder="1" applyProtection="1">
      <protection locked="0"/>
    </xf>
    <xf numFmtId="1" fontId="6" fillId="0" borderId="440" xfId="0" applyNumberFormat="1" applyFont="1" applyBorder="1"/>
    <xf numFmtId="1" fontId="6" fillId="7" borderId="441" xfId="0" applyNumberFormat="1" applyFont="1" applyFill="1" applyBorder="1" applyProtection="1">
      <protection locked="0"/>
    </xf>
    <xf numFmtId="1" fontId="6" fillId="8" borderId="442" xfId="0" applyNumberFormat="1" applyFont="1" applyFill="1" applyBorder="1"/>
    <xf numFmtId="1" fontId="6" fillId="8" borderId="443" xfId="0" applyNumberFormat="1" applyFont="1" applyFill="1" applyBorder="1"/>
    <xf numFmtId="1" fontId="6" fillId="7" borderId="444" xfId="0" applyNumberFormat="1" applyFont="1" applyFill="1" applyBorder="1" applyProtection="1">
      <protection locked="0"/>
    </xf>
    <xf numFmtId="1" fontId="6" fillId="3" borderId="445" xfId="0" applyNumberFormat="1" applyFont="1" applyFill="1" applyBorder="1"/>
    <xf numFmtId="1" fontId="6" fillId="0" borderId="445" xfId="0" applyNumberFormat="1" applyFont="1" applyBorder="1"/>
    <xf numFmtId="1" fontId="6" fillId="0" borderId="447" xfId="0" applyNumberFormat="1" applyFont="1" applyBorder="1" applyAlignment="1" applyProtection="1">
      <alignment wrapText="1"/>
      <protection hidden="1"/>
    </xf>
    <xf numFmtId="1" fontId="6" fillId="0" borderId="447" xfId="0" applyNumberFormat="1" applyFont="1" applyBorder="1"/>
    <xf numFmtId="1" fontId="6" fillId="7" borderId="448" xfId="0" applyNumberFormat="1" applyFont="1" applyFill="1" applyBorder="1" applyProtection="1">
      <protection locked="0"/>
    </xf>
    <xf numFmtId="1" fontId="6" fillId="7" borderId="449" xfId="0" applyNumberFormat="1" applyFont="1" applyFill="1" applyBorder="1" applyProtection="1">
      <protection locked="0"/>
    </xf>
    <xf numFmtId="1" fontId="6" fillId="7" borderId="450" xfId="0" applyNumberFormat="1" applyFont="1" applyFill="1" applyBorder="1" applyProtection="1">
      <protection locked="0"/>
    </xf>
    <xf numFmtId="1" fontId="6" fillId="7" borderId="451" xfId="0" applyNumberFormat="1" applyFont="1" applyFill="1" applyBorder="1" applyProtection="1">
      <protection locked="0"/>
    </xf>
    <xf numFmtId="1" fontId="6" fillId="3" borderId="452" xfId="0" applyNumberFormat="1" applyFont="1" applyFill="1" applyBorder="1"/>
    <xf numFmtId="1" fontId="6" fillId="0" borderId="452" xfId="0" applyNumberFormat="1" applyFont="1" applyBorder="1"/>
    <xf numFmtId="1" fontId="6" fillId="7" borderId="434" xfId="0" applyNumberFormat="1" applyFont="1" applyFill="1" applyBorder="1" applyProtection="1">
      <protection locked="0"/>
    </xf>
    <xf numFmtId="1" fontId="6" fillId="7" borderId="453" xfId="0" applyNumberFormat="1" applyFont="1" applyFill="1" applyBorder="1" applyProtection="1">
      <protection locked="0"/>
    </xf>
    <xf numFmtId="1" fontId="6" fillId="0" borderId="399" xfId="0" applyNumberFormat="1" applyFont="1" applyBorder="1" applyAlignment="1" applyProtection="1">
      <alignment wrapText="1"/>
      <protection hidden="1"/>
    </xf>
    <xf numFmtId="1" fontId="4" fillId="3" borderId="452" xfId="0" applyNumberFormat="1" applyFont="1" applyFill="1" applyBorder="1"/>
    <xf numFmtId="1" fontId="4" fillId="3" borderId="454" xfId="0" applyNumberFormat="1" applyFont="1" applyFill="1" applyBorder="1"/>
    <xf numFmtId="1" fontId="6" fillId="0" borderId="455" xfId="0" applyNumberFormat="1" applyFont="1" applyBorder="1" applyAlignment="1">
      <alignment horizontal="center" vertical="center"/>
    </xf>
    <xf numFmtId="1" fontId="6" fillId="0" borderId="455" xfId="0" applyNumberFormat="1" applyFont="1" applyBorder="1"/>
    <xf numFmtId="1" fontId="6" fillId="8" borderId="456" xfId="0" applyNumberFormat="1" applyFont="1" applyFill="1" applyBorder="1"/>
    <xf numFmtId="1" fontId="4" fillId="3" borderId="408" xfId="0" applyNumberFormat="1" applyFont="1" applyFill="1" applyBorder="1"/>
    <xf numFmtId="1" fontId="4" fillId="3" borderId="457" xfId="0" applyNumberFormat="1" applyFont="1" applyFill="1" applyBorder="1"/>
    <xf numFmtId="1" fontId="6" fillId="0" borderId="414" xfId="0" applyNumberFormat="1" applyFont="1" applyBorder="1" applyAlignment="1" applyProtection="1">
      <alignment wrapText="1"/>
      <protection hidden="1"/>
    </xf>
    <xf numFmtId="1" fontId="6" fillId="0" borderId="409" xfId="0" applyNumberFormat="1" applyFont="1" applyBorder="1"/>
    <xf numFmtId="1" fontId="6" fillId="8" borderId="459" xfId="0" applyNumberFormat="1" applyFont="1" applyFill="1" applyBorder="1"/>
    <xf numFmtId="1" fontId="6" fillId="8" borderId="411" xfId="0" applyNumberFormat="1" applyFont="1" applyFill="1" applyBorder="1"/>
    <xf numFmtId="1" fontId="6" fillId="8" borderId="415" xfId="0" applyNumberFormat="1" applyFont="1" applyFill="1" applyBorder="1"/>
    <xf numFmtId="1" fontId="6" fillId="0" borderId="461" xfId="0" applyNumberFormat="1" applyFont="1" applyBorder="1"/>
    <xf numFmtId="1" fontId="6" fillId="7" borderId="462" xfId="0" applyNumberFormat="1" applyFont="1" applyFill="1" applyBorder="1" applyProtection="1">
      <protection locked="0"/>
    </xf>
    <xf numFmtId="1" fontId="6" fillId="8" borderId="463" xfId="0" applyNumberFormat="1" applyFont="1" applyFill="1" applyBorder="1"/>
    <xf numFmtId="1" fontId="6" fillId="8" borderId="464" xfId="0" applyNumberFormat="1" applyFont="1" applyFill="1" applyBorder="1"/>
    <xf numFmtId="1" fontId="4" fillId="3" borderId="465" xfId="0" applyNumberFormat="1" applyFont="1" applyFill="1" applyBorder="1"/>
    <xf numFmtId="1" fontId="4" fillId="3" borderId="466" xfId="0" applyNumberFormat="1" applyFont="1" applyFill="1" applyBorder="1"/>
    <xf numFmtId="1" fontId="6" fillId="8" borderId="467" xfId="0" applyNumberFormat="1" applyFont="1" applyFill="1" applyBorder="1"/>
    <xf numFmtId="1" fontId="6" fillId="0" borderId="469" xfId="0" applyNumberFormat="1" applyFont="1" applyBorder="1" applyAlignment="1" applyProtection="1">
      <alignment wrapText="1"/>
      <protection hidden="1"/>
    </xf>
    <xf numFmtId="1" fontId="6" fillId="0" borderId="469" xfId="0" applyNumberFormat="1" applyFont="1" applyBorder="1"/>
    <xf numFmtId="1" fontId="6" fillId="7" borderId="470" xfId="0" applyNumberFormat="1" applyFont="1" applyFill="1" applyBorder="1" applyProtection="1">
      <protection locked="0"/>
    </xf>
    <xf numFmtId="1" fontId="6" fillId="7" borderId="471" xfId="0" applyNumberFormat="1" applyFont="1" applyFill="1" applyBorder="1" applyProtection="1">
      <protection locked="0"/>
    </xf>
    <xf numFmtId="1" fontId="6" fillId="7" borderId="472" xfId="0" applyNumberFormat="1" applyFont="1" applyFill="1" applyBorder="1" applyProtection="1">
      <protection locked="0"/>
    </xf>
    <xf numFmtId="1" fontId="4" fillId="3" borderId="473" xfId="0" applyNumberFormat="1" applyFont="1" applyFill="1" applyBorder="1"/>
    <xf numFmtId="1" fontId="4" fillId="3" borderId="474" xfId="0" applyNumberFormat="1" applyFont="1" applyFill="1" applyBorder="1"/>
    <xf numFmtId="1" fontId="6" fillId="7" borderId="456" xfId="0" applyNumberFormat="1" applyFont="1" applyFill="1" applyBorder="1" applyProtection="1">
      <protection locked="0"/>
    </xf>
    <xf numFmtId="1" fontId="6" fillId="0" borderId="476" xfId="0" applyNumberFormat="1" applyFont="1" applyBorder="1" applyAlignment="1" applyProtection="1">
      <alignment wrapText="1"/>
      <protection hidden="1"/>
    </xf>
    <xf numFmtId="1" fontId="6" fillId="0" borderId="476" xfId="0" applyNumberFormat="1" applyFont="1" applyBorder="1"/>
    <xf numFmtId="1" fontId="6" fillId="7" borderId="477" xfId="0" applyNumberFormat="1" applyFont="1" applyFill="1" applyBorder="1" applyProtection="1">
      <protection locked="0"/>
    </xf>
    <xf numFmtId="1" fontId="6" fillId="7" borderId="478" xfId="0" applyNumberFormat="1" applyFont="1" applyFill="1" applyBorder="1" applyProtection="1">
      <protection locked="0"/>
    </xf>
    <xf numFmtId="1" fontId="6" fillId="7" borderId="479" xfId="0" applyNumberFormat="1" applyFont="1" applyFill="1" applyBorder="1" applyProtection="1">
      <protection locked="0"/>
    </xf>
    <xf numFmtId="1" fontId="4" fillId="3" borderId="480" xfId="0" applyNumberFormat="1" applyFont="1" applyFill="1" applyBorder="1"/>
    <xf numFmtId="1" fontId="4" fillId="3" borderId="481" xfId="0" applyNumberFormat="1" applyFont="1" applyFill="1" applyBorder="1"/>
    <xf numFmtId="1" fontId="5" fillId="3" borderId="484" xfId="0" applyNumberFormat="1" applyFont="1" applyFill="1" applyBorder="1"/>
    <xf numFmtId="1" fontId="6" fillId="0" borderId="485" xfId="0" applyNumberFormat="1" applyFont="1" applyBorder="1" applyAlignment="1">
      <alignment horizontal="center" vertical="center" wrapText="1"/>
    </xf>
    <xf numFmtId="1" fontId="2" fillId="3" borderId="480" xfId="0" applyNumberFormat="1" applyFont="1" applyFill="1" applyBorder="1"/>
    <xf numFmtId="1" fontId="6" fillId="0" borderId="486" xfId="0" applyNumberFormat="1" applyFont="1" applyBorder="1"/>
    <xf numFmtId="1" fontId="6" fillId="7" borderId="485" xfId="0" applyNumberFormat="1" applyFont="1" applyFill="1" applyBorder="1" applyProtection="1">
      <protection locked="0"/>
    </xf>
    <xf numFmtId="1" fontId="6" fillId="3" borderId="480" xfId="0" applyNumberFormat="1" applyFont="1" applyFill="1" applyBorder="1"/>
    <xf numFmtId="1" fontId="5" fillId="0" borderId="484" xfId="0" applyNumberFormat="1" applyFont="1" applyBorder="1"/>
    <xf numFmtId="1" fontId="6" fillId="0" borderId="480" xfId="0" applyNumberFormat="1" applyFont="1" applyBorder="1"/>
    <xf numFmtId="1" fontId="6" fillId="0" borderId="487" xfId="0" applyNumberFormat="1" applyFont="1" applyBorder="1" applyAlignment="1">
      <alignment horizontal="center" vertical="center" wrapText="1"/>
    </xf>
    <xf numFmtId="1" fontId="6" fillId="0" borderId="488" xfId="0" applyNumberFormat="1" applyFont="1" applyBorder="1" applyAlignment="1">
      <alignment horizontal="center" vertical="center" wrapText="1"/>
    </xf>
    <xf numFmtId="1" fontId="6" fillId="3" borderId="480" xfId="0" applyNumberFormat="1" applyFont="1" applyFill="1" applyBorder="1" applyAlignment="1">
      <alignment wrapText="1"/>
    </xf>
    <xf numFmtId="1" fontId="6" fillId="0" borderId="480" xfId="0" applyNumberFormat="1" applyFont="1" applyBorder="1" applyAlignment="1">
      <alignment wrapText="1"/>
    </xf>
    <xf numFmtId="1" fontId="6" fillId="0" borderId="485" xfId="0" applyNumberFormat="1" applyFont="1" applyBorder="1"/>
    <xf numFmtId="1" fontId="6" fillId="7" borderId="487" xfId="0" applyNumberFormat="1" applyFont="1" applyFill="1" applyBorder="1" applyProtection="1">
      <protection locked="0"/>
    </xf>
    <xf numFmtId="1" fontId="6" fillId="7" borderId="483" xfId="0" applyNumberFormat="1" applyFont="1" applyFill="1" applyBorder="1" applyProtection="1">
      <protection locked="0"/>
    </xf>
    <xf numFmtId="1" fontId="6" fillId="0" borderId="491" xfId="0" applyNumberFormat="1" applyFont="1" applyBorder="1" applyAlignment="1">
      <alignment horizontal="center" vertical="center" wrapText="1"/>
    </xf>
    <xf numFmtId="1" fontId="6" fillId="0" borderId="492" xfId="0" applyNumberFormat="1" applyFont="1" applyBorder="1" applyAlignment="1">
      <alignment horizontal="center" vertical="center" wrapText="1"/>
    </xf>
    <xf numFmtId="1" fontId="6" fillId="0" borderId="483" xfId="0" applyNumberFormat="1" applyFont="1" applyBorder="1" applyAlignment="1">
      <alignment horizontal="center" vertical="center" wrapText="1"/>
    </xf>
    <xf numFmtId="1" fontId="6" fillId="0" borderId="489" xfId="0" applyNumberFormat="1" applyFont="1" applyBorder="1" applyAlignment="1">
      <alignment horizontal="center" vertical="center" wrapText="1"/>
    </xf>
    <xf numFmtId="1" fontId="6" fillId="0" borderId="477" xfId="0" applyNumberFormat="1" applyFont="1" applyBorder="1"/>
    <xf numFmtId="1" fontId="6" fillId="0" borderId="494" xfId="0" applyNumberFormat="1" applyFont="1" applyBorder="1"/>
    <xf numFmtId="1" fontId="6" fillId="0" borderId="414" xfId="0" applyNumberFormat="1" applyFont="1" applyBorder="1"/>
    <xf numFmtId="1" fontId="6" fillId="7" borderId="495" xfId="0" applyNumberFormat="1" applyFont="1" applyFill="1" applyBorder="1" applyProtection="1">
      <protection locked="0"/>
    </xf>
    <xf numFmtId="1" fontId="6" fillId="7" borderId="459" xfId="0" applyNumberFormat="1" applyFont="1" applyFill="1" applyBorder="1" applyProtection="1">
      <protection locked="0"/>
    </xf>
    <xf numFmtId="1" fontId="6" fillId="7" borderId="493" xfId="0" applyNumberFormat="1" applyFont="1" applyFill="1" applyBorder="1" applyProtection="1">
      <protection locked="0"/>
    </xf>
    <xf numFmtId="1" fontId="6" fillId="7" borderId="476" xfId="0" applyNumberFormat="1" applyFont="1" applyFill="1" applyBorder="1" applyProtection="1">
      <protection locked="0"/>
    </xf>
    <xf numFmtId="1" fontId="6" fillId="9" borderId="399" xfId="0" applyNumberFormat="1" applyFont="1" applyFill="1" applyBorder="1"/>
    <xf numFmtId="1" fontId="6" fillId="0" borderId="486" xfId="0" applyNumberFormat="1" applyFont="1" applyBorder="1" applyAlignment="1">
      <alignment horizontal="center" vertical="center" wrapText="1"/>
    </xf>
    <xf numFmtId="1" fontId="6" fillId="0" borderId="481" xfId="0" applyNumberFormat="1" applyFont="1" applyBorder="1" applyAlignment="1" applyProtection="1">
      <alignment wrapText="1"/>
      <protection locked="0"/>
    </xf>
    <xf numFmtId="1" fontId="6" fillId="0" borderId="481" xfId="0" applyNumberFormat="1" applyFont="1" applyBorder="1" applyAlignment="1">
      <alignment wrapText="1"/>
    </xf>
    <xf numFmtId="1" fontId="6" fillId="3" borderId="481" xfId="0" applyNumberFormat="1" applyFont="1" applyFill="1" applyBorder="1" applyAlignment="1">
      <alignment wrapText="1"/>
    </xf>
    <xf numFmtId="1" fontId="6" fillId="0" borderId="484" xfId="0" applyNumberFormat="1" applyFont="1" applyBorder="1" applyAlignment="1">
      <alignment wrapText="1"/>
    </xf>
    <xf numFmtId="1" fontId="6" fillId="0" borderId="345" xfId="0" applyNumberFormat="1" applyFont="1" applyBorder="1" applyAlignment="1">
      <alignment wrapText="1"/>
    </xf>
    <xf numFmtId="1" fontId="6" fillId="0" borderId="492" xfId="0" applyNumberFormat="1" applyFont="1" applyBorder="1" applyAlignment="1">
      <alignment horizontal="center" vertical="center"/>
    </xf>
    <xf numFmtId="1" fontId="2" fillId="3" borderId="497" xfId="0" applyNumberFormat="1" applyFont="1" applyFill="1" applyBorder="1"/>
    <xf numFmtId="1" fontId="6" fillId="3" borderId="487" xfId="1" applyNumberFormat="1" applyFont="1" applyFill="1" applyBorder="1"/>
    <xf numFmtId="1" fontId="6" fillId="3" borderId="491" xfId="1" applyNumberFormat="1" applyFont="1" applyFill="1" applyBorder="1"/>
    <xf numFmtId="1" fontId="6" fillId="3" borderId="498" xfId="1" applyNumberFormat="1" applyFont="1" applyFill="1" applyBorder="1"/>
    <xf numFmtId="1" fontId="6" fillId="7" borderId="488" xfId="0" applyNumberFormat="1" applyFont="1" applyFill="1" applyBorder="1" applyProtection="1">
      <protection locked="0"/>
    </xf>
    <xf numFmtId="1" fontId="5" fillId="3" borderId="499" xfId="0" applyNumberFormat="1" applyFont="1" applyFill="1" applyBorder="1"/>
    <xf numFmtId="1" fontId="6" fillId="5" borderId="480" xfId="0" applyNumberFormat="1" applyFont="1" applyFill="1" applyBorder="1"/>
    <xf numFmtId="1" fontId="2" fillId="5" borderId="497" xfId="0" applyNumberFormat="1" applyFont="1" applyFill="1" applyBorder="1"/>
    <xf numFmtId="1" fontId="6" fillId="5" borderId="481" xfId="0" applyNumberFormat="1" applyFont="1" applyFill="1" applyBorder="1"/>
    <xf numFmtId="1" fontId="6" fillId="0" borderId="500" xfId="0" applyNumberFormat="1" applyFont="1" applyBorder="1" applyAlignment="1">
      <alignment horizontal="center" vertical="center" wrapText="1"/>
    </xf>
    <xf numFmtId="1" fontId="6" fillId="0" borderId="501" xfId="0" applyNumberFormat="1" applyFont="1" applyBorder="1"/>
    <xf numFmtId="1" fontId="6" fillId="0" borderId="487" xfId="0" applyNumberFormat="1" applyFont="1" applyBorder="1"/>
    <xf numFmtId="1" fontId="6" fillId="0" borderId="491" xfId="0" applyNumberFormat="1" applyFont="1" applyBorder="1"/>
    <xf numFmtId="1" fontId="6" fillId="0" borderId="483" xfId="0" applyNumberFormat="1" applyFont="1" applyBorder="1"/>
    <xf numFmtId="1" fontId="6" fillId="0" borderId="502" xfId="0" applyNumberFormat="1" applyFont="1" applyBorder="1"/>
    <xf numFmtId="1" fontId="6" fillId="0" borderId="503" xfId="0" applyNumberFormat="1" applyFont="1" applyBorder="1"/>
    <xf numFmtId="1" fontId="6" fillId="5" borderId="502" xfId="0" applyNumberFormat="1" applyFont="1" applyFill="1" applyBorder="1"/>
    <xf numFmtId="1" fontId="4" fillId="5" borderId="480" xfId="0" applyNumberFormat="1" applyFont="1" applyFill="1" applyBorder="1"/>
    <xf numFmtId="1" fontId="4" fillId="5" borderId="481" xfId="0" applyNumberFormat="1" applyFont="1" applyFill="1" applyBorder="1"/>
    <xf numFmtId="1" fontId="4" fillId="5" borderId="480" xfId="0" applyNumberFormat="1" applyFont="1" applyFill="1" applyBorder="1" applyProtection="1">
      <protection locked="0"/>
    </xf>
    <xf numFmtId="1" fontId="4" fillId="5" borderId="505" xfId="0" applyNumberFormat="1" applyFont="1" applyFill="1" applyBorder="1"/>
    <xf numFmtId="1" fontId="2" fillId="5" borderId="480" xfId="0" applyNumberFormat="1" applyFont="1" applyFill="1" applyBorder="1"/>
    <xf numFmtId="1" fontId="6" fillId="5" borderId="480" xfId="0" applyNumberFormat="1" applyFont="1" applyFill="1" applyBorder="1" applyProtection="1">
      <protection locked="0"/>
    </xf>
    <xf numFmtId="1" fontId="6" fillId="5" borderId="505" xfId="0" applyNumberFormat="1" applyFont="1" applyFill="1" applyBorder="1"/>
    <xf numFmtId="1" fontId="6" fillId="5" borderId="506" xfId="0" applyNumberFormat="1" applyFont="1" applyFill="1" applyBorder="1"/>
    <xf numFmtId="1" fontId="2" fillId="5" borderId="506" xfId="0" applyNumberFormat="1" applyFont="1" applyFill="1" applyBorder="1"/>
    <xf numFmtId="1" fontId="6" fillId="0" borderId="507" xfId="0" applyNumberFormat="1" applyFont="1" applyBorder="1" applyAlignment="1">
      <alignment horizontal="center" vertical="center" wrapText="1"/>
    </xf>
    <xf numFmtId="1" fontId="6" fillId="0" borderId="508" xfId="0" applyNumberFormat="1" applyFont="1" applyBorder="1" applyAlignment="1">
      <alignment horizontal="center" vertical="center" wrapText="1"/>
    </xf>
    <xf numFmtId="1" fontId="6" fillId="0" borderId="509" xfId="0" applyNumberFormat="1" applyFont="1" applyBorder="1" applyAlignment="1">
      <alignment horizontal="center" vertical="center" wrapText="1"/>
    </xf>
    <xf numFmtId="1" fontId="6" fillId="0" borderId="510" xfId="0" applyNumberFormat="1" applyFont="1" applyBorder="1" applyAlignment="1">
      <alignment horizontal="center" vertical="center" wrapText="1"/>
    </xf>
    <xf numFmtId="1" fontId="6" fillId="0" borderId="513" xfId="0" applyNumberFormat="1" applyFont="1" applyBorder="1"/>
    <xf numFmtId="1" fontId="6" fillId="0" borderId="514" xfId="0" applyNumberFormat="1" applyFont="1" applyBorder="1"/>
    <xf numFmtId="1" fontId="6" fillId="0" borderId="512" xfId="0" applyNumberFormat="1" applyFont="1" applyBorder="1"/>
    <xf numFmtId="1" fontId="6" fillId="7" borderId="513" xfId="0" applyNumberFormat="1" applyFont="1" applyFill="1" applyBorder="1" applyProtection="1">
      <protection locked="0"/>
    </xf>
    <xf numFmtId="1" fontId="6" fillId="7" borderId="512" xfId="0" applyNumberFormat="1" applyFont="1" applyFill="1" applyBorder="1" applyProtection="1">
      <protection locked="0"/>
    </xf>
    <xf numFmtId="1" fontId="6" fillId="7" borderId="515" xfId="0" applyNumberFormat="1" applyFont="1" applyFill="1" applyBorder="1" applyProtection="1">
      <protection locked="0"/>
    </xf>
    <xf numFmtId="1" fontId="6" fillId="7" borderId="516" xfId="0" applyNumberFormat="1" applyFont="1" applyFill="1" applyBorder="1" applyProtection="1">
      <protection locked="0"/>
    </xf>
    <xf numFmtId="1" fontId="6" fillId="5" borderId="517" xfId="0" applyNumberFormat="1" applyFont="1" applyFill="1" applyBorder="1"/>
    <xf numFmtId="1" fontId="4" fillId="5" borderId="518" xfId="0" applyNumberFormat="1" applyFont="1" applyFill="1" applyBorder="1"/>
    <xf numFmtId="1" fontId="4" fillId="5" borderId="506" xfId="0" applyNumberFormat="1" applyFont="1" applyFill="1" applyBorder="1"/>
    <xf numFmtId="1" fontId="2" fillId="5" borderId="519" xfId="0" applyNumberFormat="1" applyFont="1" applyFill="1" applyBorder="1"/>
    <xf numFmtId="1" fontId="6" fillId="0" borderId="520" xfId="0" applyNumberFormat="1" applyFont="1" applyBorder="1"/>
    <xf numFmtId="1" fontId="2" fillId="3" borderId="521" xfId="0" applyNumberFormat="1" applyFont="1" applyFill="1" applyBorder="1"/>
    <xf numFmtId="1" fontId="6" fillId="0" borderId="519" xfId="0" applyNumberFormat="1" applyFont="1" applyBorder="1"/>
    <xf numFmtId="1" fontId="6" fillId="0" borderId="506" xfId="0" applyNumberFormat="1" applyFont="1" applyBorder="1"/>
    <xf numFmtId="1" fontId="4" fillId="0" borderId="506" xfId="0" applyNumberFormat="1" applyFont="1" applyBorder="1"/>
    <xf numFmtId="1" fontId="2" fillId="3" borderId="506" xfId="0" applyNumberFormat="1" applyFont="1" applyFill="1" applyBorder="1"/>
    <xf numFmtId="1" fontId="6" fillId="0" borderId="523" xfId="0" applyNumberFormat="1" applyFont="1" applyBorder="1"/>
    <xf numFmtId="1" fontId="6" fillId="0" borderId="516" xfId="0" applyNumberFormat="1" applyFont="1" applyBorder="1"/>
    <xf numFmtId="1" fontId="6" fillId="0" borderId="523" xfId="0" applyNumberFormat="1" applyFont="1" applyBorder="1" applyProtection="1">
      <protection locked="0"/>
    </xf>
    <xf numFmtId="1" fontId="6" fillId="0" borderId="507" xfId="0" applyNumberFormat="1" applyFont="1" applyBorder="1"/>
    <xf numFmtId="1" fontId="6" fillId="0" borderId="508" xfId="0" applyNumberFormat="1" applyFont="1" applyBorder="1"/>
    <xf numFmtId="1" fontId="6" fillId="0" borderId="509" xfId="0" applyNumberFormat="1" applyFont="1" applyBorder="1"/>
    <xf numFmtId="1" fontId="6" fillId="0" borderId="526" xfId="0" applyNumberFormat="1" applyFont="1" applyBorder="1"/>
    <xf numFmtId="1" fontId="4" fillId="5" borderId="527" xfId="0" applyNumberFormat="1" applyFont="1" applyFill="1" applyBorder="1"/>
    <xf numFmtId="1" fontId="4" fillId="3" borderId="506" xfId="0" applyNumberFormat="1" applyFont="1" applyFill="1" applyBorder="1"/>
    <xf numFmtId="1" fontId="4" fillId="0" borderId="519" xfId="0" applyNumberFormat="1" applyFont="1" applyBorder="1"/>
    <xf numFmtId="1" fontId="6" fillId="5" borderId="519" xfId="0" applyNumberFormat="1" applyFont="1" applyFill="1" applyBorder="1"/>
    <xf numFmtId="1" fontId="6" fillId="3" borderId="506" xfId="0" applyNumberFormat="1" applyFont="1" applyFill="1" applyBorder="1"/>
    <xf numFmtId="1" fontId="6" fillId="3" borderId="519" xfId="0" applyNumberFormat="1" applyFont="1" applyFill="1" applyBorder="1"/>
    <xf numFmtId="1" fontId="6" fillId="5" borderId="519" xfId="0" applyNumberFormat="1" applyFont="1" applyFill="1" applyBorder="1" applyAlignment="1">
      <alignment horizontal="center" vertical="center" wrapText="1"/>
    </xf>
    <xf numFmtId="1" fontId="6" fillId="5" borderId="506" xfId="0" applyNumberFormat="1" applyFont="1" applyFill="1" applyBorder="1" applyAlignment="1">
      <alignment horizontal="center" vertical="center" wrapText="1"/>
    </xf>
    <xf numFmtId="1" fontId="6" fillId="5" borderId="506" xfId="0" applyNumberFormat="1" applyFont="1" applyFill="1" applyBorder="1" applyProtection="1">
      <protection locked="0"/>
    </xf>
    <xf numFmtId="1" fontId="6" fillId="5" borderId="517" xfId="0" applyNumberFormat="1" applyFont="1" applyFill="1" applyBorder="1" applyProtection="1">
      <protection locked="0"/>
    </xf>
    <xf numFmtId="1" fontId="6" fillId="5" borderId="526" xfId="0" applyNumberFormat="1" applyFont="1" applyFill="1" applyBorder="1"/>
    <xf numFmtId="1" fontId="4" fillId="5" borderId="517" xfId="0" applyNumberFormat="1" applyFont="1" applyFill="1" applyBorder="1"/>
    <xf numFmtId="1" fontId="4" fillId="0" borderId="517" xfId="0" applyNumberFormat="1" applyFont="1" applyBorder="1"/>
    <xf numFmtId="1" fontId="6" fillId="3" borderId="517" xfId="0" applyNumberFormat="1" applyFont="1" applyFill="1" applyBorder="1"/>
    <xf numFmtId="1" fontId="6" fillId="0" borderId="521" xfId="0" applyNumberFormat="1" applyFont="1" applyBorder="1" applyAlignment="1">
      <alignment horizontal="center" vertical="center" wrapText="1"/>
    </xf>
    <xf numFmtId="1" fontId="6" fillId="0" borderId="529" xfId="0" applyNumberFormat="1" applyFont="1" applyBorder="1" applyAlignment="1">
      <alignment horizontal="center" vertical="center" wrapText="1"/>
    </xf>
    <xf numFmtId="1" fontId="6" fillId="5" borderId="519" xfId="0" applyNumberFormat="1" applyFont="1" applyFill="1" applyBorder="1" applyProtection="1">
      <protection locked="0"/>
    </xf>
    <xf numFmtId="1" fontId="6" fillId="5" borderId="530" xfId="0" applyNumberFormat="1" applyFont="1" applyFill="1" applyBorder="1" applyProtection="1">
      <protection locked="0"/>
    </xf>
    <xf numFmtId="1" fontId="6" fillId="0" borderId="513" xfId="0" applyNumberFormat="1" applyFont="1" applyBorder="1" applyAlignment="1">
      <alignment horizontal="right" vertical="center" wrapText="1"/>
    </xf>
    <xf numFmtId="1" fontId="6" fillId="0" borderId="514" xfId="0" applyNumberFormat="1" applyFont="1" applyBorder="1" applyAlignment="1">
      <alignment horizontal="right"/>
    </xf>
    <xf numFmtId="1" fontId="6" fillId="0" borderId="512" xfId="0" applyNumberFormat="1" applyFont="1" applyBorder="1" applyAlignment="1">
      <alignment horizontal="right"/>
    </xf>
    <xf numFmtId="1" fontId="6" fillId="7" borderId="531" xfId="0" applyNumberFormat="1" applyFont="1" applyFill="1" applyBorder="1" applyProtection="1">
      <protection locked="0"/>
    </xf>
    <xf numFmtId="1" fontId="6" fillId="7" borderId="532" xfId="0" applyNumberFormat="1" applyFont="1" applyFill="1" applyBorder="1" applyProtection="1">
      <protection locked="0"/>
    </xf>
    <xf numFmtId="1" fontId="6" fillId="7" borderId="514" xfId="0" applyNumberFormat="1" applyFont="1" applyFill="1" applyBorder="1" applyProtection="1">
      <protection locked="0"/>
    </xf>
    <xf numFmtId="1" fontId="6" fillId="5" borderId="530" xfId="0" applyNumberFormat="1" applyFont="1" applyFill="1" applyBorder="1"/>
    <xf numFmtId="1" fontId="4" fillId="0" borderId="480" xfId="0" applyNumberFormat="1" applyFont="1" applyBorder="1"/>
    <xf numFmtId="1" fontId="6" fillId="0" borderId="507" xfId="0" applyNumberFormat="1" applyFont="1" applyBorder="1" applyAlignment="1">
      <alignment horizontal="right"/>
    </xf>
    <xf numFmtId="1" fontId="6" fillId="0" borderId="508" xfId="0" applyNumberFormat="1" applyFont="1" applyBorder="1" applyAlignment="1">
      <alignment horizontal="right"/>
    </xf>
    <xf numFmtId="1" fontId="6" fillId="0" borderId="509" xfId="0" applyNumberFormat="1" applyFont="1" applyBorder="1" applyAlignment="1">
      <alignment horizontal="right"/>
    </xf>
    <xf numFmtId="1" fontId="6" fillId="0" borderId="521" xfId="0" applyNumberFormat="1" applyFont="1" applyBorder="1" applyAlignment="1">
      <alignment horizontal="right"/>
    </xf>
    <xf numFmtId="1" fontId="6" fillId="0" borderId="529" xfId="0" applyNumberFormat="1" applyFont="1" applyBorder="1" applyAlignment="1">
      <alignment horizontal="right"/>
    </xf>
    <xf numFmtId="1" fontId="6" fillId="0" borderId="187" xfId="0" applyNumberFormat="1" applyFont="1" applyBorder="1" applyAlignment="1">
      <alignment horizontal="right"/>
    </xf>
    <xf numFmtId="1" fontId="6" fillId="0" borderId="530" xfId="0" applyNumberFormat="1" applyFont="1" applyBorder="1"/>
    <xf numFmtId="1" fontId="6" fillId="0" borderId="533" xfId="0" applyNumberFormat="1" applyFont="1" applyBorder="1" applyAlignment="1">
      <alignment horizontal="center" vertical="center" wrapText="1"/>
    </xf>
    <xf numFmtId="1" fontId="6" fillId="0" borderId="534" xfId="0" applyNumberFormat="1" applyFont="1" applyBorder="1" applyAlignment="1">
      <alignment horizontal="center" vertical="center" wrapText="1"/>
    </xf>
    <xf numFmtId="1" fontId="6" fillId="0" borderId="535" xfId="0" applyNumberFormat="1" applyFont="1" applyBorder="1"/>
    <xf numFmtId="1" fontId="6" fillId="0" borderId="524" xfId="0" applyNumberFormat="1" applyFont="1" applyBorder="1"/>
    <xf numFmtId="1" fontId="6" fillId="7" borderId="536" xfId="0" applyNumberFormat="1" applyFont="1" applyFill="1" applyBorder="1" applyProtection="1">
      <protection locked="0"/>
    </xf>
    <xf numFmtId="1" fontId="2" fillId="0" borderId="480" xfId="0" applyNumberFormat="1" applyFont="1" applyBorder="1"/>
    <xf numFmtId="1" fontId="2" fillId="0" borderId="480" xfId="0" applyNumberFormat="1" applyFont="1" applyBorder="1" applyProtection="1">
      <protection locked="0"/>
    </xf>
    <xf numFmtId="1" fontId="2" fillId="4" borderId="480" xfId="0" applyNumberFormat="1" applyFont="1" applyFill="1" applyBorder="1" applyProtection="1">
      <protection locked="0"/>
    </xf>
    <xf numFmtId="1" fontId="2" fillId="6" borderId="480" xfId="0" applyNumberFormat="1" applyFont="1" applyFill="1" applyBorder="1" applyProtection="1">
      <protection locked="0"/>
    </xf>
    <xf numFmtId="1" fontId="2" fillId="3" borderId="519" xfId="0" applyNumberFormat="1" applyFont="1" applyFill="1" applyBorder="1"/>
    <xf numFmtId="1" fontId="6" fillId="5" borderId="537" xfId="0" applyNumberFormat="1" applyFont="1" applyFill="1" applyBorder="1"/>
    <xf numFmtId="1" fontId="6" fillId="0" borderId="537" xfId="0" applyNumberFormat="1" applyFont="1" applyBorder="1"/>
    <xf numFmtId="1" fontId="4" fillId="0" borderId="538" xfId="0" applyNumberFormat="1" applyFont="1" applyBorder="1"/>
    <xf numFmtId="1" fontId="4" fillId="0" borderId="537" xfId="0" applyNumberFormat="1" applyFont="1" applyBorder="1"/>
    <xf numFmtId="1" fontId="4" fillId="0" borderId="484" xfId="0" applyNumberFormat="1" applyFont="1" applyBorder="1"/>
    <xf numFmtId="1" fontId="6" fillId="0" borderId="507" xfId="0" applyNumberFormat="1" applyFont="1" applyBorder="1" applyAlignment="1">
      <alignment horizontal="center" vertical="center"/>
    </xf>
    <xf numFmtId="1" fontId="6" fillId="0" borderId="508" xfId="0" applyNumberFormat="1" applyFont="1" applyBorder="1" applyAlignment="1">
      <alignment horizontal="center" vertical="center"/>
    </xf>
    <xf numFmtId="1" fontId="6" fillId="0" borderId="507" xfId="0" applyNumberFormat="1" applyFont="1" applyBorder="1" applyAlignment="1">
      <alignment wrapText="1"/>
    </xf>
    <xf numFmtId="1" fontId="6" fillId="0" borderId="508" xfId="0" applyNumberFormat="1" applyFont="1" applyBorder="1" applyAlignment="1">
      <alignment wrapText="1"/>
    </xf>
    <xf numFmtId="1" fontId="6" fillId="7" borderId="507" xfId="0" applyNumberFormat="1" applyFont="1" applyFill="1" applyBorder="1" applyProtection="1">
      <protection locked="0"/>
    </xf>
    <xf numFmtId="1" fontId="6" fillId="7" borderId="540" xfId="0" applyNumberFormat="1" applyFont="1" applyFill="1" applyBorder="1" applyProtection="1">
      <protection locked="0"/>
    </xf>
    <xf numFmtId="1" fontId="6" fillId="7" borderId="509" xfId="0" applyNumberFormat="1" applyFont="1" applyFill="1" applyBorder="1" applyProtection="1">
      <protection locked="0"/>
    </xf>
    <xf numFmtId="1" fontId="6" fillId="10" borderId="522" xfId="0" applyNumberFormat="1" applyFont="1" applyFill="1" applyBorder="1" applyAlignment="1">
      <alignment horizontal="center"/>
    </xf>
    <xf numFmtId="1" fontId="6" fillId="10" borderId="521" xfId="0" applyNumberFormat="1" applyFont="1" applyFill="1" applyBorder="1" applyAlignment="1">
      <alignment horizontal="center"/>
    </xf>
    <xf numFmtId="1" fontId="6" fillId="10" borderId="509" xfId="0" applyNumberFormat="1" applyFont="1" applyFill="1" applyBorder="1" applyAlignment="1">
      <alignment horizontal="center"/>
    </xf>
    <xf numFmtId="1" fontId="6" fillId="0" borderId="512" xfId="0" applyNumberFormat="1" applyFont="1" applyBorder="1" applyAlignment="1">
      <alignment wrapText="1"/>
    </xf>
    <xf numFmtId="1" fontId="6" fillId="0" borderId="513" xfId="0" applyNumberFormat="1" applyFont="1" applyBorder="1" applyAlignment="1">
      <alignment wrapText="1"/>
    </xf>
    <xf numFmtId="1" fontId="6" fillId="0" borderId="514" xfId="0" applyNumberFormat="1" applyFont="1" applyBorder="1" applyAlignment="1">
      <alignment wrapText="1"/>
    </xf>
    <xf numFmtId="1" fontId="6" fillId="7" borderId="539" xfId="0" applyNumberFormat="1" applyFont="1" applyFill="1" applyBorder="1" applyProtection="1">
      <protection locked="0"/>
    </xf>
    <xf numFmtId="1" fontId="6" fillId="7" borderId="541" xfId="0" applyNumberFormat="1" applyFont="1" applyFill="1" applyBorder="1" applyProtection="1">
      <protection locked="0"/>
    </xf>
    <xf numFmtId="1" fontId="6" fillId="0" borderId="509" xfId="0" applyNumberFormat="1" applyFont="1" applyBorder="1" applyAlignment="1">
      <alignment wrapText="1"/>
    </xf>
    <xf numFmtId="1" fontId="6" fillId="7" borderId="521" xfId="0" applyNumberFormat="1" applyFont="1" applyFill="1" applyBorder="1" applyProtection="1">
      <protection locked="0"/>
    </xf>
    <xf numFmtId="1" fontId="6" fillId="7" borderId="525" xfId="0" applyNumberFormat="1" applyFont="1" applyFill="1" applyBorder="1" applyProtection="1">
      <protection locked="0"/>
    </xf>
    <xf numFmtId="1" fontId="6" fillId="0" borderId="348" xfId="0" applyNumberFormat="1" applyFont="1" applyBorder="1" applyAlignment="1">
      <alignment wrapText="1"/>
    </xf>
    <xf numFmtId="1" fontId="1" fillId="0" borderId="522" xfId="0" applyNumberFormat="1" applyFont="1" applyBorder="1"/>
    <xf numFmtId="1" fontId="1" fillId="0" borderId="521" xfId="0" applyNumberFormat="1" applyFont="1" applyBorder="1"/>
    <xf numFmtId="1" fontId="6" fillId="0" borderId="531" xfId="0" applyNumberFormat="1" applyFont="1" applyBorder="1" applyAlignment="1">
      <alignment wrapText="1"/>
    </xf>
    <xf numFmtId="1" fontId="6" fillId="9" borderId="513" xfId="0" applyNumberFormat="1" applyFont="1" applyFill="1" applyBorder="1"/>
    <xf numFmtId="1" fontId="6" fillId="9" borderId="512" xfId="0" applyNumberFormat="1" applyFont="1" applyFill="1" applyBorder="1"/>
    <xf numFmtId="1" fontId="6" fillId="9" borderId="515" xfId="0" applyNumberFormat="1" applyFont="1" applyFill="1" applyBorder="1"/>
    <xf numFmtId="1" fontId="6" fillId="9" borderId="516" xfId="0" applyNumberFormat="1" applyFont="1" applyFill="1" applyBorder="1"/>
    <xf numFmtId="1" fontId="6" fillId="0" borderId="516" xfId="0" applyNumberFormat="1" applyFont="1" applyBorder="1" applyAlignment="1">
      <alignment wrapText="1"/>
    </xf>
    <xf numFmtId="1" fontId="6" fillId="7" borderId="542" xfId="0" applyNumberFormat="1" applyFont="1" applyFill="1" applyBorder="1" applyProtection="1">
      <protection locked="0"/>
    </xf>
    <xf numFmtId="1" fontId="6" fillId="7" borderId="543" xfId="0" applyNumberFormat="1" applyFont="1" applyFill="1" applyBorder="1" applyProtection="1">
      <protection locked="0"/>
    </xf>
    <xf numFmtId="1" fontId="6" fillId="0" borderId="536" xfId="0" applyNumberFormat="1" applyFont="1" applyBorder="1" applyAlignment="1">
      <alignment wrapText="1"/>
    </xf>
    <xf numFmtId="1" fontId="6" fillId="0" borderId="533" xfId="0" applyNumberFormat="1" applyFont="1" applyBorder="1" applyAlignment="1">
      <alignment horizontal="center" vertical="center"/>
    </xf>
    <xf numFmtId="1" fontId="11" fillId="0" borderId="529" xfId="0" applyNumberFormat="1" applyFont="1" applyBorder="1" applyAlignment="1">
      <alignment horizontal="center" vertical="center" wrapText="1"/>
    </xf>
    <xf numFmtId="1" fontId="11" fillId="0" borderId="533" xfId="0" applyNumberFormat="1" applyFont="1" applyBorder="1" applyAlignment="1">
      <alignment horizontal="center" vertical="center" wrapText="1"/>
    </xf>
    <xf numFmtId="1" fontId="11" fillId="0" borderId="509" xfId="0" applyNumberFormat="1" applyFont="1" applyBorder="1" applyAlignment="1">
      <alignment horizontal="center" vertical="center" wrapText="1"/>
    </xf>
    <xf numFmtId="1" fontId="6" fillId="10" borderId="545" xfId="0" applyNumberFormat="1" applyFont="1" applyFill="1" applyBorder="1"/>
    <xf numFmtId="1" fontId="6" fillId="0" borderId="533" xfId="0" applyNumberFormat="1" applyFont="1" applyBorder="1" applyAlignment="1">
      <alignment wrapText="1"/>
    </xf>
    <xf numFmtId="1" fontId="6" fillId="7" borderId="529" xfId="0" applyNumberFormat="1" applyFont="1" applyFill="1" applyBorder="1" applyProtection="1">
      <protection locked="0"/>
    </xf>
    <xf numFmtId="1" fontId="6" fillId="7" borderId="533" xfId="0" applyNumberFormat="1" applyFont="1" applyFill="1" applyBorder="1" applyProtection="1">
      <protection locked="0"/>
    </xf>
    <xf numFmtId="1" fontId="6" fillId="0" borderId="546" xfId="0" applyNumberFormat="1" applyFont="1" applyBorder="1" applyAlignment="1">
      <alignment wrapText="1"/>
    </xf>
    <xf numFmtId="1" fontId="6" fillId="7" borderId="510" xfId="0" applyNumberFormat="1" applyFont="1" applyFill="1" applyBorder="1" applyProtection="1">
      <protection locked="0"/>
    </xf>
    <xf numFmtId="1" fontId="6" fillId="9" borderId="531" xfId="0" applyNumberFormat="1" applyFont="1" applyFill="1" applyBorder="1"/>
    <xf numFmtId="1" fontId="6" fillId="0" borderId="511" xfId="0" applyNumberFormat="1" applyFont="1" applyBorder="1" applyAlignment="1">
      <alignment wrapText="1"/>
    </xf>
    <xf numFmtId="1" fontId="6" fillId="0" borderId="509" xfId="0" applyNumberFormat="1" applyFont="1" applyBorder="1" applyAlignment="1">
      <alignment horizontal="center" vertical="center"/>
    </xf>
    <xf numFmtId="1" fontId="6" fillId="0" borderId="510" xfId="0" applyNumberFormat="1" applyFont="1" applyBorder="1" applyAlignment="1" applyProtection="1">
      <alignment horizontal="center" vertical="center" wrapText="1"/>
      <protection hidden="1"/>
    </xf>
    <xf numFmtId="1" fontId="6" fillId="0" borderId="548" xfId="0" applyNumberFormat="1" applyFont="1" applyBorder="1" applyAlignment="1" applyProtection="1">
      <alignment horizontal="center" vertical="center" wrapText="1"/>
      <protection hidden="1"/>
    </xf>
    <xf numFmtId="1" fontId="6" fillId="0" borderId="510" xfId="0" applyNumberFormat="1" applyFont="1" applyBorder="1" applyAlignment="1" applyProtection="1">
      <alignment horizontal="center" vertical="center"/>
      <protection hidden="1"/>
    </xf>
    <xf numFmtId="1" fontId="6" fillId="0" borderId="524" xfId="0" applyNumberFormat="1" applyFont="1" applyBorder="1" applyAlignment="1" applyProtection="1">
      <alignment horizontal="center" vertical="center"/>
      <protection hidden="1"/>
    </xf>
    <xf numFmtId="1" fontId="6" fillId="0" borderId="507" xfId="0" applyNumberFormat="1" applyFont="1" applyBorder="1" applyAlignment="1" applyProtection="1">
      <alignment horizontal="center" vertical="center"/>
      <protection hidden="1"/>
    </xf>
    <xf numFmtId="1" fontId="6" fillId="0" borderId="524" xfId="0" applyNumberFormat="1" applyFont="1" applyBorder="1" applyAlignment="1" applyProtection="1">
      <alignment wrapText="1"/>
      <protection hidden="1"/>
    </xf>
    <xf numFmtId="1" fontId="6" fillId="0" borderId="510" xfId="0" applyNumberFormat="1" applyFont="1" applyBorder="1" applyAlignment="1">
      <alignment horizontal="right" wrapText="1"/>
    </xf>
    <xf numFmtId="1" fontId="6" fillId="0" borderId="548" xfId="0" applyNumberFormat="1" applyFont="1" applyBorder="1" applyAlignment="1">
      <alignment horizontal="right" wrapText="1"/>
    </xf>
    <xf numFmtId="1" fontId="6" fillId="5" borderId="549" xfId="0" applyNumberFormat="1" applyFont="1" applyFill="1" applyBorder="1"/>
    <xf numFmtId="1" fontId="6" fillId="5" borderId="550" xfId="0" applyNumberFormat="1" applyFont="1" applyFill="1" applyBorder="1"/>
    <xf numFmtId="1" fontId="6" fillId="0" borderId="554" xfId="0" applyNumberFormat="1" applyFont="1" applyBorder="1" applyAlignment="1">
      <alignment horizontal="center" vertical="center" wrapText="1"/>
    </xf>
    <xf numFmtId="1" fontId="6" fillId="0" borderId="555" xfId="0" applyNumberFormat="1" applyFont="1" applyBorder="1" applyAlignment="1">
      <alignment horizontal="center" vertical="center" wrapText="1"/>
    </xf>
    <xf numFmtId="1" fontId="6" fillId="0" borderId="556" xfId="0" applyNumberFormat="1" applyFont="1" applyBorder="1" applyAlignment="1">
      <alignment horizontal="center" vertical="center" wrapText="1"/>
    </xf>
    <xf numFmtId="1" fontId="6" fillId="0" borderId="557" xfId="0" applyNumberFormat="1" applyFont="1" applyBorder="1" applyAlignment="1">
      <alignment horizontal="center" vertical="center" wrapText="1"/>
    </xf>
    <xf numFmtId="1" fontId="6" fillId="0" borderId="554" xfId="0" applyNumberFormat="1" applyFont="1" applyBorder="1" applyAlignment="1">
      <alignment wrapText="1"/>
    </xf>
    <xf numFmtId="1" fontId="6" fillId="0" borderId="555" xfId="0" applyNumberFormat="1" applyFont="1" applyBorder="1" applyAlignment="1">
      <alignment wrapText="1"/>
    </xf>
    <xf numFmtId="1" fontId="6" fillId="0" borderId="556" xfId="0" applyNumberFormat="1" applyFont="1" applyBorder="1" applyAlignment="1">
      <alignment wrapText="1"/>
    </xf>
    <xf numFmtId="1" fontId="6" fillId="0" borderId="557" xfId="0" applyNumberFormat="1" applyFont="1" applyBorder="1" applyAlignment="1">
      <alignment wrapText="1"/>
    </xf>
    <xf numFmtId="1" fontId="6" fillId="0" borderId="558" xfId="0" applyNumberFormat="1" applyFont="1" applyBorder="1" applyAlignment="1">
      <alignment wrapText="1"/>
    </xf>
    <xf numFmtId="1" fontId="6" fillId="0" borderId="521" xfId="0" applyNumberFormat="1" applyFont="1" applyBorder="1" applyAlignment="1">
      <alignment wrapText="1"/>
    </xf>
    <xf numFmtId="1" fontId="6" fillId="0" borderId="551" xfId="0" applyNumberFormat="1" applyFont="1" applyBorder="1" applyAlignment="1">
      <alignment wrapText="1"/>
    </xf>
    <xf numFmtId="1" fontId="6" fillId="0" borderId="559" xfId="0" applyNumberFormat="1" applyFont="1" applyBorder="1"/>
    <xf numFmtId="1" fontId="6" fillId="9" borderId="400" xfId="0" applyNumberFormat="1" applyFont="1" applyFill="1" applyBorder="1" applyAlignment="1">
      <alignment wrapText="1"/>
    </xf>
    <xf numFmtId="1" fontId="6" fillId="0" borderId="560" xfId="0" applyNumberFormat="1" applyFont="1" applyBorder="1" applyAlignment="1">
      <alignment wrapText="1"/>
    </xf>
    <xf numFmtId="1" fontId="6" fillId="9" borderId="561" xfId="0" applyNumberFormat="1" applyFont="1" applyFill="1" applyBorder="1"/>
    <xf numFmtId="1" fontId="6" fillId="7" borderId="562" xfId="0" applyNumberFormat="1" applyFont="1" applyFill="1" applyBorder="1" applyProtection="1">
      <protection locked="0"/>
    </xf>
    <xf numFmtId="1" fontId="6" fillId="0" borderId="563" xfId="0" applyNumberFormat="1" applyFont="1" applyBorder="1"/>
    <xf numFmtId="1" fontId="6" fillId="12" borderId="564" xfId="3" applyNumberFormat="1" applyFont="1" applyBorder="1" applyProtection="1">
      <protection locked="0"/>
    </xf>
    <xf numFmtId="1" fontId="6" fillId="12" borderId="565" xfId="3" applyNumberFormat="1" applyFont="1" applyBorder="1" applyProtection="1">
      <protection locked="0"/>
    </xf>
    <xf numFmtId="1" fontId="6" fillId="12" borderId="566" xfId="3" applyNumberFormat="1" applyFont="1" applyBorder="1" applyProtection="1">
      <protection locked="0"/>
    </xf>
    <xf numFmtId="1" fontId="6" fillId="12" borderId="567" xfId="3" applyNumberFormat="1" applyFont="1" applyBorder="1" applyProtection="1">
      <protection locked="0"/>
    </xf>
    <xf numFmtId="1" fontId="6" fillId="12" borderId="568" xfId="3" applyNumberFormat="1" applyFont="1" applyBorder="1" applyProtection="1">
      <protection locked="0"/>
    </xf>
    <xf numFmtId="1" fontId="6" fillId="12" borderId="569" xfId="3" applyNumberFormat="1" applyFont="1" applyBorder="1" applyProtection="1">
      <protection locked="0"/>
    </xf>
    <xf numFmtId="1" fontId="6" fillId="0" borderId="570" xfId="0" applyNumberFormat="1" applyFont="1" applyBorder="1" applyAlignment="1">
      <alignment horizontal="center" vertical="center"/>
    </xf>
    <xf numFmtId="1" fontId="6" fillId="5" borderId="571" xfId="0" applyNumberFormat="1" applyFont="1" applyFill="1" applyBorder="1"/>
    <xf numFmtId="1" fontId="6" fillId="5" borderId="572" xfId="0" applyNumberFormat="1" applyFont="1" applyFill="1" applyBorder="1"/>
    <xf numFmtId="1" fontId="6" fillId="0" borderId="548" xfId="0" applyNumberFormat="1" applyFont="1" applyBorder="1" applyAlignment="1">
      <alignment horizontal="center" vertical="center" wrapText="1"/>
    </xf>
    <xf numFmtId="1" fontId="6" fillId="0" borderId="574" xfId="0" applyNumberFormat="1" applyFont="1" applyBorder="1" applyAlignment="1">
      <alignment wrapText="1"/>
    </xf>
    <xf numFmtId="1" fontId="6" fillId="0" borderId="574" xfId="0" applyNumberFormat="1" applyFont="1" applyBorder="1"/>
    <xf numFmtId="1" fontId="6" fillId="10" borderId="561" xfId="0" applyNumberFormat="1" applyFont="1" applyFill="1" applyBorder="1"/>
    <xf numFmtId="1" fontId="6" fillId="10" borderId="575" xfId="0" applyNumberFormat="1" applyFont="1" applyFill="1" applyBorder="1"/>
    <xf numFmtId="1" fontId="6" fillId="10" borderId="574" xfId="0" applyNumberFormat="1" applyFont="1" applyFill="1" applyBorder="1"/>
    <xf numFmtId="1" fontId="6" fillId="10" borderId="576" xfId="0" applyNumberFormat="1" applyFont="1" applyFill="1" applyBorder="1"/>
    <xf numFmtId="1" fontId="6" fillId="7" borderId="575" xfId="0" applyNumberFormat="1" applyFont="1" applyFill="1" applyBorder="1" applyProtection="1">
      <protection locked="0"/>
    </xf>
    <xf numFmtId="1" fontId="6" fillId="10" borderId="577" xfId="0" applyNumberFormat="1" applyFont="1" applyFill="1" applyBorder="1"/>
    <xf numFmtId="1" fontId="6" fillId="7" borderId="574" xfId="0" applyNumberFormat="1" applyFont="1" applyFill="1" applyBorder="1" applyProtection="1">
      <protection locked="0"/>
    </xf>
    <xf numFmtId="1" fontId="6" fillId="7" borderId="563" xfId="0" applyNumberFormat="1" applyFont="1" applyFill="1" applyBorder="1" applyProtection="1">
      <protection locked="0"/>
    </xf>
    <xf numFmtId="1" fontId="6" fillId="0" borderId="554" xfId="0" applyNumberFormat="1" applyFont="1" applyBorder="1"/>
    <xf numFmtId="1" fontId="6" fillId="0" borderId="555" xfId="0" applyNumberFormat="1" applyFont="1" applyBorder="1"/>
    <xf numFmtId="1" fontId="6" fillId="7" borderId="554" xfId="0" applyNumberFormat="1" applyFont="1" applyFill="1" applyBorder="1" applyProtection="1">
      <protection locked="0"/>
    </xf>
    <xf numFmtId="1" fontId="6" fillId="7" borderId="558" xfId="0" applyNumberFormat="1" applyFont="1" applyFill="1" applyBorder="1" applyProtection="1">
      <protection locked="0"/>
    </xf>
    <xf numFmtId="1" fontId="6" fillId="7" borderId="553" xfId="0" applyNumberFormat="1" applyFont="1" applyFill="1" applyBorder="1" applyProtection="1">
      <protection locked="0"/>
    </xf>
    <xf numFmtId="1" fontId="6" fillId="7" borderId="551" xfId="0" applyNumberFormat="1" applyFont="1" applyFill="1" applyBorder="1" applyProtection="1">
      <protection locked="0"/>
    </xf>
    <xf numFmtId="1" fontId="6" fillId="0" borderId="579" xfId="0" applyNumberFormat="1" applyFont="1" applyBorder="1"/>
    <xf numFmtId="1" fontId="6" fillId="0" borderId="580" xfId="0" applyNumberFormat="1" applyFont="1" applyBorder="1"/>
    <xf numFmtId="1" fontId="6" fillId="0" borderId="581" xfId="0" applyNumberFormat="1" applyFont="1" applyBorder="1"/>
    <xf numFmtId="1" fontId="6" fillId="7" borderId="524" xfId="0" applyNumberFormat="1" applyFont="1" applyFill="1" applyBorder="1" applyProtection="1">
      <protection locked="0"/>
    </xf>
    <xf numFmtId="1" fontId="6" fillId="7" borderId="582" xfId="0" applyNumberFormat="1" applyFont="1" applyFill="1" applyBorder="1" applyProtection="1">
      <protection locked="0"/>
    </xf>
    <xf numFmtId="1" fontId="6" fillId="0" borderId="584" xfId="0" applyNumberFormat="1" applyFont="1" applyBorder="1" applyAlignment="1">
      <alignment horizontal="center" vertical="center" wrapText="1"/>
    </xf>
    <xf numFmtId="1" fontId="6" fillId="0" borderId="585" xfId="0" applyNumberFormat="1" applyFont="1" applyBorder="1" applyAlignment="1">
      <alignment horizontal="center" vertical="center" wrapText="1"/>
    </xf>
    <xf numFmtId="1" fontId="6" fillId="0" borderId="586" xfId="0" applyNumberFormat="1" applyFont="1" applyBorder="1" applyAlignment="1">
      <alignment horizontal="center" vertical="center" wrapText="1"/>
    </xf>
    <xf numFmtId="1" fontId="6" fillId="0" borderId="587" xfId="0" applyNumberFormat="1" applyFont="1" applyBorder="1" applyAlignment="1">
      <alignment horizontal="center" vertical="center" wrapText="1"/>
    </xf>
    <xf numFmtId="1" fontId="6" fillId="0" borderId="558" xfId="0" applyNumberFormat="1" applyFont="1" applyBorder="1" applyAlignment="1">
      <alignment horizontal="center" vertical="center" wrapText="1"/>
    </xf>
    <xf numFmtId="1" fontId="6" fillId="0" borderId="510" xfId="0" applyNumberFormat="1" applyFont="1" applyBorder="1"/>
    <xf numFmtId="1" fontId="6" fillId="0" borderId="548" xfId="0" applyNumberFormat="1" applyFont="1" applyBorder="1"/>
    <xf numFmtId="1" fontId="4" fillId="5" borderId="588" xfId="0" applyNumberFormat="1" applyFont="1" applyFill="1" applyBorder="1"/>
    <xf numFmtId="1" fontId="5" fillId="0" borderId="589" xfId="0" applyNumberFormat="1" applyFont="1" applyBorder="1"/>
    <xf numFmtId="1" fontId="2" fillId="0" borderId="590" xfId="0" applyNumberFormat="1" applyFont="1" applyBorder="1"/>
    <xf numFmtId="1" fontId="2" fillId="3" borderId="590" xfId="0" applyNumberFormat="1" applyFont="1" applyFill="1" applyBorder="1"/>
    <xf numFmtId="1" fontId="6" fillId="0" borderId="349" xfId="0" applyNumberFormat="1" applyFont="1" applyBorder="1" applyAlignment="1">
      <alignment horizontal="center" vertical="center"/>
    </xf>
    <xf numFmtId="1" fontId="6" fillId="0" borderId="591" xfId="0" applyNumberFormat="1" applyFont="1" applyBorder="1" applyAlignment="1">
      <alignment wrapText="1"/>
    </xf>
    <xf numFmtId="1" fontId="6" fillId="0" borderId="592" xfId="0" applyNumberFormat="1" applyFont="1" applyBorder="1" applyAlignment="1">
      <alignment horizontal="right" wrapText="1"/>
    </xf>
    <xf numFmtId="1" fontId="6" fillId="0" borderId="593" xfId="0" applyNumberFormat="1" applyFont="1" applyBorder="1" applyAlignment="1">
      <alignment horizontal="right"/>
    </xf>
    <xf numFmtId="1" fontId="6" fillId="7" borderId="594" xfId="0" applyNumberFormat="1" applyFont="1" applyFill="1" applyBorder="1" applyProtection="1">
      <protection locked="0"/>
    </xf>
    <xf numFmtId="1" fontId="6" fillId="7" borderId="593" xfId="0" applyNumberFormat="1" applyFont="1" applyFill="1" applyBorder="1" applyProtection="1">
      <protection locked="0"/>
    </xf>
    <xf numFmtId="1" fontId="6" fillId="7" borderId="595" xfId="0" applyNumberFormat="1" applyFont="1" applyFill="1" applyBorder="1" applyProtection="1">
      <protection locked="0"/>
    </xf>
    <xf numFmtId="1" fontId="6" fillId="7" borderId="596" xfId="0" applyNumberFormat="1" applyFont="1" applyFill="1" applyBorder="1" applyProtection="1">
      <protection locked="0"/>
    </xf>
    <xf numFmtId="1" fontId="6" fillId="0" borderId="583" xfId="0" applyNumberFormat="1" applyFont="1" applyBorder="1" applyAlignment="1">
      <alignment horizontal="center" vertical="center"/>
    </xf>
    <xf numFmtId="1" fontId="6" fillId="0" borderId="584" xfId="0" applyNumberFormat="1" applyFont="1" applyBorder="1" applyAlignment="1">
      <alignment horizontal="center" vertical="center"/>
    </xf>
    <xf numFmtId="1" fontId="6" fillId="0" borderId="553" xfId="0" applyNumberFormat="1" applyFont="1" applyBorder="1" applyAlignment="1">
      <alignment horizontal="center" vertical="center" wrapText="1"/>
    </xf>
    <xf numFmtId="1" fontId="6" fillId="0" borderId="591" xfId="0" applyNumberFormat="1" applyFont="1" applyBorder="1"/>
    <xf numFmtId="1" fontId="6" fillId="0" borderId="591" xfId="0" applyNumberFormat="1" applyFont="1" applyBorder="1" applyAlignment="1">
      <alignment horizontal="right" wrapText="1"/>
    </xf>
    <xf numFmtId="1" fontId="6" fillId="0" borderId="594" xfId="0" applyNumberFormat="1" applyFont="1" applyBorder="1" applyAlignment="1">
      <alignment horizontal="right" wrapText="1"/>
    </xf>
    <xf numFmtId="1" fontId="6" fillId="0" borderId="595" xfId="0" applyNumberFormat="1" applyFont="1" applyBorder="1" applyAlignment="1">
      <alignment horizontal="right"/>
    </xf>
    <xf numFmtId="1" fontId="6" fillId="7" borderId="598" xfId="0" applyNumberFormat="1" applyFont="1" applyFill="1" applyBorder="1" applyProtection="1">
      <protection locked="0"/>
    </xf>
    <xf numFmtId="1" fontId="6" fillId="7" borderId="592" xfId="0" applyNumberFormat="1" applyFont="1" applyFill="1" applyBorder="1" applyProtection="1">
      <protection locked="0"/>
    </xf>
    <xf numFmtId="1" fontId="6" fillId="7" borderId="599" xfId="0" applyNumberFormat="1" applyFont="1" applyFill="1" applyBorder="1" applyProtection="1">
      <protection locked="0"/>
    </xf>
    <xf numFmtId="1" fontId="12" fillId="7" borderId="592" xfId="0" applyNumberFormat="1" applyFont="1" applyFill="1" applyBorder="1" applyProtection="1">
      <protection locked="0"/>
    </xf>
    <xf numFmtId="1" fontId="12" fillId="7" borderId="599" xfId="0" applyNumberFormat="1" applyFont="1" applyFill="1" applyBorder="1" applyProtection="1">
      <protection locked="0"/>
    </xf>
    <xf numFmtId="1" fontId="12" fillId="7" borderId="595" xfId="0" applyNumberFormat="1" applyFont="1" applyFill="1" applyBorder="1" applyProtection="1">
      <protection locked="0"/>
    </xf>
    <xf numFmtId="1" fontId="2" fillId="3" borderId="600" xfId="0" applyNumberFormat="1" applyFont="1" applyFill="1" applyBorder="1"/>
    <xf numFmtId="1" fontId="4" fillId="3" borderId="600" xfId="0" applyNumberFormat="1" applyFont="1" applyFill="1" applyBorder="1"/>
    <xf numFmtId="1" fontId="4" fillId="0" borderId="600" xfId="0" applyNumberFormat="1" applyFont="1" applyBorder="1"/>
    <xf numFmtId="1" fontId="6" fillId="0" borderId="601" xfId="0" applyNumberFormat="1" applyFont="1" applyBorder="1" applyAlignment="1">
      <alignment horizontal="center" vertical="center"/>
    </xf>
    <xf numFmtId="1" fontId="6" fillId="3" borderId="600" xfId="0" applyNumberFormat="1" applyFont="1" applyFill="1" applyBorder="1"/>
    <xf numFmtId="1" fontId="6" fillId="0" borderId="600" xfId="0" applyNumberFormat="1" applyFont="1" applyBorder="1"/>
    <xf numFmtId="1" fontId="6" fillId="3" borderId="602" xfId="0" applyNumberFormat="1" applyFont="1" applyFill="1" applyBorder="1"/>
    <xf numFmtId="1" fontId="6" fillId="7" borderId="603" xfId="0" applyNumberFormat="1" applyFont="1" applyFill="1" applyBorder="1" applyProtection="1">
      <protection locked="0"/>
    </xf>
    <xf numFmtId="1" fontId="6" fillId="7" borderId="604" xfId="0" applyNumberFormat="1" applyFont="1" applyFill="1" applyBorder="1" applyProtection="1">
      <protection locked="0"/>
    </xf>
    <xf numFmtId="1" fontId="6" fillId="7" borderId="605" xfId="0" applyNumberFormat="1" applyFont="1" applyFill="1" applyBorder="1" applyProtection="1">
      <protection locked="0"/>
    </xf>
    <xf numFmtId="1" fontId="6" fillId="7" borderId="606" xfId="0" applyNumberFormat="1" applyFont="1" applyFill="1" applyBorder="1" applyProtection="1">
      <protection locked="0"/>
    </xf>
    <xf numFmtId="1" fontId="6" fillId="7" borderId="607" xfId="0" applyNumberFormat="1" applyFont="1" applyFill="1" applyBorder="1" applyProtection="1">
      <protection locked="0"/>
    </xf>
    <xf numFmtId="1" fontId="6" fillId="7" borderId="608" xfId="0" applyNumberFormat="1" applyFont="1" applyFill="1" applyBorder="1" applyProtection="1">
      <protection locked="0"/>
    </xf>
    <xf numFmtId="1" fontId="6" fillId="7" borderId="584" xfId="0" applyNumberFormat="1" applyFont="1" applyFill="1" applyBorder="1" applyProtection="1">
      <protection locked="0"/>
    </xf>
    <xf numFmtId="1" fontId="6" fillId="7" borderId="585" xfId="0" applyNumberFormat="1" applyFont="1" applyFill="1" applyBorder="1" applyProtection="1">
      <protection locked="0"/>
    </xf>
    <xf numFmtId="1" fontId="4" fillId="3" borderId="530" xfId="0" applyNumberFormat="1" applyFont="1" applyFill="1" applyBorder="1"/>
    <xf numFmtId="1" fontId="6" fillId="0" borderId="585" xfId="0" applyNumberFormat="1" applyFont="1" applyBorder="1" applyAlignment="1">
      <alignment horizontal="center" vertical="center"/>
    </xf>
    <xf numFmtId="1" fontId="6" fillId="0" borderId="587" xfId="0" applyNumberFormat="1" applyFont="1" applyBorder="1" applyAlignment="1">
      <alignment horizontal="center" vertical="center"/>
    </xf>
    <xf numFmtId="1" fontId="2" fillId="0" borderId="611" xfId="0" applyNumberFormat="1" applyFont="1" applyBorder="1"/>
    <xf numFmtId="1" fontId="2" fillId="0" borderId="612" xfId="0" applyNumberFormat="1" applyFont="1" applyBorder="1"/>
    <xf numFmtId="1" fontId="6" fillId="3" borderId="530" xfId="0" applyNumberFormat="1" applyFont="1" applyFill="1" applyBorder="1"/>
    <xf numFmtId="1" fontId="6" fillId="0" borderId="373" xfId="0" applyNumberFormat="1" applyFont="1" applyBorder="1"/>
    <xf numFmtId="1" fontId="6" fillId="0" borderId="584" xfId="0" applyNumberFormat="1" applyFont="1" applyBorder="1"/>
    <xf numFmtId="1" fontId="6" fillId="0" borderId="585" xfId="0" applyNumberFormat="1" applyFont="1" applyBorder="1"/>
    <xf numFmtId="1" fontId="6" fillId="0" borderId="587" xfId="0" applyNumberFormat="1" applyFont="1" applyBorder="1"/>
    <xf numFmtId="1" fontId="2" fillId="0" borderId="537" xfId="0" applyNumberFormat="1" applyFont="1" applyBorder="1"/>
    <xf numFmtId="1" fontId="6" fillId="8" borderId="592" xfId="0" applyNumberFormat="1" applyFont="1" applyFill="1" applyBorder="1"/>
    <xf numFmtId="1" fontId="6" fillId="8" borderId="599" xfId="0" applyNumberFormat="1" applyFont="1" applyFill="1" applyBorder="1"/>
    <xf numFmtId="1" fontId="6" fillId="8" borderId="613" xfId="0" applyNumberFormat="1" applyFont="1" applyFill="1" applyBorder="1"/>
    <xf numFmtId="1" fontId="6" fillId="0" borderId="591" xfId="0" applyNumberFormat="1" applyFont="1" applyBorder="1" applyAlignment="1" applyProtection="1">
      <alignment wrapText="1"/>
      <protection hidden="1"/>
    </xf>
    <xf numFmtId="1" fontId="6" fillId="7" borderId="609" xfId="0" applyNumberFormat="1" applyFont="1" applyFill="1" applyBorder="1" applyProtection="1">
      <protection locked="0"/>
    </xf>
    <xf numFmtId="1" fontId="6" fillId="8" borderId="614" xfId="0" applyNumberFormat="1" applyFont="1" applyFill="1" applyBorder="1"/>
    <xf numFmtId="1" fontId="6" fillId="7" borderId="570" xfId="0" applyNumberFormat="1" applyFont="1" applyFill="1" applyBorder="1" applyProtection="1">
      <protection locked="0"/>
    </xf>
    <xf numFmtId="1" fontId="6" fillId="0" borderId="616" xfId="0" applyNumberFormat="1" applyFont="1" applyBorder="1" applyAlignment="1" applyProtection="1">
      <alignment wrapText="1"/>
      <protection hidden="1"/>
    </xf>
    <xf numFmtId="1" fontId="6" fillId="0" borderId="617" xfId="0" applyNumberFormat="1" applyFont="1" applyBorder="1"/>
    <xf numFmtId="1" fontId="6" fillId="7" borderId="618" xfId="0" applyNumberFormat="1" applyFont="1" applyFill="1" applyBorder="1" applyProtection="1">
      <protection locked="0"/>
    </xf>
    <xf numFmtId="1" fontId="6" fillId="8" borderId="619" xfId="0" applyNumberFormat="1" applyFont="1" applyFill="1" applyBorder="1"/>
    <xf numFmtId="1" fontId="6" fillId="8" borderId="620" xfId="0" applyNumberFormat="1" applyFont="1" applyFill="1" applyBorder="1"/>
    <xf numFmtId="1" fontId="6" fillId="7" borderId="616" xfId="0" applyNumberFormat="1" applyFont="1" applyFill="1" applyBorder="1" applyProtection="1">
      <protection locked="0"/>
    </xf>
    <xf numFmtId="1" fontId="6" fillId="3" borderId="621" xfId="0" applyNumberFormat="1" applyFont="1" applyFill="1" applyBorder="1"/>
    <xf numFmtId="1" fontId="6" fillId="0" borderId="621" xfId="0" applyNumberFormat="1" applyFont="1" applyBorder="1"/>
    <xf numFmtId="1" fontId="6" fillId="0" borderId="623" xfId="0" applyNumberFormat="1" applyFont="1" applyBorder="1"/>
    <xf numFmtId="1" fontId="6" fillId="7" borderId="624" xfId="0" applyNumberFormat="1" applyFont="1" applyFill="1" applyBorder="1" applyProtection="1">
      <protection locked="0"/>
    </xf>
    <xf numFmtId="1" fontId="6" fillId="8" borderId="625" xfId="0" applyNumberFormat="1" applyFont="1" applyFill="1" applyBorder="1"/>
    <xf numFmtId="1" fontId="6" fillId="8" borderId="626" xfId="0" applyNumberFormat="1" applyFont="1" applyFill="1" applyBorder="1"/>
    <xf numFmtId="1" fontId="6" fillId="7" borderId="627" xfId="0" applyNumberFormat="1" applyFont="1" applyFill="1" applyBorder="1" applyProtection="1">
      <protection locked="0"/>
    </xf>
    <xf numFmtId="1" fontId="6" fillId="3" borderId="628" xfId="0" applyNumberFormat="1" applyFont="1" applyFill="1" applyBorder="1"/>
    <xf numFmtId="1" fontId="6" fillId="0" borderId="628" xfId="0" applyNumberFormat="1" applyFont="1" applyBorder="1"/>
    <xf numFmtId="1" fontId="6" fillId="0" borderId="630" xfId="0" applyNumberFormat="1" applyFont="1" applyBorder="1" applyAlignment="1" applyProtection="1">
      <alignment wrapText="1"/>
      <protection hidden="1"/>
    </xf>
    <xf numFmtId="1" fontId="6" fillId="0" borderId="630" xfId="0" applyNumberFormat="1" applyFont="1" applyBorder="1"/>
    <xf numFmtId="1" fontId="6" fillId="7" borderId="631" xfId="0" applyNumberFormat="1" applyFont="1" applyFill="1" applyBorder="1" applyProtection="1">
      <protection locked="0"/>
    </xf>
    <xf numFmtId="1" fontId="6" fillId="7" borderId="632" xfId="0" applyNumberFormat="1" applyFont="1" applyFill="1" applyBorder="1" applyProtection="1">
      <protection locked="0"/>
    </xf>
    <xf numFmtId="1" fontId="6" fillId="7" borderId="633" xfId="0" applyNumberFormat="1" applyFont="1" applyFill="1" applyBorder="1" applyProtection="1">
      <protection locked="0"/>
    </xf>
    <xf numFmtId="1" fontId="6" fillId="7" borderId="634" xfId="0" applyNumberFormat="1" applyFont="1" applyFill="1" applyBorder="1" applyProtection="1">
      <protection locked="0"/>
    </xf>
    <xf numFmtId="1" fontId="6" fillId="3" borderId="635" xfId="0" applyNumberFormat="1" applyFont="1" applyFill="1" applyBorder="1"/>
    <xf numFmtId="1" fontId="6" fillId="0" borderId="635" xfId="0" applyNumberFormat="1" applyFont="1" applyBorder="1"/>
    <xf numFmtId="1" fontId="6" fillId="7" borderId="614" xfId="0" applyNumberFormat="1" applyFont="1" applyFill="1" applyBorder="1" applyProtection="1">
      <protection locked="0"/>
    </xf>
    <xf numFmtId="1" fontId="6" fillId="0" borderId="637" xfId="0" applyNumberFormat="1" applyFont="1" applyBorder="1" applyAlignment="1" applyProtection="1">
      <alignment wrapText="1"/>
      <protection hidden="1"/>
    </xf>
    <xf numFmtId="1" fontId="6" fillId="0" borderId="637" xfId="0" applyNumberFormat="1" applyFont="1" applyBorder="1"/>
    <xf numFmtId="1" fontId="6" fillId="7" borderId="638" xfId="0" applyNumberFormat="1" applyFont="1" applyFill="1" applyBorder="1" applyProtection="1">
      <protection locked="0"/>
    </xf>
    <xf numFmtId="1" fontId="6" fillId="7" borderId="639" xfId="0" applyNumberFormat="1" applyFont="1" applyFill="1" applyBorder="1" applyProtection="1">
      <protection locked="0"/>
    </xf>
    <xf numFmtId="1" fontId="6" fillId="7" borderId="640" xfId="0" applyNumberFormat="1" applyFont="1" applyFill="1" applyBorder="1" applyProtection="1">
      <protection locked="0"/>
    </xf>
    <xf numFmtId="1" fontId="6" fillId="7" borderId="641" xfId="0" applyNumberFormat="1" applyFont="1" applyFill="1" applyBorder="1" applyProtection="1">
      <protection locked="0"/>
    </xf>
    <xf numFmtId="1" fontId="6" fillId="3" borderId="642" xfId="0" applyNumberFormat="1" applyFont="1" applyFill="1" applyBorder="1"/>
    <xf numFmtId="1" fontId="6" fillId="0" borderId="642" xfId="0" applyNumberFormat="1" applyFont="1" applyBorder="1"/>
    <xf numFmtId="1" fontId="4" fillId="3" borderId="642" xfId="0" applyNumberFormat="1" applyFont="1" applyFill="1" applyBorder="1"/>
    <xf numFmtId="1" fontId="4" fillId="3" borderId="643" xfId="0" applyNumberFormat="1" applyFont="1" applyFill="1" applyBorder="1"/>
    <xf numFmtId="1" fontId="6" fillId="0" borderId="586" xfId="0" applyNumberFormat="1" applyFont="1" applyBorder="1" applyAlignment="1">
      <alignment horizontal="center" vertical="center"/>
    </xf>
    <xf numFmtId="1" fontId="6" fillId="0" borderId="586" xfId="0" applyNumberFormat="1" applyFont="1" applyBorder="1"/>
    <xf numFmtId="1" fontId="6" fillId="8" borderId="595" xfId="0" applyNumberFormat="1" applyFont="1" applyFill="1" applyBorder="1"/>
    <xf numFmtId="1" fontId="4" fillId="3" borderId="621" xfId="0" applyNumberFormat="1" applyFont="1" applyFill="1" applyBorder="1"/>
    <xf numFmtId="1" fontId="4" fillId="3" borderId="517" xfId="0" applyNumberFormat="1" applyFont="1" applyFill="1" applyBorder="1"/>
    <xf numFmtId="1" fontId="6" fillId="0" borderId="645" xfId="0" applyNumberFormat="1" applyFont="1" applyBorder="1" applyAlignment="1" applyProtection="1">
      <alignment wrapText="1"/>
      <protection hidden="1"/>
    </xf>
    <xf numFmtId="1" fontId="6" fillId="0" borderId="646" xfId="0" applyNumberFormat="1" applyFont="1" applyBorder="1"/>
    <xf numFmtId="1" fontId="6" fillId="7" borderId="647" xfId="0" applyNumberFormat="1" applyFont="1" applyFill="1" applyBorder="1" applyProtection="1">
      <protection locked="0"/>
    </xf>
    <xf numFmtId="1" fontId="6" fillId="8" borderId="648" xfId="0" applyNumberFormat="1" applyFont="1" applyFill="1" applyBorder="1"/>
    <xf numFmtId="1" fontId="6" fillId="8" borderId="649" xfId="0" applyNumberFormat="1" applyFont="1" applyFill="1" applyBorder="1"/>
    <xf numFmtId="1" fontId="4" fillId="3" borderId="650" xfId="0" applyNumberFormat="1" applyFont="1" applyFill="1" applyBorder="1"/>
    <xf numFmtId="1" fontId="4" fillId="3" borderId="651" xfId="0" applyNumberFormat="1" applyFont="1" applyFill="1" applyBorder="1"/>
    <xf numFmtId="1" fontId="6" fillId="7" borderId="653" xfId="0" applyNumberFormat="1" applyFont="1" applyFill="1" applyBorder="1" applyProtection="1">
      <protection locked="0"/>
    </xf>
    <xf numFmtId="1" fontId="6" fillId="8" borderId="653" xfId="0" applyNumberFormat="1" applyFont="1" applyFill="1" applyBorder="1"/>
    <xf numFmtId="1" fontId="6" fillId="0" borderId="654" xfId="0" applyNumberFormat="1" applyFont="1" applyBorder="1" applyAlignment="1" applyProtection="1">
      <alignment wrapText="1"/>
      <protection hidden="1"/>
    </xf>
    <xf numFmtId="1" fontId="6" fillId="0" borderId="654" xfId="0" applyNumberFormat="1" applyFont="1" applyBorder="1"/>
    <xf numFmtId="1" fontId="6" fillId="7" borderId="655" xfId="0" applyNumberFormat="1" applyFont="1" applyFill="1" applyBorder="1" applyProtection="1">
      <protection locked="0"/>
    </xf>
    <xf numFmtId="1" fontId="6" fillId="7" borderId="656" xfId="0" applyNumberFormat="1" applyFont="1" applyFill="1" applyBorder="1" applyProtection="1">
      <protection locked="0"/>
    </xf>
    <xf numFmtId="1" fontId="6" fillId="7" borderId="657" xfId="0" applyNumberFormat="1" applyFont="1" applyFill="1" applyBorder="1" applyProtection="1">
      <protection locked="0"/>
    </xf>
    <xf numFmtId="1" fontId="4" fillId="3" borderId="658" xfId="0" applyNumberFormat="1" applyFont="1" applyFill="1" applyBorder="1"/>
    <xf numFmtId="1" fontId="4" fillId="3" borderId="659" xfId="0" applyNumberFormat="1" applyFont="1" applyFill="1" applyBorder="1"/>
    <xf numFmtId="1" fontId="6" fillId="7" borderId="660" xfId="0" applyNumberFormat="1" applyFont="1" applyFill="1" applyBorder="1" applyProtection="1">
      <protection locked="0"/>
    </xf>
    <xf numFmtId="1" fontId="6" fillId="0" borderId="663" xfId="0" applyNumberFormat="1" applyFont="1" applyBorder="1" applyAlignment="1">
      <alignment horizontal="center" vertical="center" wrapText="1"/>
    </xf>
    <xf numFmtId="1" fontId="2" fillId="3" borderId="658" xfId="0" applyNumberFormat="1" applyFont="1" applyFill="1" applyBorder="1"/>
    <xf numFmtId="1" fontId="6" fillId="0" borderId="664" xfId="0" applyNumberFormat="1" applyFont="1" applyBorder="1"/>
    <xf numFmtId="1" fontId="6" fillId="7" borderId="663" xfId="0" applyNumberFormat="1" applyFont="1" applyFill="1" applyBorder="1" applyProtection="1">
      <protection locked="0"/>
    </xf>
    <xf numFmtId="1" fontId="6" fillId="3" borderId="658" xfId="0" applyNumberFormat="1" applyFont="1" applyFill="1" applyBorder="1"/>
    <xf numFmtId="1" fontId="6" fillId="0" borderId="658" xfId="0" applyNumberFormat="1" applyFont="1" applyBorder="1"/>
    <xf numFmtId="1" fontId="6" fillId="0" borderId="665" xfId="0" applyNumberFormat="1" applyFont="1" applyBorder="1" applyAlignment="1">
      <alignment horizontal="center" vertical="center" wrapText="1"/>
    </xf>
    <xf numFmtId="1" fontId="6" fillId="0" borderId="666" xfId="0" applyNumberFormat="1" applyFont="1" applyBorder="1" applyAlignment="1">
      <alignment horizontal="center" vertical="center" wrapText="1"/>
    </xf>
    <xf numFmtId="1" fontId="6" fillId="3" borderId="658" xfId="0" applyNumberFormat="1" applyFont="1" applyFill="1" applyBorder="1" applyAlignment="1">
      <alignment wrapText="1"/>
    </xf>
    <xf numFmtId="1" fontId="6" fillId="0" borderId="658" xfId="0" applyNumberFormat="1" applyFont="1" applyBorder="1" applyAlignment="1">
      <alignment wrapText="1"/>
    </xf>
    <xf numFmtId="1" fontId="6" fillId="0" borderId="663" xfId="0" applyNumberFormat="1" applyFont="1" applyBorder="1"/>
    <xf numFmtId="1" fontId="6" fillId="7" borderId="665" xfId="0" applyNumberFormat="1" applyFont="1" applyFill="1" applyBorder="1" applyProtection="1">
      <protection locked="0"/>
    </xf>
    <xf numFmtId="1" fontId="6" fillId="7" borderId="662" xfId="0" applyNumberFormat="1" applyFont="1" applyFill="1" applyBorder="1" applyProtection="1">
      <protection locked="0"/>
    </xf>
    <xf numFmtId="1" fontId="6" fillId="0" borderId="669" xfId="0" applyNumberFormat="1" applyFont="1" applyBorder="1" applyAlignment="1">
      <alignment horizontal="center" vertical="center" wrapText="1"/>
    </xf>
    <xf numFmtId="1" fontId="6" fillId="0" borderId="570" xfId="0" applyNumberFormat="1" applyFont="1" applyBorder="1" applyAlignment="1">
      <alignment horizontal="center" vertical="center" wrapText="1"/>
    </xf>
    <xf numFmtId="1" fontId="6" fillId="0" borderId="670" xfId="0" applyNumberFormat="1" applyFont="1" applyBorder="1" applyAlignment="1">
      <alignment horizontal="center" vertical="center" wrapText="1"/>
    </xf>
    <xf numFmtId="1" fontId="6" fillId="0" borderId="662" xfId="0" applyNumberFormat="1" applyFont="1" applyBorder="1" applyAlignment="1">
      <alignment horizontal="center" vertical="center" wrapText="1"/>
    </xf>
    <xf numFmtId="1" fontId="6" fillId="0" borderId="667" xfId="0" applyNumberFormat="1" applyFont="1" applyBorder="1" applyAlignment="1">
      <alignment horizontal="center" vertical="center" wrapText="1"/>
    </xf>
    <xf numFmtId="1" fontId="6" fillId="0" borderId="655" xfId="0" applyNumberFormat="1" applyFont="1" applyBorder="1"/>
    <xf numFmtId="1" fontId="6" fillId="0" borderId="660" xfId="0" applyNumberFormat="1" applyFont="1" applyBorder="1"/>
    <xf numFmtId="1" fontId="6" fillId="0" borderId="672" xfId="0" applyNumberFormat="1" applyFont="1" applyBorder="1"/>
    <xf numFmtId="1" fontId="6" fillId="7" borderId="672" xfId="0" applyNumberFormat="1" applyFont="1" applyFill="1" applyBorder="1" applyProtection="1">
      <protection locked="0"/>
    </xf>
    <xf numFmtId="1" fontId="6" fillId="7" borderId="673" xfId="0" applyNumberFormat="1" applyFont="1" applyFill="1" applyBorder="1" applyProtection="1">
      <protection locked="0"/>
    </xf>
    <xf numFmtId="1" fontId="6" fillId="7" borderId="671" xfId="0" applyNumberFormat="1" applyFont="1" applyFill="1" applyBorder="1" applyProtection="1">
      <protection locked="0"/>
    </xf>
    <xf numFmtId="1" fontId="6" fillId="7" borderId="654" xfId="0" applyNumberFormat="1" applyFont="1" applyFill="1" applyBorder="1" applyProtection="1">
      <protection locked="0"/>
    </xf>
    <xf numFmtId="1" fontId="6" fillId="0" borderId="609" xfId="0" applyNumberFormat="1" applyFont="1" applyBorder="1"/>
    <xf numFmtId="1" fontId="6" fillId="0" borderId="570" xfId="0" applyNumberFormat="1" applyFont="1" applyBorder="1"/>
    <xf numFmtId="1" fontId="6" fillId="0" borderId="664" xfId="0" applyNumberFormat="1" applyFont="1" applyBorder="1" applyAlignment="1">
      <alignment horizontal="center" vertical="center" wrapText="1"/>
    </xf>
    <xf numFmtId="1" fontId="6" fillId="0" borderId="659" xfId="0" applyNumberFormat="1" applyFont="1" applyBorder="1" applyAlignment="1" applyProtection="1">
      <alignment wrapText="1"/>
      <protection locked="0"/>
    </xf>
    <xf numFmtId="1" fontId="6" fillId="0" borderId="659" xfId="0" applyNumberFormat="1" applyFont="1" applyBorder="1" applyAlignment="1">
      <alignment wrapText="1"/>
    </xf>
    <xf numFmtId="1" fontId="6" fillId="3" borderId="659" xfId="0" applyNumberFormat="1" applyFont="1" applyFill="1" applyBorder="1" applyAlignment="1">
      <alignment wrapText="1"/>
    </xf>
    <xf numFmtId="1" fontId="6" fillId="0" borderId="612" xfId="0" applyNumberFormat="1" applyFont="1" applyBorder="1" applyAlignment="1">
      <alignment wrapText="1"/>
    </xf>
    <xf numFmtId="1" fontId="6" fillId="0" borderId="670" xfId="0" applyNumberFormat="1" applyFont="1" applyBorder="1" applyAlignment="1">
      <alignment horizontal="center" vertical="center"/>
    </xf>
    <xf numFmtId="1" fontId="2" fillId="3" borderId="676" xfId="0" applyNumberFormat="1" applyFont="1" applyFill="1" applyBorder="1"/>
    <xf numFmtId="1" fontId="6" fillId="3" borderId="665" xfId="1" applyNumberFormat="1" applyFont="1" applyFill="1" applyBorder="1"/>
    <xf numFmtId="1" fontId="6" fillId="3" borderId="669" xfId="1" applyNumberFormat="1" applyFont="1" applyFill="1" applyBorder="1"/>
    <xf numFmtId="1" fontId="6" fillId="3" borderId="677" xfId="1" applyNumberFormat="1" applyFont="1" applyFill="1" applyBorder="1"/>
    <xf numFmtId="1" fontId="6" fillId="7" borderId="666" xfId="0" applyNumberFormat="1" applyFont="1" applyFill="1" applyBorder="1" applyProtection="1">
      <protection locked="0"/>
    </xf>
    <xf numFmtId="1" fontId="5" fillId="3" borderId="678" xfId="0" applyNumberFormat="1" applyFont="1" applyFill="1" applyBorder="1"/>
    <xf numFmtId="1" fontId="6" fillId="5" borderId="658" xfId="0" applyNumberFormat="1" applyFont="1" applyFill="1" applyBorder="1"/>
    <xf numFmtId="1" fontId="2" fillId="5" borderId="676" xfId="0" applyNumberFormat="1" applyFont="1" applyFill="1" applyBorder="1"/>
    <xf numFmtId="1" fontId="6" fillId="5" borderId="659" xfId="0" applyNumberFormat="1" applyFont="1" applyFill="1" applyBorder="1"/>
    <xf numFmtId="1" fontId="6" fillId="0" borderId="679" xfId="0" applyNumberFormat="1" applyFont="1" applyBorder="1" applyAlignment="1">
      <alignment horizontal="center" vertical="center" wrapText="1"/>
    </xf>
    <xf numFmtId="1" fontId="6" fillId="0" borderId="680" xfId="0" applyNumberFormat="1" applyFont="1" applyBorder="1"/>
    <xf numFmtId="1" fontId="6" fillId="0" borderId="665" xfId="0" applyNumberFormat="1" applyFont="1" applyBorder="1"/>
    <xf numFmtId="1" fontId="6" fillId="0" borderId="669" xfId="0" applyNumberFormat="1" applyFont="1" applyBorder="1"/>
    <xf numFmtId="1" fontId="6" fillId="0" borderId="662" xfId="0" applyNumberFormat="1" applyFont="1" applyBorder="1"/>
    <xf numFmtId="1" fontId="6" fillId="0" borderId="681" xfId="0" applyNumberFormat="1" applyFont="1" applyBorder="1"/>
    <xf numFmtId="1" fontId="6" fillId="0" borderId="682" xfId="0" applyNumberFormat="1" applyFont="1" applyBorder="1"/>
    <xf numFmtId="1" fontId="6" fillId="5" borderId="681" xfId="0" applyNumberFormat="1" applyFont="1" applyFill="1" applyBorder="1"/>
    <xf numFmtId="1" fontId="4" fillId="5" borderId="658" xfId="0" applyNumberFormat="1" applyFont="1" applyFill="1" applyBorder="1"/>
    <xf numFmtId="1" fontId="4" fillId="5" borderId="659" xfId="0" applyNumberFormat="1" applyFont="1" applyFill="1" applyBorder="1"/>
    <xf numFmtId="1" fontId="4" fillId="5" borderId="658" xfId="0" applyNumberFormat="1" applyFont="1" applyFill="1" applyBorder="1" applyProtection="1">
      <protection locked="0"/>
    </xf>
    <xf numFmtId="1" fontId="4" fillId="5" borderId="685" xfId="0" applyNumberFormat="1" applyFont="1" applyFill="1" applyBorder="1"/>
    <xf numFmtId="1" fontId="2" fillId="5" borderId="658" xfId="0" applyNumberFormat="1" applyFont="1" applyFill="1" applyBorder="1"/>
    <xf numFmtId="1" fontId="6" fillId="5" borderId="658" xfId="0" applyNumberFormat="1" applyFont="1" applyFill="1" applyBorder="1" applyProtection="1">
      <protection locked="0"/>
    </xf>
    <xf numFmtId="1" fontId="6" fillId="5" borderId="685" xfId="0" applyNumberFormat="1" applyFont="1" applyFill="1" applyBorder="1"/>
    <xf numFmtId="1" fontId="6" fillId="5" borderId="650" xfId="0" applyNumberFormat="1" applyFont="1" applyFill="1" applyBorder="1"/>
    <xf numFmtId="1" fontId="2" fillId="5" borderId="650" xfId="0" applyNumberFormat="1" applyFont="1" applyFill="1" applyBorder="1"/>
    <xf numFmtId="1" fontId="6" fillId="0" borderId="594" xfId="0" applyNumberFormat="1" applyFont="1" applyBorder="1"/>
    <xf numFmtId="1" fontId="6" fillId="0" borderId="653" xfId="0" applyNumberFormat="1" applyFont="1" applyBorder="1"/>
    <xf numFmtId="1" fontId="6" fillId="0" borderId="593" xfId="0" applyNumberFormat="1" applyFont="1" applyBorder="1"/>
    <xf numFmtId="1" fontId="6" fillId="7" borderId="591" xfId="0" applyNumberFormat="1" applyFont="1" applyFill="1" applyBorder="1" applyProtection="1">
      <protection locked="0"/>
    </xf>
    <xf numFmtId="1" fontId="6" fillId="5" borderId="651" xfId="0" applyNumberFormat="1" applyFont="1" applyFill="1" applyBorder="1"/>
    <xf numFmtId="1" fontId="4" fillId="5" borderId="686" xfId="0" applyNumberFormat="1" applyFont="1" applyFill="1" applyBorder="1"/>
    <xf numFmtId="1" fontId="4" fillId="5" borderId="650" xfId="0" applyNumberFormat="1" applyFont="1" applyFill="1" applyBorder="1"/>
    <xf numFmtId="1" fontId="2" fillId="5" borderId="687" xfId="0" applyNumberFormat="1" applyFont="1" applyFill="1" applyBorder="1"/>
    <xf numFmtId="1" fontId="6" fillId="0" borderId="688" xfId="0" applyNumberFormat="1" applyFont="1" applyBorder="1"/>
    <xf numFmtId="1" fontId="6" fillId="0" borderId="689" xfId="0" applyNumberFormat="1" applyFont="1" applyBorder="1"/>
    <xf numFmtId="1" fontId="6" fillId="7" borderId="688" xfId="0" applyNumberFormat="1" applyFont="1" applyFill="1" applyBorder="1" applyProtection="1">
      <protection locked="0"/>
    </xf>
    <xf numFmtId="1" fontId="6" fillId="7" borderId="690" xfId="0" applyNumberFormat="1" applyFont="1" applyFill="1" applyBorder="1" applyProtection="1">
      <protection locked="0"/>
    </xf>
    <xf numFmtId="1" fontId="6" fillId="7" borderId="691" xfId="0" applyNumberFormat="1" applyFont="1" applyFill="1" applyBorder="1" applyProtection="1">
      <protection locked="0"/>
    </xf>
    <xf numFmtId="1" fontId="2" fillId="3" borderId="368" xfId="0" applyNumberFormat="1" applyFont="1" applyFill="1" applyBorder="1"/>
    <xf numFmtId="1" fontId="6" fillId="0" borderId="687" xfId="0" applyNumberFormat="1" applyFont="1" applyBorder="1"/>
    <xf numFmtId="1" fontId="6" fillId="0" borderId="650" xfId="0" applyNumberFormat="1" applyFont="1" applyBorder="1"/>
    <xf numFmtId="1" fontId="4" fillId="0" borderId="650" xfId="0" applyNumberFormat="1" applyFont="1" applyBorder="1"/>
    <xf numFmtId="1" fontId="2" fillId="3" borderId="650" xfId="0" applyNumberFormat="1" applyFont="1" applyFill="1" applyBorder="1"/>
    <xf numFmtId="1" fontId="6" fillId="0" borderId="692" xfId="0" applyNumberFormat="1" applyFont="1" applyBorder="1"/>
    <xf numFmtId="1" fontId="6" fillId="0" borderId="692" xfId="0" applyNumberFormat="1" applyFont="1" applyBorder="1" applyProtection="1">
      <protection locked="0"/>
    </xf>
    <xf numFmtId="1" fontId="6" fillId="0" borderId="694" xfId="0" applyNumberFormat="1" applyFont="1" applyBorder="1"/>
    <xf numFmtId="1" fontId="4" fillId="5" borderId="695" xfId="0" applyNumberFormat="1" applyFont="1" applyFill="1" applyBorder="1"/>
    <xf numFmtId="1" fontId="4" fillId="0" borderId="687" xfId="0" applyNumberFormat="1" applyFont="1" applyBorder="1"/>
    <xf numFmtId="1" fontId="6" fillId="5" borderId="687" xfId="0" applyNumberFormat="1" applyFont="1" applyFill="1" applyBorder="1"/>
    <xf numFmtId="1" fontId="6" fillId="3" borderId="650" xfId="0" applyNumberFormat="1" applyFont="1" applyFill="1" applyBorder="1"/>
    <xf numFmtId="1" fontId="6" fillId="3" borderId="687" xfId="0" applyNumberFormat="1" applyFont="1" applyFill="1" applyBorder="1"/>
    <xf numFmtId="1" fontId="6" fillId="5" borderId="687" xfId="0" applyNumberFormat="1" applyFont="1" applyFill="1" applyBorder="1" applyAlignment="1">
      <alignment horizontal="center" vertical="center" wrapText="1"/>
    </xf>
    <xf numFmtId="1" fontId="6" fillId="5" borderId="650" xfId="0" applyNumberFormat="1" applyFont="1" applyFill="1" applyBorder="1" applyAlignment="1">
      <alignment horizontal="center" vertical="center" wrapText="1"/>
    </xf>
    <xf numFmtId="1" fontId="6" fillId="5" borderId="650" xfId="0" applyNumberFormat="1" applyFont="1" applyFill="1" applyBorder="1" applyProtection="1">
      <protection locked="0"/>
    </xf>
    <xf numFmtId="1" fontId="6" fillId="5" borderId="651" xfId="0" applyNumberFormat="1" applyFont="1" applyFill="1" applyBorder="1" applyProtection="1">
      <protection locked="0"/>
    </xf>
    <xf numFmtId="1" fontId="6" fillId="5" borderId="694" xfId="0" applyNumberFormat="1" applyFont="1" applyFill="1" applyBorder="1"/>
    <xf numFmtId="1" fontId="4" fillId="5" borderId="651" xfId="0" applyNumberFormat="1" applyFont="1" applyFill="1" applyBorder="1"/>
    <xf numFmtId="1" fontId="4" fillId="0" borderId="651" xfId="0" applyNumberFormat="1" applyFont="1" applyBorder="1"/>
    <xf numFmtId="1" fontId="6" fillId="3" borderId="651" xfId="0" applyNumberFormat="1" applyFont="1" applyFill="1" applyBorder="1"/>
    <xf numFmtId="1" fontId="6" fillId="0" borderId="701" xfId="0" applyNumberFormat="1" applyFont="1" applyBorder="1" applyAlignment="1">
      <alignment horizontal="center" vertical="center" wrapText="1"/>
    </xf>
    <xf numFmtId="1" fontId="6" fillId="5" borderId="687" xfId="0" applyNumberFormat="1" applyFont="1" applyFill="1" applyBorder="1" applyProtection="1">
      <protection locked="0"/>
    </xf>
    <xf numFmtId="1" fontId="6" fillId="5" borderId="702" xfId="0" applyNumberFormat="1" applyFont="1" applyFill="1" applyBorder="1" applyProtection="1">
      <protection locked="0"/>
    </xf>
    <xf numFmtId="1" fontId="6" fillId="0" borderId="594" xfId="0" applyNumberFormat="1" applyFont="1" applyBorder="1" applyAlignment="1">
      <alignment horizontal="right" vertical="center" wrapText="1"/>
    </xf>
    <xf numFmtId="1" fontId="6" fillId="0" borderId="653" xfId="0" applyNumberFormat="1" applyFont="1" applyBorder="1" applyAlignment="1">
      <alignment horizontal="right"/>
    </xf>
    <xf numFmtId="1" fontId="6" fillId="7" borderId="576" xfId="0" applyNumberFormat="1" applyFont="1" applyFill="1" applyBorder="1" applyProtection="1">
      <protection locked="0"/>
    </xf>
    <xf numFmtId="1" fontId="6" fillId="7" borderId="703" xfId="0" applyNumberFormat="1" applyFont="1" applyFill="1" applyBorder="1" applyProtection="1">
      <protection locked="0"/>
    </xf>
    <xf numFmtId="1" fontId="6" fillId="5" borderId="702" xfId="0" applyNumberFormat="1" applyFont="1" applyFill="1" applyBorder="1"/>
    <xf numFmtId="1" fontId="6" fillId="0" borderId="584" xfId="0" applyNumberFormat="1" applyFont="1" applyBorder="1" applyAlignment="1">
      <alignment horizontal="right"/>
    </xf>
    <xf numFmtId="1" fontId="6" fillId="0" borderId="585" xfId="0" applyNumberFormat="1" applyFont="1" applyBorder="1" applyAlignment="1">
      <alignment horizontal="right"/>
    </xf>
    <xf numFmtId="1" fontId="6" fillId="0" borderId="701" xfId="0" applyNumberFormat="1" applyFont="1" applyBorder="1" applyAlignment="1">
      <alignment horizontal="right"/>
    </xf>
    <xf numFmtId="1" fontId="6" fillId="0" borderId="609" xfId="0" applyNumberFormat="1" applyFont="1" applyBorder="1" applyAlignment="1">
      <alignment horizontal="right"/>
    </xf>
    <xf numFmtId="1" fontId="6" fillId="0" borderId="700" xfId="0" applyNumberFormat="1" applyFont="1" applyBorder="1" applyAlignment="1">
      <alignment horizontal="right"/>
    </xf>
    <xf numFmtId="1" fontId="6" fillId="0" borderId="704" xfId="0" applyNumberFormat="1" applyFont="1" applyBorder="1" applyAlignment="1">
      <alignment horizontal="right"/>
    </xf>
    <xf numFmtId="1" fontId="6" fillId="0" borderId="702" xfId="0" applyNumberFormat="1" applyFont="1" applyBorder="1"/>
    <xf numFmtId="1" fontId="6" fillId="0" borderId="705" xfId="0" applyNumberFormat="1" applyFont="1" applyBorder="1"/>
    <xf numFmtId="1" fontId="6" fillId="7" borderId="649" xfId="0" applyNumberFormat="1" applyFont="1" applyFill="1" applyBorder="1" applyProtection="1">
      <protection locked="0"/>
    </xf>
    <xf numFmtId="1" fontId="2" fillId="0" borderId="650" xfId="0" applyNumberFormat="1" applyFont="1" applyBorder="1"/>
    <xf numFmtId="1" fontId="2" fillId="0" borderId="650" xfId="0" applyNumberFormat="1" applyFont="1" applyBorder="1" applyProtection="1">
      <protection locked="0"/>
    </xf>
    <xf numFmtId="1" fontId="2" fillId="4" borderId="650" xfId="0" applyNumberFormat="1" applyFont="1" applyFill="1" applyBorder="1" applyProtection="1">
      <protection locked="0"/>
    </xf>
    <xf numFmtId="1" fontId="2" fillId="6" borderId="650" xfId="0" applyNumberFormat="1" applyFont="1" applyFill="1" applyBorder="1" applyProtection="1">
      <protection locked="0"/>
    </xf>
    <xf numFmtId="1" fontId="6" fillId="0" borderId="696" xfId="0" applyNumberFormat="1" applyFont="1" applyBorder="1"/>
    <xf numFmtId="1" fontId="2" fillId="3" borderId="687" xfId="0" applyNumberFormat="1" applyFont="1" applyFill="1" applyBorder="1"/>
    <xf numFmtId="1" fontId="6" fillId="5" borderId="706" xfId="0" applyNumberFormat="1" applyFont="1" applyFill="1" applyBorder="1"/>
    <xf numFmtId="1" fontId="6" fillId="0" borderId="706" xfId="0" applyNumberFormat="1" applyFont="1" applyBorder="1"/>
    <xf numFmtId="1" fontId="4" fillId="0" borderId="707" xfId="0" applyNumberFormat="1" applyFont="1" applyBorder="1"/>
    <xf numFmtId="1" fontId="4" fillId="0" borderId="706" xfId="0" applyNumberFormat="1" applyFont="1" applyBorder="1"/>
    <xf numFmtId="1" fontId="4" fillId="0" borderId="611" xfId="0" applyNumberFormat="1" applyFont="1" applyBorder="1"/>
    <xf numFmtId="1" fontId="6" fillId="0" borderId="700" xfId="0" applyNumberFormat="1" applyFont="1" applyBorder="1" applyAlignment="1">
      <alignment horizontal="center" vertical="center"/>
    </xf>
    <xf numFmtId="1" fontId="6" fillId="0" borderId="584" xfId="0" applyNumberFormat="1" applyFont="1" applyBorder="1" applyAlignment="1">
      <alignment wrapText="1"/>
    </xf>
    <xf numFmtId="1" fontId="6" fillId="0" borderId="585" xfId="0" applyNumberFormat="1" applyFont="1" applyBorder="1" applyAlignment="1">
      <alignment wrapText="1"/>
    </xf>
    <xf numFmtId="1" fontId="6" fillId="7" borderId="709" xfId="0" applyNumberFormat="1" applyFont="1" applyFill="1" applyBorder="1" applyProtection="1">
      <protection locked="0"/>
    </xf>
    <xf numFmtId="1" fontId="6" fillId="7" borderId="710" xfId="0" applyNumberFormat="1" applyFont="1" applyFill="1" applyBorder="1" applyProtection="1">
      <protection locked="0"/>
    </xf>
    <xf numFmtId="1" fontId="6" fillId="7" borderId="383" xfId="0" applyNumberFormat="1" applyFont="1" applyFill="1" applyBorder="1" applyProtection="1">
      <protection locked="0"/>
    </xf>
    <xf numFmtId="1" fontId="6" fillId="0" borderId="593" xfId="0" applyNumberFormat="1" applyFont="1" applyBorder="1" applyAlignment="1">
      <alignment wrapText="1"/>
    </xf>
    <xf numFmtId="1" fontId="6" fillId="0" borderId="594" xfId="0" applyNumberFormat="1" applyFont="1" applyBorder="1" applyAlignment="1">
      <alignment wrapText="1"/>
    </xf>
    <xf numFmtId="1" fontId="6" fillId="0" borderId="653" xfId="0" applyNumberFormat="1" applyFont="1" applyBorder="1" applyAlignment="1">
      <alignment wrapText="1"/>
    </xf>
    <xf numFmtId="1" fontId="6" fillId="7" borderId="708" xfId="0" applyNumberFormat="1" applyFont="1" applyFill="1" applyBorder="1" applyProtection="1">
      <protection locked="0"/>
    </xf>
    <xf numFmtId="1" fontId="6" fillId="0" borderId="709" xfId="0" applyNumberFormat="1" applyFont="1" applyBorder="1" applyAlignment="1">
      <alignment wrapText="1"/>
    </xf>
    <xf numFmtId="1" fontId="6" fillId="0" borderId="520" xfId="0" applyNumberFormat="1" applyFont="1" applyBorder="1" applyAlignment="1">
      <alignment wrapText="1"/>
    </xf>
    <xf numFmtId="1" fontId="6" fillId="0" borderId="570" xfId="0" applyNumberFormat="1" applyFont="1" applyBorder="1" applyAlignment="1">
      <alignment wrapText="1"/>
    </xf>
    <xf numFmtId="1" fontId="6" fillId="7" borderId="373" xfId="0" applyNumberFormat="1" applyFont="1" applyFill="1" applyBorder="1" applyProtection="1">
      <protection locked="0"/>
    </xf>
    <xf numFmtId="1" fontId="6" fillId="0" borderId="576" xfId="0" applyNumberFormat="1" applyFont="1" applyBorder="1" applyAlignment="1">
      <alignment wrapText="1"/>
    </xf>
    <xf numFmtId="1" fontId="6" fillId="9" borderId="594" xfId="0" applyNumberFormat="1" applyFont="1" applyFill="1" applyBorder="1"/>
    <xf numFmtId="1" fontId="6" fillId="9" borderId="593" xfId="0" applyNumberFormat="1" applyFont="1" applyFill="1" applyBorder="1"/>
    <xf numFmtId="1" fontId="6" fillId="9" borderId="598" xfId="0" applyNumberFormat="1" applyFont="1" applyFill="1" applyBorder="1"/>
    <xf numFmtId="1" fontId="6" fillId="9" borderId="591" xfId="0" applyNumberFormat="1" applyFont="1" applyFill="1" applyBorder="1"/>
    <xf numFmtId="1" fontId="6" fillId="9" borderId="383" xfId="0" applyNumberFormat="1" applyFont="1" applyFill="1" applyBorder="1"/>
    <xf numFmtId="1" fontId="6" fillId="9" borderId="609" xfId="0" applyNumberFormat="1" applyFont="1" applyFill="1" applyBorder="1"/>
    <xf numFmtId="1" fontId="6" fillId="9" borderId="700" xfId="0" applyNumberFormat="1" applyFont="1" applyFill="1" applyBorder="1"/>
    <xf numFmtId="1" fontId="6" fillId="7" borderId="711" xfId="0" applyNumberFormat="1" applyFont="1" applyFill="1" applyBorder="1" applyProtection="1">
      <protection locked="0"/>
    </xf>
    <xf numFmtId="1" fontId="6" fillId="0" borderId="649" xfId="0" applyNumberFormat="1" applyFont="1" applyBorder="1" applyAlignment="1">
      <alignment wrapText="1"/>
    </xf>
    <xf numFmtId="1" fontId="11" fillId="0" borderId="701" xfId="0" applyNumberFormat="1" applyFont="1" applyBorder="1" applyAlignment="1">
      <alignment horizontal="center" vertical="center" wrapText="1"/>
    </xf>
    <xf numFmtId="1" fontId="6" fillId="7" borderId="704" xfId="0" applyNumberFormat="1" applyFont="1" applyFill="1" applyBorder="1" applyProtection="1">
      <protection locked="0"/>
    </xf>
    <xf numFmtId="1" fontId="6" fillId="7" borderId="712" xfId="0" applyNumberFormat="1" applyFont="1" applyFill="1" applyBorder="1" applyProtection="1">
      <protection locked="0"/>
    </xf>
    <xf numFmtId="1" fontId="6" fillId="7" borderId="701" xfId="0" applyNumberFormat="1" applyFont="1" applyFill="1" applyBorder="1" applyProtection="1">
      <protection locked="0"/>
    </xf>
    <xf numFmtId="1" fontId="6" fillId="0" borderId="700" xfId="0" applyNumberFormat="1" applyFont="1" applyBorder="1" applyAlignment="1">
      <alignment wrapText="1"/>
    </xf>
    <xf numFmtId="1" fontId="6" fillId="7" borderId="700" xfId="0" applyNumberFormat="1" applyFont="1" applyFill="1" applyBorder="1" applyProtection="1">
      <protection locked="0"/>
    </xf>
    <xf numFmtId="1" fontId="6" fillId="0" borderId="713" xfId="0" applyNumberFormat="1" applyFont="1" applyBorder="1" applyAlignment="1">
      <alignment wrapText="1"/>
    </xf>
    <xf numFmtId="1" fontId="6" fillId="9" borderId="576" xfId="0" applyNumberFormat="1" applyFont="1" applyFill="1" applyBorder="1"/>
    <xf numFmtId="1" fontId="6" fillId="0" borderId="596" xfId="0" applyNumberFormat="1" applyFont="1" applyBorder="1" applyAlignment="1">
      <alignment wrapText="1"/>
    </xf>
    <xf numFmtId="1" fontId="6" fillId="0" borderId="609" xfId="0" applyNumberFormat="1" applyFont="1" applyBorder="1" applyAlignment="1">
      <alignment wrapText="1"/>
    </xf>
    <xf numFmtId="1" fontId="6" fillId="0" borderId="700" xfId="0" applyNumberFormat="1" applyFont="1" applyBorder="1"/>
    <xf numFmtId="1" fontId="6" fillId="0" borderId="584" xfId="0" applyNumberFormat="1" applyFont="1" applyBorder="1" applyAlignment="1" applyProtection="1">
      <alignment horizontal="center" vertical="center"/>
      <protection hidden="1"/>
    </xf>
    <xf numFmtId="1" fontId="6" fillId="0" borderId="700" xfId="0" applyNumberFormat="1" applyFont="1" applyBorder="1" applyAlignment="1">
      <alignment horizontal="center" vertical="center" wrapText="1"/>
    </xf>
    <xf numFmtId="1" fontId="6" fillId="0" borderId="586" xfId="0" applyNumberFormat="1" applyFont="1" applyBorder="1" applyAlignment="1">
      <alignment wrapText="1"/>
    </xf>
    <xf numFmtId="1" fontId="6" fillId="0" borderId="587" xfId="0" applyNumberFormat="1" applyFont="1" applyBorder="1" applyAlignment="1">
      <alignment wrapText="1"/>
    </xf>
    <xf numFmtId="1" fontId="6" fillId="0" borderId="714" xfId="0" applyNumberFormat="1" applyFont="1" applyBorder="1"/>
    <xf numFmtId="1" fontId="6" fillId="0" borderId="715" xfId="0" applyNumberFormat="1" applyFont="1" applyBorder="1" applyAlignment="1">
      <alignment wrapText="1"/>
    </xf>
    <xf numFmtId="1" fontId="6" fillId="9" borderId="716" xfId="0" applyNumberFormat="1" applyFont="1" applyFill="1" applyBorder="1"/>
    <xf numFmtId="1" fontId="6" fillId="7" borderId="717" xfId="0" applyNumberFormat="1" applyFont="1" applyFill="1" applyBorder="1" applyProtection="1">
      <protection locked="0"/>
    </xf>
    <xf numFmtId="1" fontId="6" fillId="5" borderId="718" xfId="0" applyNumberFormat="1" applyFont="1" applyFill="1" applyBorder="1"/>
    <xf numFmtId="1" fontId="6" fillId="5" borderId="719" xfId="0" applyNumberFormat="1" applyFont="1" applyFill="1" applyBorder="1"/>
    <xf numFmtId="1" fontId="6" fillId="0" borderId="720" xfId="0" applyNumberFormat="1" applyFont="1" applyBorder="1" applyAlignment="1">
      <alignment horizontal="center" vertical="center" wrapText="1"/>
    </xf>
    <xf numFmtId="1" fontId="6" fillId="0" borderId="721" xfId="0" applyNumberFormat="1" applyFont="1" applyBorder="1" applyAlignment="1">
      <alignment horizontal="center" vertical="center" wrapText="1"/>
    </xf>
    <xf numFmtId="1" fontId="6" fillId="0" borderId="722" xfId="0" applyNumberFormat="1" applyFont="1" applyBorder="1" applyAlignment="1">
      <alignment horizontal="center" vertical="center" wrapText="1"/>
    </xf>
    <xf numFmtId="1" fontId="6" fillId="0" borderId="723" xfId="0" applyNumberFormat="1" applyFont="1" applyBorder="1"/>
    <xf numFmtId="1" fontId="6" fillId="10" borderId="716" xfId="0" applyNumberFormat="1" applyFont="1" applyFill="1" applyBorder="1"/>
    <xf numFmtId="1" fontId="6" fillId="10" borderId="724" xfId="0" applyNumberFormat="1" applyFont="1" applyFill="1" applyBorder="1"/>
    <xf numFmtId="1" fontId="6" fillId="10" borderId="723" xfId="0" applyNumberFormat="1" applyFont="1" applyFill="1" applyBorder="1"/>
    <xf numFmtId="1" fontId="6" fillId="10" borderId="725" xfId="0" applyNumberFormat="1" applyFont="1" applyFill="1" applyBorder="1"/>
    <xf numFmtId="1" fontId="6" fillId="7" borderId="724" xfId="0" applyNumberFormat="1" applyFont="1" applyFill="1" applyBorder="1" applyProtection="1">
      <protection locked="0"/>
    </xf>
    <xf numFmtId="1" fontId="6" fillId="10" borderId="726" xfId="0" applyNumberFormat="1" applyFont="1" applyFill="1" applyBorder="1"/>
    <xf numFmtId="1" fontId="6" fillId="7" borderId="723" xfId="0" applyNumberFormat="1" applyFont="1" applyFill="1" applyBorder="1" applyProtection="1">
      <protection locked="0"/>
    </xf>
    <xf numFmtId="1" fontId="6" fillId="7" borderId="714" xfId="0" applyNumberFormat="1" applyFont="1" applyFill="1" applyBorder="1" applyProtection="1">
      <protection locked="0"/>
    </xf>
    <xf numFmtId="1" fontId="6" fillId="0" borderId="720" xfId="0" applyNumberFormat="1" applyFont="1" applyBorder="1"/>
    <xf numFmtId="1" fontId="6" fillId="0" borderId="727" xfId="0" applyNumberFormat="1" applyFont="1" applyBorder="1"/>
    <xf numFmtId="1" fontId="6" fillId="7" borderId="720" xfId="0" applyNumberFormat="1" applyFont="1" applyFill="1" applyBorder="1" applyProtection="1">
      <protection locked="0"/>
    </xf>
    <xf numFmtId="1" fontId="6" fillId="7" borderId="377" xfId="0" applyNumberFormat="1" applyFont="1" applyFill="1" applyBorder="1" applyProtection="1">
      <protection locked="0"/>
    </xf>
    <xf numFmtId="1" fontId="6" fillId="7" borderId="668" xfId="0" applyNumberFormat="1" applyFont="1" applyFill="1" applyBorder="1" applyProtection="1">
      <protection locked="0"/>
    </xf>
    <xf numFmtId="1" fontId="6" fillId="0" borderId="729" xfId="0" applyNumberFormat="1" applyFont="1" applyBorder="1"/>
    <xf numFmtId="1" fontId="6" fillId="0" borderId="730" xfId="0" applyNumberFormat="1" applyFont="1" applyBorder="1"/>
    <xf numFmtId="1" fontId="6" fillId="0" borderId="731" xfId="0" applyNumberFormat="1" applyFont="1" applyBorder="1"/>
    <xf numFmtId="1" fontId="6" fillId="0" borderId="696" xfId="0" applyNumberFormat="1" applyFont="1" applyBorder="1" applyAlignment="1">
      <alignment wrapText="1"/>
    </xf>
    <xf numFmtId="1" fontId="6" fillId="7" borderId="732" xfId="0" applyNumberFormat="1" applyFont="1" applyFill="1" applyBorder="1" applyProtection="1">
      <protection locked="0"/>
    </xf>
    <xf numFmtId="1" fontId="6" fillId="7" borderId="696" xfId="0" applyNumberFormat="1" applyFont="1" applyFill="1" applyBorder="1" applyProtection="1">
      <protection locked="0"/>
    </xf>
    <xf numFmtId="1" fontId="6" fillId="0" borderId="734" xfId="0" applyNumberFormat="1" applyFont="1" applyBorder="1" applyAlignment="1">
      <alignment horizontal="center" vertical="center" wrapText="1"/>
    </xf>
    <xf numFmtId="1" fontId="6" fillId="0" borderId="735" xfId="0" applyNumberFormat="1" applyFont="1" applyBorder="1" applyAlignment="1">
      <alignment horizontal="center" vertical="center" wrapText="1"/>
    </xf>
    <xf numFmtId="1" fontId="6" fillId="0" borderId="736" xfId="0" applyNumberFormat="1" applyFont="1" applyBorder="1" applyAlignment="1">
      <alignment horizontal="center" vertical="center" wrapText="1"/>
    </xf>
    <xf numFmtId="1" fontId="6" fillId="0" borderId="737" xfId="0" applyNumberFormat="1" applyFont="1" applyBorder="1" applyAlignment="1">
      <alignment horizontal="center" vertical="center" wrapText="1"/>
    </xf>
    <xf numFmtId="1" fontId="4" fillId="5" borderId="738" xfId="0" applyNumberFormat="1" applyFont="1" applyFill="1" applyBorder="1"/>
    <xf numFmtId="1" fontId="5" fillId="0" borderId="739" xfId="0" applyNumberFormat="1" applyFont="1" applyBorder="1"/>
    <xf numFmtId="1" fontId="2" fillId="0" borderId="740" xfId="0" applyNumberFormat="1" applyFont="1" applyBorder="1"/>
    <xf numFmtId="1" fontId="2" fillId="3" borderId="740" xfId="0" applyNumberFormat="1" applyFont="1" applyFill="1" applyBorder="1"/>
    <xf numFmtId="1" fontId="6" fillId="3" borderId="700" xfId="0" applyNumberFormat="1" applyFont="1" applyFill="1" applyBorder="1" applyProtection="1">
      <protection hidden="1"/>
    </xf>
    <xf numFmtId="1" fontId="6" fillId="0" borderId="712" xfId="0" applyNumberFormat="1" applyFont="1" applyBorder="1" applyAlignment="1">
      <alignment horizontal="center" vertical="center"/>
    </xf>
    <xf numFmtId="1" fontId="6" fillId="0" borderId="741" xfId="0" applyNumberFormat="1" applyFont="1" applyBorder="1" applyAlignment="1">
      <alignment wrapText="1"/>
    </xf>
    <xf numFmtId="1" fontId="6" fillId="0" borderId="742" xfId="0" applyNumberFormat="1" applyFont="1" applyBorder="1" applyAlignment="1">
      <alignment horizontal="right" wrapText="1"/>
    </xf>
    <xf numFmtId="1" fontId="6" fillId="0" borderId="743" xfId="0" applyNumberFormat="1" applyFont="1" applyBorder="1" applyAlignment="1">
      <alignment horizontal="right"/>
    </xf>
    <xf numFmtId="1" fontId="6" fillId="7" borderId="744" xfId="0" applyNumberFormat="1" applyFont="1" applyFill="1" applyBorder="1" applyProtection="1">
      <protection locked="0"/>
    </xf>
    <xf numFmtId="1" fontId="6" fillId="7" borderId="743" xfId="0" applyNumberFormat="1" applyFont="1" applyFill="1" applyBorder="1" applyProtection="1">
      <protection locked="0"/>
    </xf>
    <xf numFmtId="1" fontId="6" fillId="7" borderId="745" xfId="0" applyNumberFormat="1" applyFont="1" applyFill="1" applyBorder="1" applyProtection="1">
      <protection locked="0"/>
    </xf>
    <xf numFmtId="1" fontId="6" fillId="7" borderId="746" xfId="0" applyNumberFormat="1" applyFont="1" applyFill="1" applyBorder="1" applyProtection="1">
      <protection locked="0"/>
    </xf>
    <xf numFmtId="1" fontId="6" fillId="0" borderId="712" xfId="0" applyNumberFormat="1" applyFont="1" applyBorder="1" applyAlignment="1">
      <alignment horizontal="right" wrapText="1"/>
    </xf>
    <xf numFmtId="1" fontId="6" fillId="0" borderId="733" xfId="0" applyNumberFormat="1" applyFont="1" applyBorder="1" applyAlignment="1">
      <alignment horizontal="center" vertical="center"/>
    </xf>
    <xf numFmtId="1" fontId="6" fillId="0" borderId="734" xfId="0" applyNumberFormat="1" applyFont="1" applyBorder="1" applyAlignment="1">
      <alignment horizontal="center" vertical="center"/>
    </xf>
    <xf numFmtId="1" fontId="6" fillId="0" borderId="741" xfId="0" applyNumberFormat="1" applyFont="1" applyBorder="1"/>
    <xf numFmtId="1" fontId="6" fillId="0" borderId="741" xfId="0" applyNumberFormat="1" applyFont="1" applyBorder="1" applyAlignment="1">
      <alignment horizontal="right" wrapText="1"/>
    </xf>
    <xf numFmtId="1" fontId="6" fillId="0" borderId="744" xfId="0" applyNumberFormat="1" applyFont="1" applyBorder="1" applyAlignment="1">
      <alignment horizontal="right" wrapText="1"/>
    </xf>
    <xf numFmtId="1" fontId="6" fillId="0" borderId="745" xfId="0" applyNumberFormat="1" applyFont="1" applyBorder="1" applyAlignment="1">
      <alignment horizontal="right"/>
    </xf>
    <xf numFmtId="1" fontId="6" fillId="7" borderId="747" xfId="0" applyNumberFormat="1" applyFont="1" applyFill="1" applyBorder="1" applyProtection="1">
      <protection locked="0"/>
    </xf>
    <xf numFmtId="1" fontId="6" fillId="7" borderId="742" xfId="0" applyNumberFormat="1" applyFont="1" applyFill="1" applyBorder="1" applyProtection="1">
      <protection locked="0"/>
    </xf>
    <xf numFmtId="1" fontId="6" fillId="7" borderId="748" xfId="0" applyNumberFormat="1" applyFont="1" applyFill="1" applyBorder="1" applyProtection="1">
      <protection locked="0"/>
    </xf>
    <xf numFmtId="1" fontId="12" fillId="7" borderId="742" xfId="0" applyNumberFormat="1" applyFont="1" applyFill="1" applyBorder="1" applyProtection="1">
      <protection locked="0"/>
    </xf>
    <xf numFmtId="1" fontId="12" fillId="7" borderId="748" xfId="0" applyNumberFormat="1" applyFont="1" applyFill="1" applyBorder="1" applyProtection="1">
      <protection locked="0"/>
    </xf>
    <xf numFmtId="1" fontId="12" fillId="7" borderId="745" xfId="0" applyNumberFormat="1" applyFont="1" applyFill="1" applyBorder="1" applyProtection="1">
      <protection locked="0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5" xfId="0" applyNumberFormat="1" applyFont="1" applyBorder="1"/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 wrapText="1"/>
    </xf>
    <xf numFmtId="1" fontId="6" fillId="0" borderId="377" xfId="0" applyNumberFormat="1" applyFont="1" applyBorder="1" applyAlignment="1">
      <alignment horizontal="center" vertical="center" wrapText="1"/>
    </xf>
    <xf numFmtId="1" fontId="6" fillId="0" borderId="368" xfId="0" applyNumberFormat="1" applyFont="1" applyBorder="1" applyAlignment="1">
      <alignment horizontal="center" vertical="center" wrapText="1"/>
    </xf>
    <xf numFmtId="1" fontId="6" fillId="0" borderId="379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 wrapText="1"/>
    </xf>
    <xf numFmtId="1" fontId="6" fillId="0" borderId="382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374" xfId="0" applyNumberFormat="1" applyFont="1" applyBorder="1" applyAlignment="1">
      <alignment horizontal="center" vertical="center" wrapText="1"/>
    </xf>
    <xf numFmtId="1" fontId="6" fillId="0" borderId="381" xfId="0" applyNumberFormat="1" applyFont="1" applyBorder="1" applyAlignment="1">
      <alignment wrapText="1"/>
    </xf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81" xfId="0" applyNumberFormat="1" applyFont="1" applyBorder="1" applyAlignment="1">
      <alignment horizontal="center" vertical="center"/>
    </xf>
    <xf numFmtId="1" fontId="1" fillId="0" borderId="374" xfId="0" applyNumberFormat="1" applyFont="1" applyBorder="1"/>
    <xf numFmtId="1" fontId="1" fillId="0" borderId="368" xfId="0" applyNumberFormat="1" applyFont="1" applyBorder="1"/>
    <xf numFmtId="1" fontId="6" fillId="0" borderId="373" xfId="0" applyNumberFormat="1" applyFont="1" applyBorder="1" applyAlignment="1">
      <alignment horizontal="center" vertical="center" wrapText="1"/>
    </xf>
    <xf numFmtId="1" fontId="6" fillId="0" borderId="373" xfId="0" applyNumberFormat="1" applyFont="1" applyBorder="1"/>
    <xf numFmtId="1" fontId="6" fillId="0" borderId="389" xfId="0" applyNumberFormat="1" applyFont="1" applyBorder="1" applyAlignment="1">
      <alignment horizontal="center" vertical="center"/>
    </xf>
    <xf numFmtId="1" fontId="6" fillId="0" borderId="375" xfId="0" applyNumberFormat="1" applyFont="1" applyBorder="1"/>
    <xf numFmtId="1" fontId="6" fillId="0" borderId="389" xfId="0" applyNumberFormat="1" applyFont="1" applyBorder="1"/>
    <xf numFmtId="1" fontId="6" fillId="0" borderId="376" xfId="0" applyNumberFormat="1" applyFont="1" applyBorder="1" applyAlignment="1">
      <alignment horizontal="center" vertical="center"/>
    </xf>
    <xf numFmtId="1" fontId="6" fillId="0" borderId="376" xfId="0" applyNumberFormat="1" applyFont="1" applyBorder="1"/>
    <xf numFmtId="1" fontId="4" fillId="3" borderId="750" xfId="0" applyNumberFormat="1" applyFont="1" applyFill="1" applyBorder="1"/>
    <xf numFmtId="1" fontId="2" fillId="3" borderId="750" xfId="0" applyNumberFormat="1" applyFont="1" applyFill="1" applyBorder="1"/>
    <xf numFmtId="1" fontId="6" fillId="3" borderId="750" xfId="0" applyNumberFormat="1" applyFont="1" applyFill="1" applyBorder="1"/>
    <xf numFmtId="1" fontId="6" fillId="0" borderId="750" xfId="0" applyNumberFormat="1" applyFont="1" applyBorder="1"/>
    <xf numFmtId="1" fontId="6" fillId="0" borderId="379" xfId="0" applyNumberFormat="1" applyFont="1" applyBorder="1" applyAlignment="1">
      <alignment horizontal="center" vertical="center"/>
    </xf>
    <xf numFmtId="1" fontId="2" fillId="3" borderId="751" xfId="0" applyNumberFormat="1" applyFont="1" applyFill="1" applyBorder="1"/>
    <xf numFmtId="1" fontId="6" fillId="0" borderId="381" xfId="0" applyNumberFormat="1" applyFont="1" applyBorder="1"/>
    <xf numFmtId="1" fontId="4" fillId="0" borderId="750" xfId="0" applyNumberFormat="1" applyFont="1" applyBorder="1"/>
    <xf numFmtId="1" fontId="6" fillId="0" borderId="752" xfId="0" applyNumberFormat="1" applyFont="1" applyBorder="1"/>
    <xf numFmtId="1" fontId="6" fillId="0" borderId="754" xfId="0" applyNumberFormat="1" applyFont="1" applyBorder="1" applyAlignment="1">
      <alignment wrapText="1"/>
    </xf>
    <xf numFmtId="1" fontId="6" fillId="7" borderId="754" xfId="0" applyNumberFormat="1" applyFont="1" applyFill="1" applyBorder="1" applyProtection="1">
      <protection locked="0"/>
    </xf>
    <xf numFmtId="1" fontId="6" fillId="0" borderId="754" xfId="0" applyNumberFormat="1" applyFont="1" applyBorder="1" applyAlignment="1">
      <alignment horizontal="right" wrapText="1"/>
    </xf>
    <xf numFmtId="1" fontId="6" fillId="12" borderId="755" xfId="3" applyNumberFormat="1" applyFont="1" applyBorder="1" applyProtection="1">
      <protection locked="0"/>
    </xf>
    <xf numFmtId="1" fontId="6" fillId="0" borderId="756" xfId="0" applyNumberFormat="1" applyFont="1" applyBorder="1" applyAlignment="1">
      <alignment horizontal="center" vertical="center" wrapText="1"/>
    </xf>
    <xf numFmtId="1" fontId="6" fillId="0" borderId="759" xfId="0" applyNumberFormat="1" applyFont="1" applyBorder="1" applyAlignment="1">
      <alignment horizontal="right"/>
    </xf>
    <xf numFmtId="1" fontId="6" fillId="7" borderId="760" xfId="0" applyNumberFormat="1" applyFont="1" applyFill="1" applyBorder="1" applyProtection="1">
      <protection locked="0"/>
    </xf>
    <xf numFmtId="1" fontId="6" fillId="7" borderId="759" xfId="0" applyNumberFormat="1" applyFont="1" applyFill="1" applyBorder="1" applyProtection="1">
      <protection locked="0"/>
    </xf>
    <xf numFmtId="1" fontId="6" fillId="7" borderId="761" xfId="0" applyNumberFormat="1" applyFont="1" applyFill="1" applyBorder="1" applyProtection="1">
      <protection locked="0"/>
    </xf>
    <xf numFmtId="1" fontId="6" fillId="0" borderId="757" xfId="0" applyNumberFormat="1" applyFont="1" applyBorder="1"/>
    <xf numFmtId="1" fontId="6" fillId="7" borderId="763" xfId="0" applyNumberFormat="1" applyFont="1" applyFill="1" applyBorder="1" applyProtection="1">
      <protection locked="0"/>
    </xf>
    <xf numFmtId="1" fontId="6" fillId="7" borderId="764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5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61" xfId="0" applyNumberFormat="1" applyFont="1" applyBorder="1" applyAlignment="1">
      <alignment horizontal="center" vertical="center" wrapText="1"/>
    </xf>
    <xf numFmtId="1" fontId="6" fillId="0" borderId="361" xfId="0" applyNumberFormat="1" applyFont="1" applyBorder="1"/>
    <xf numFmtId="1" fontId="6" fillId="0" borderId="381" xfId="0" applyNumberFormat="1" applyFont="1" applyBorder="1" applyAlignment="1">
      <alignment wrapText="1"/>
    </xf>
    <xf numFmtId="1" fontId="6" fillId="0" borderId="379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/>
    </xf>
    <xf numFmtId="1" fontId="6" fillId="0" borderId="368" xfId="0" applyNumberFormat="1" applyFont="1" applyBorder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 wrapText="1"/>
    </xf>
    <xf numFmtId="1" fontId="1" fillId="0" borderId="368" xfId="0" applyNumberFormat="1" applyFont="1" applyBorder="1"/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67" xfId="0" applyNumberFormat="1" applyFont="1" applyBorder="1"/>
    <xf numFmtId="1" fontId="6" fillId="0" borderId="570" xfId="0" applyNumberFormat="1" applyFont="1" applyBorder="1" applyAlignment="1">
      <alignment horizontal="center" vertical="center" wrapText="1"/>
    </xf>
    <xf numFmtId="1" fontId="6" fillId="0" borderId="373" xfId="0" applyNumberFormat="1" applyFont="1" applyBorder="1"/>
    <xf numFmtId="1" fontId="6" fillId="0" borderId="570" xfId="0" applyNumberFormat="1" applyFont="1" applyBorder="1"/>
    <xf numFmtId="1" fontId="6" fillId="0" borderId="381" xfId="0" applyNumberFormat="1" applyFont="1" applyBorder="1"/>
    <xf numFmtId="1" fontId="6" fillId="0" borderId="756" xfId="0" applyNumberFormat="1" applyFont="1" applyBorder="1" applyAlignment="1">
      <alignment horizontal="center" vertical="center"/>
    </xf>
    <xf numFmtId="1" fontId="6" fillId="3" borderId="757" xfId="0" applyNumberFormat="1" applyFont="1" applyFill="1" applyBorder="1"/>
    <xf numFmtId="1" fontId="6" fillId="7" borderId="765" xfId="0" applyNumberFormat="1" applyFont="1" applyFill="1" applyBorder="1" applyProtection="1">
      <protection locked="0"/>
    </xf>
    <xf numFmtId="1" fontId="6" fillId="7" borderId="766" xfId="0" applyNumberFormat="1" applyFont="1" applyFill="1" applyBorder="1" applyProtection="1">
      <protection locked="0"/>
    </xf>
    <xf numFmtId="1" fontId="6" fillId="7" borderId="767" xfId="0" applyNumberFormat="1" applyFont="1" applyFill="1" applyBorder="1" applyProtection="1">
      <protection locked="0"/>
    </xf>
    <xf numFmtId="1" fontId="6" fillId="7" borderId="768" xfId="0" applyNumberFormat="1" applyFont="1" applyFill="1" applyBorder="1" applyProtection="1">
      <protection locked="0"/>
    </xf>
    <xf numFmtId="1" fontId="6" fillId="7" borderId="769" xfId="0" applyNumberFormat="1" applyFont="1" applyFill="1" applyBorder="1" applyProtection="1">
      <protection locked="0"/>
    </xf>
    <xf numFmtId="1" fontId="4" fillId="3" borderId="752" xfId="0" applyNumberFormat="1" applyFont="1" applyFill="1" applyBorder="1"/>
    <xf numFmtId="1" fontId="2" fillId="0" borderId="772" xfId="0" applyNumberFormat="1" applyFont="1" applyBorder="1"/>
    <xf numFmtId="1" fontId="2" fillId="0" borderId="773" xfId="0" applyNumberFormat="1" applyFont="1" applyBorder="1"/>
    <xf numFmtId="1" fontId="6" fillId="3" borderId="752" xfId="0" applyNumberFormat="1" applyFont="1" applyFill="1" applyBorder="1"/>
    <xf numFmtId="1" fontId="6" fillId="0" borderId="756" xfId="0" applyNumberFormat="1" applyFont="1" applyBorder="1"/>
    <xf numFmtId="1" fontId="2" fillId="0" borderId="753" xfId="0" applyNumberFormat="1" applyFont="1" applyBorder="1"/>
    <xf numFmtId="1" fontId="6" fillId="8" borderId="758" xfId="0" applyNumberFormat="1" applyFont="1" applyFill="1" applyBorder="1"/>
    <xf numFmtId="1" fontId="6" fillId="8" borderId="764" xfId="0" applyNumberFormat="1" applyFont="1" applyFill="1" applyBorder="1"/>
    <xf numFmtId="1" fontId="6" fillId="8" borderId="766" xfId="0" applyNumberFormat="1" applyFont="1" applyFill="1" applyBorder="1"/>
    <xf numFmtId="1" fontId="6" fillId="0" borderId="757" xfId="0" applyNumberFormat="1" applyFont="1" applyBorder="1" applyAlignment="1" applyProtection="1">
      <alignment wrapText="1"/>
      <protection hidden="1"/>
    </xf>
    <xf numFmtId="1" fontId="6" fillId="0" borderId="774" xfId="0" applyNumberFormat="1" applyFont="1" applyBorder="1"/>
    <xf numFmtId="1" fontId="6" fillId="0" borderId="771" xfId="0" applyNumberFormat="1" applyFont="1" applyBorder="1" applyAlignment="1" applyProtection="1">
      <alignment wrapText="1"/>
      <protection hidden="1"/>
    </xf>
    <xf numFmtId="1" fontId="6" fillId="0" borderId="776" xfId="0" applyNumberFormat="1" applyFont="1" applyBorder="1"/>
    <xf numFmtId="1" fontId="6" fillId="7" borderId="777" xfId="0" applyNumberFormat="1" applyFont="1" applyFill="1" applyBorder="1" applyProtection="1">
      <protection locked="0"/>
    </xf>
    <xf numFmtId="1" fontId="6" fillId="7" borderId="778" xfId="0" applyNumberFormat="1" applyFont="1" applyFill="1" applyBorder="1" applyProtection="1">
      <protection locked="0"/>
    </xf>
    <xf numFmtId="1" fontId="6" fillId="8" borderId="779" xfId="0" applyNumberFormat="1" applyFont="1" applyFill="1" applyBorder="1"/>
    <xf numFmtId="1" fontId="6" fillId="8" borderId="778" xfId="0" applyNumberFormat="1" applyFont="1" applyFill="1" applyBorder="1"/>
    <xf numFmtId="1" fontId="6" fillId="8" borderId="780" xfId="0" applyNumberFormat="1" applyFont="1" applyFill="1" applyBorder="1"/>
    <xf numFmtId="1" fontId="6" fillId="7" borderId="771" xfId="0" applyNumberFormat="1" applyFont="1" applyFill="1" applyBorder="1" applyProtection="1">
      <protection locked="0"/>
    </xf>
    <xf numFmtId="1" fontId="6" fillId="3" borderId="781" xfId="0" applyNumberFormat="1" applyFont="1" applyFill="1" applyBorder="1"/>
    <xf numFmtId="1" fontId="6" fillId="0" borderId="781" xfId="0" applyNumberFormat="1" applyFont="1" applyBorder="1"/>
    <xf numFmtId="1" fontId="6" fillId="0" borderId="783" xfId="0" applyNumberFormat="1" applyFont="1" applyBorder="1"/>
    <xf numFmtId="1" fontId="6" fillId="7" borderId="784" xfId="0" applyNumberFormat="1" applyFont="1" applyFill="1" applyBorder="1" applyProtection="1">
      <protection locked="0"/>
    </xf>
    <xf numFmtId="1" fontId="6" fillId="7" borderId="785" xfId="0" applyNumberFormat="1" applyFont="1" applyFill="1" applyBorder="1" applyProtection="1">
      <protection locked="0"/>
    </xf>
    <xf numFmtId="1" fontId="6" fillId="8" borderId="786" xfId="0" applyNumberFormat="1" applyFont="1" applyFill="1" applyBorder="1"/>
    <xf numFmtId="1" fontId="6" fillId="8" borderId="785" xfId="0" applyNumberFormat="1" applyFont="1" applyFill="1" applyBorder="1"/>
    <xf numFmtId="1" fontId="6" fillId="8" borderId="787" xfId="0" applyNumberFormat="1" applyFont="1" applyFill="1" applyBorder="1"/>
    <xf numFmtId="1" fontId="6" fillId="7" borderId="788" xfId="0" applyNumberFormat="1" applyFont="1" applyFill="1" applyBorder="1" applyProtection="1">
      <protection locked="0"/>
    </xf>
    <xf numFmtId="1" fontId="6" fillId="3" borderId="789" xfId="0" applyNumberFormat="1" applyFont="1" applyFill="1" applyBorder="1"/>
    <xf numFmtId="1" fontId="6" fillId="0" borderId="789" xfId="0" applyNumberFormat="1" applyFont="1" applyBorder="1"/>
    <xf numFmtId="1" fontId="6" fillId="0" borderId="783" xfId="0" applyNumberFormat="1" applyFont="1" applyBorder="1" applyAlignment="1" applyProtection="1">
      <alignment wrapText="1"/>
      <protection hidden="1"/>
    </xf>
    <xf numFmtId="1" fontId="6" fillId="7" borderId="786" xfId="0" applyNumberFormat="1" applyFont="1" applyFill="1" applyBorder="1" applyProtection="1">
      <protection locked="0"/>
    </xf>
    <xf numFmtId="1" fontId="6" fillId="7" borderId="787" xfId="0" applyNumberFormat="1" applyFont="1" applyFill="1" applyBorder="1" applyProtection="1">
      <protection locked="0"/>
    </xf>
    <xf numFmtId="1" fontId="6" fillId="0" borderId="792" xfId="0" applyNumberFormat="1" applyFont="1" applyBorder="1" applyAlignment="1" applyProtection="1">
      <alignment wrapText="1"/>
      <protection hidden="1"/>
    </xf>
    <xf numFmtId="1" fontId="6" fillId="0" borderId="792" xfId="0" applyNumberFormat="1" applyFont="1" applyBorder="1"/>
    <xf numFmtId="1" fontId="6" fillId="7" borderId="793" xfId="0" applyNumberFormat="1" applyFont="1" applyFill="1" applyBorder="1" applyProtection="1">
      <protection locked="0"/>
    </xf>
    <xf numFmtId="1" fontId="6" fillId="7" borderId="794" xfId="0" applyNumberFormat="1" applyFont="1" applyFill="1" applyBorder="1" applyProtection="1">
      <protection locked="0"/>
    </xf>
    <xf numFmtId="1" fontId="6" fillId="7" borderId="795" xfId="0" applyNumberFormat="1" applyFont="1" applyFill="1" applyBorder="1" applyProtection="1">
      <protection locked="0"/>
    </xf>
    <xf numFmtId="1" fontId="6" fillId="7" borderId="796" xfId="0" applyNumberFormat="1" applyFont="1" applyFill="1" applyBorder="1" applyProtection="1">
      <protection locked="0"/>
    </xf>
    <xf numFmtId="1" fontId="6" fillId="7" borderId="797" xfId="0" applyNumberFormat="1" applyFont="1" applyFill="1" applyBorder="1" applyProtection="1">
      <protection locked="0"/>
    </xf>
    <xf numFmtId="1" fontId="6" fillId="3" borderId="798" xfId="0" applyNumberFormat="1" applyFont="1" applyFill="1" applyBorder="1"/>
    <xf numFmtId="1" fontId="6" fillId="0" borderId="798" xfId="0" applyNumberFormat="1" applyFont="1" applyBorder="1"/>
    <xf numFmtId="1" fontId="6" fillId="0" borderId="774" xfId="0" applyNumberFormat="1" applyFont="1" applyBorder="1" applyAlignment="1" applyProtection="1">
      <alignment wrapText="1"/>
      <protection hidden="1"/>
    </xf>
    <xf numFmtId="1" fontId="4" fillId="3" borderId="781" xfId="0" applyNumberFormat="1" applyFont="1" applyFill="1" applyBorder="1"/>
    <xf numFmtId="1" fontId="4" fillId="3" borderId="799" xfId="0" applyNumberFormat="1" applyFont="1" applyFill="1" applyBorder="1"/>
    <xf numFmtId="1" fontId="6" fillId="8" borderId="761" xfId="0" applyNumberFormat="1" applyFont="1" applyFill="1" applyBorder="1"/>
    <xf numFmtId="1" fontId="6" fillId="0" borderId="797" xfId="0" applyNumberFormat="1" applyFont="1" applyBorder="1" applyAlignment="1" applyProtection="1">
      <alignment wrapText="1"/>
      <protection hidden="1"/>
    </xf>
    <xf numFmtId="1" fontId="6" fillId="8" borderId="795" xfId="0" applyNumberFormat="1" applyFont="1" applyFill="1" applyBorder="1"/>
    <xf numFmtId="1" fontId="6" fillId="8" borderId="794" xfId="0" applyNumberFormat="1" applyFont="1" applyFill="1" applyBorder="1"/>
    <xf numFmtId="1" fontId="6" fillId="8" borderId="800" xfId="0" applyNumberFormat="1" applyFont="1" applyFill="1" applyBorder="1"/>
    <xf numFmtId="1" fontId="4" fillId="3" borderId="798" xfId="0" applyNumberFormat="1" applyFont="1" applyFill="1" applyBorder="1"/>
    <xf numFmtId="1" fontId="4" fillId="3" borderId="801" xfId="0" applyNumberFormat="1" applyFont="1" applyFill="1" applyBorder="1"/>
    <xf numFmtId="1" fontId="6" fillId="0" borderId="803" xfId="0" applyNumberFormat="1" applyFont="1" applyBorder="1"/>
    <xf numFmtId="1" fontId="6" fillId="7" borderId="804" xfId="0" applyNumberFormat="1" applyFont="1" applyFill="1" applyBorder="1" applyProtection="1">
      <protection locked="0"/>
    </xf>
    <xf numFmtId="1" fontId="6" fillId="7" borderId="805" xfId="0" applyNumberFormat="1" applyFont="1" applyFill="1" applyBorder="1" applyProtection="1">
      <protection locked="0"/>
    </xf>
    <xf numFmtId="1" fontId="6" fillId="8" borderId="806" xfId="0" applyNumberFormat="1" applyFont="1" applyFill="1" applyBorder="1"/>
    <xf numFmtId="1" fontId="6" fillId="8" borderId="805" xfId="0" applyNumberFormat="1" applyFont="1" applyFill="1" applyBorder="1"/>
    <xf numFmtId="1" fontId="6" fillId="8" borderId="807" xfId="0" applyNumberFormat="1" applyFont="1" applyFill="1" applyBorder="1"/>
    <xf numFmtId="1" fontId="4" fillId="3" borderId="808" xfId="0" applyNumberFormat="1" applyFont="1" applyFill="1" applyBorder="1"/>
    <xf numFmtId="1" fontId="4" fillId="3" borderId="809" xfId="0" applyNumberFormat="1" applyFont="1" applyFill="1" applyBorder="1"/>
    <xf numFmtId="1" fontId="6" fillId="0" borderId="811" xfId="0" applyNumberFormat="1" applyFont="1" applyBorder="1" applyAlignment="1" applyProtection="1">
      <alignment wrapText="1"/>
      <protection hidden="1"/>
    </xf>
    <xf numFmtId="1" fontId="6" fillId="0" borderId="811" xfId="0" applyNumberFormat="1" applyFont="1" applyBorder="1"/>
    <xf numFmtId="1" fontId="6" fillId="7" borderId="812" xfId="0" applyNumberFormat="1" applyFont="1" applyFill="1" applyBorder="1" applyProtection="1">
      <protection locked="0"/>
    </xf>
    <xf numFmtId="1" fontId="6" fillId="7" borderId="813" xfId="0" applyNumberFormat="1" applyFont="1" applyFill="1" applyBorder="1" applyProtection="1">
      <protection locked="0"/>
    </xf>
    <xf numFmtId="1" fontId="6" fillId="7" borderId="814" xfId="0" applyNumberFormat="1" applyFont="1" applyFill="1" applyBorder="1" applyProtection="1">
      <protection locked="0"/>
    </xf>
    <xf numFmtId="1" fontId="6" fillId="7" borderId="815" xfId="0" applyNumberFormat="1" applyFont="1" applyFill="1" applyBorder="1" applyProtection="1">
      <protection locked="0"/>
    </xf>
    <xf numFmtId="1" fontId="4" fillId="3" borderId="816" xfId="0" applyNumberFormat="1" applyFont="1" applyFill="1" applyBorder="1"/>
    <xf numFmtId="1" fontId="4" fillId="3" borderId="817" xfId="0" applyNumberFormat="1" applyFont="1" applyFill="1" applyBorder="1"/>
    <xf numFmtId="1" fontId="6" fillId="0" borderId="819" xfId="0" applyNumberFormat="1" applyFont="1" applyBorder="1" applyAlignment="1" applyProtection="1">
      <alignment wrapText="1"/>
      <protection hidden="1"/>
    </xf>
    <xf numFmtId="1" fontId="6" fillId="0" borderId="819" xfId="0" applyNumberFormat="1" applyFont="1" applyBorder="1"/>
    <xf numFmtId="1" fontId="6" fillId="7" borderId="820" xfId="0" applyNumberFormat="1" applyFont="1" applyFill="1" applyBorder="1" applyProtection="1">
      <protection locked="0"/>
    </xf>
    <xf numFmtId="1" fontId="6" fillId="7" borderId="821" xfId="0" applyNumberFormat="1" applyFont="1" applyFill="1" applyBorder="1" applyProtection="1">
      <protection locked="0"/>
    </xf>
    <xf numFmtId="1" fontId="6" fillId="7" borderId="822" xfId="0" applyNumberFormat="1" applyFont="1" applyFill="1" applyBorder="1" applyProtection="1">
      <protection locked="0"/>
    </xf>
    <xf numFmtId="1" fontId="6" fillId="7" borderId="823" xfId="0" applyNumberFormat="1" applyFont="1" applyFill="1" applyBorder="1" applyProtection="1">
      <protection locked="0"/>
    </xf>
    <xf numFmtId="1" fontId="4" fillId="3" borderId="824" xfId="0" applyNumberFormat="1" applyFont="1" applyFill="1" applyBorder="1"/>
    <xf numFmtId="1" fontId="4" fillId="3" borderId="825" xfId="0" applyNumberFormat="1" applyFont="1" applyFill="1" applyBorder="1"/>
    <xf numFmtId="1" fontId="2" fillId="3" borderId="824" xfId="0" applyNumberFormat="1" applyFont="1" applyFill="1" applyBorder="1"/>
    <xf numFmtId="1" fontId="6" fillId="0" borderId="374" xfId="0" applyNumberFormat="1" applyFont="1" applyBorder="1"/>
    <xf numFmtId="1" fontId="6" fillId="3" borderId="824" xfId="0" applyNumberFormat="1" applyFont="1" applyFill="1" applyBorder="1"/>
    <xf numFmtId="1" fontId="6" fillId="0" borderId="824" xfId="0" applyNumberFormat="1" applyFont="1" applyBorder="1"/>
    <xf numFmtId="1" fontId="6" fillId="3" borderId="824" xfId="0" applyNumberFormat="1" applyFont="1" applyFill="1" applyBorder="1" applyAlignment="1">
      <alignment wrapText="1"/>
    </xf>
    <xf numFmtId="1" fontId="6" fillId="0" borderId="824" xfId="0" applyNumberFormat="1" applyFont="1" applyBorder="1" applyAlignment="1">
      <alignment wrapText="1"/>
    </xf>
    <xf numFmtId="1" fontId="6" fillId="7" borderId="375" xfId="0" applyNumberFormat="1" applyFont="1" applyFill="1" applyBorder="1" applyProtection="1">
      <protection locked="0"/>
    </xf>
    <xf numFmtId="1" fontId="6" fillId="0" borderId="820" xfId="0" applyNumberFormat="1" applyFont="1" applyBorder="1"/>
    <xf numFmtId="1" fontId="6" fillId="0" borderId="821" xfId="0" applyNumberFormat="1" applyFont="1" applyBorder="1"/>
    <xf numFmtId="1" fontId="6" fillId="0" borderId="759" xfId="0" applyNumberFormat="1" applyFont="1" applyBorder="1"/>
    <xf numFmtId="1" fontId="6" fillId="7" borderId="827" xfId="0" applyNumberFormat="1" applyFont="1" applyFill="1" applyBorder="1" applyProtection="1">
      <protection locked="0"/>
    </xf>
    <xf numFmtId="1" fontId="6" fillId="7" borderId="819" xfId="0" applyNumberFormat="1" applyFont="1" applyFill="1" applyBorder="1" applyProtection="1">
      <protection locked="0"/>
    </xf>
    <xf numFmtId="1" fontId="6" fillId="9" borderId="774" xfId="0" applyNumberFormat="1" applyFont="1" applyFill="1" applyBorder="1"/>
    <xf numFmtId="1" fontId="6" fillId="0" borderId="825" xfId="0" applyNumberFormat="1" applyFont="1" applyBorder="1" applyAlignment="1" applyProtection="1">
      <alignment wrapText="1"/>
      <protection locked="0"/>
    </xf>
    <xf numFmtId="1" fontId="6" fillId="0" borderId="825" xfId="0" applyNumberFormat="1" applyFont="1" applyBorder="1" applyAlignment="1">
      <alignment wrapText="1"/>
    </xf>
    <xf numFmtId="1" fontId="6" fillId="3" borderId="825" xfId="0" applyNumberFormat="1" applyFont="1" applyFill="1" applyBorder="1" applyAlignment="1">
      <alignment wrapText="1"/>
    </xf>
    <xf numFmtId="1" fontId="6" fillId="0" borderId="773" xfId="0" applyNumberFormat="1" applyFont="1" applyBorder="1" applyAlignment="1">
      <alignment wrapText="1"/>
    </xf>
    <xf numFmtId="1" fontId="2" fillId="3" borderId="829" xfId="0" applyNumberFormat="1" applyFont="1" applyFill="1" applyBorder="1"/>
    <xf numFmtId="1" fontId="6" fillId="3" borderId="375" xfId="1" applyNumberFormat="1" applyFont="1" applyFill="1" applyBorder="1"/>
    <xf numFmtId="1" fontId="6" fillId="3" borderId="756" xfId="1" applyNumberFormat="1" applyFont="1" applyFill="1" applyBorder="1"/>
    <xf numFmtId="1" fontId="6" fillId="7" borderId="376" xfId="0" applyNumberFormat="1" applyFont="1" applyFill="1" applyBorder="1" applyProtection="1">
      <protection locked="0"/>
    </xf>
    <xf numFmtId="1" fontId="6" fillId="5" borderId="824" xfId="0" applyNumberFormat="1" applyFont="1" applyFill="1" applyBorder="1"/>
    <xf numFmtId="1" fontId="2" fillId="5" borderId="829" xfId="0" applyNumberFormat="1" applyFont="1" applyFill="1" applyBorder="1"/>
    <xf numFmtId="1" fontId="6" fillId="5" borderId="825" xfId="0" applyNumberFormat="1" applyFont="1" applyFill="1" applyBorder="1"/>
    <xf numFmtId="1" fontId="6" fillId="0" borderId="830" xfId="0" applyNumberFormat="1" applyFont="1" applyBorder="1"/>
    <xf numFmtId="1" fontId="6" fillId="0" borderId="831" xfId="0" applyNumberFormat="1" applyFont="1" applyBorder="1"/>
    <xf numFmtId="1" fontId="6" fillId="0" borderId="832" xfId="0" applyNumberFormat="1" applyFont="1" applyBorder="1"/>
    <xf numFmtId="1" fontId="6" fillId="5" borderId="831" xfId="0" applyNumberFormat="1" applyFont="1" applyFill="1" applyBorder="1"/>
    <xf numFmtId="1" fontId="4" fillId="5" borderId="824" xfId="0" applyNumberFormat="1" applyFont="1" applyFill="1" applyBorder="1"/>
    <xf numFmtId="1" fontId="4" fillId="5" borderId="825" xfId="0" applyNumberFormat="1" applyFont="1" applyFill="1" applyBorder="1"/>
    <xf numFmtId="1" fontId="4" fillId="5" borderId="824" xfId="0" applyNumberFormat="1" applyFont="1" applyFill="1" applyBorder="1" applyProtection="1">
      <protection locked="0"/>
    </xf>
    <xf numFmtId="1" fontId="4" fillId="5" borderId="833" xfId="0" applyNumberFormat="1" applyFont="1" applyFill="1" applyBorder="1"/>
    <xf numFmtId="1" fontId="2" fillId="5" borderId="824" xfId="0" applyNumberFormat="1" applyFont="1" applyFill="1" applyBorder="1"/>
    <xf numFmtId="1" fontId="6" fillId="5" borderId="824" xfId="0" applyNumberFormat="1" applyFont="1" applyFill="1" applyBorder="1" applyProtection="1">
      <protection locked="0"/>
    </xf>
    <xf numFmtId="1" fontId="6" fillId="5" borderId="833" xfId="0" applyNumberFormat="1" applyFont="1" applyFill="1" applyBorder="1"/>
    <xf numFmtId="1" fontId="4" fillId="5" borderId="834" xfId="0" applyNumberFormat="1" applyFont="1" applyFill="1" applyBorder="1"/>
    <xf numFmtId="1" fontId="6" fillId="0" borderId="774" xfId="0" applyNumberFormat="1" applyFont="1" applyBorder="1"/>
    <xf numFmtId="1" fontId="6" fillId="0" borderId="835" xfId="0" applyNumberFormat="1" applyFont="1" applyBorder="1"/>
    <xf numFmtId="1" fontId="6" fillId="0" borderId="836" xfId="0" applyNumberFormat="1" applyFont="1" applyBorder="1"/>
    <xf numFmtId="1" fontId="6" fillId="7" borderId="835" xfId="0" applyNumberFormat="1" applyFont="1" applyFill="1" applyBorder="1" applyProtection="1">
      <protection locked="0"/>
    </xf>
    <xf numFmtId="1" fontId="6" fillId="7" borderId="774" xfId="0" applyNumberFormat="1" applyFont="1" applyFill="1" applyBorder="1" applyProtection="1">
      <protection locked="0"/>
    </xf>
    <xf numFmtId="1" fontId="6" fillId="0" borderId="829" xfId="0" applyNumberFormat="1" applyFont="1" applyBorder="1"/>
    <xf numFmtId="1" fontId="4" fillId="0" borderId="824" xfId="0" applyNumberFormat="1" applyFont="1" applyBorder="1"/>
    <xf numFmtId="1" fontId="6" fillId="0" borderId="837" xfId="0" applyNumberFormat="1" applyFont="1" applyBorder="1"/>
    <xf numFmtId="1" fontId="6" fillId="0" borderId="837" xfId="0" applyNumberFormat="1" applyFont="1" applyBorder="1" applyProtection="1">
      <protection locked="0"/>
    </xf>
    <xf numFmtId="1" fontId="4" fillId="5" borderId="838" xfId="0" applyNumberFormat="1" applyFont="1" applyFill="1" applyBorder="1"/>
    <xf numFmtId="1" fontId="4" fillId="0" borderId="829" xfId="0" applyNumberFormat="1" applyFont="1" applyBorder="1"/>
    <xf numFmtId="1" fontId="6" fillId="5" borderId="829" xfId="0" applyNumberFormat="1" applyFont="1" applyFill="1" applyBorder="1"/>
    <xf numFmtId="1" fontId="6" fillId="3" borderId="829" xfId="0" applyNumberFormat="1" applyFont="1" applyFill="1" applyBorder="1"/>
    <xf numFmtId="1" fontId="6" fillId="5" borderId="829" xfId="0" applyNumberFormat="1" applyFont="1" applyFill="1" applyBorder="1" applyAlignment="1">
      <alignment horizontal="center" vertical="center" wrapText="1"/>
    </xf>
    <xf numFmtId="1" fontId="6" fillId="5" borderId="824" xfId="0" applyNumberFormat="1" applyFont="1" applyFill="1" applyBorder="1" applyAlignment="1">
      <alignment horizontal="center" vertical="center" wrapText="1"/>
    </xf>
    <xf numFmtId="1" fontId="6" fillId="5" borderId="825" xfId="0" applyNumberFormat="1" applyFont="1" applyFill="1" applyBorder="1" applyProtection="1">
      <protection locked="0"/>
    </xf>
    <xf numFmtId="1" fontId="4" fillId="0" borderId="825" xfId="0" applyNumberFormat="1" applyFont="1" applyBorder="1"/>
    <xf numFmtId="1" fontId="6" fillId="3" borderId="825" xfId="0" applyNumberFormat="1" applyFont="1" applyFill="1" applyBorder="1"/>
    <xf numFmtId="1" fontId="6" fillId="5" borderId="829" xfId="0" applyNumberFormat="1" applyFont="1" applyFill="1" applyBorder="1" applyProtection="1">
      <protection locked="0"/>
    </xf>
    <xf numFmtId="1" fontId="6" fillId="5" borderId="833" xfId="0" applyNumberFormat="1" applyFont="1" applyFill="1" applyBorder="1" applyProtection="1">
      <protection locked="0"/>
    </xf>
    <xf numFmtId="1" fontId="6" fillId="0" borderId="820" xfId="0" applyNumberFormat="1" applyFont="1" applyBorder="1" applyAlignment="1">
      <alignment horizontal="right" vertical="center" wrapText="1"/>
    </xf>
    <xf numFmtId="1" fontId="6" fillId="0" borderId="821" xfId="0" applyNumberFormat="1" applyFont="1" applyBorder="1" applyAlignment="1">
      <alignment horizontal="right"/>
    </xf>
    <xf numFmtId="1" fontId="6" fillId="7" borderId="839" xfId="0" applyNumberFormat="1" applyFont="1" applyFill="1" applyBorder="1" applyProtection="1">
      <protection locked="0"/>
    </xf>
    <xf numFmtId="1" fontId="6" fillId="7" borderId="840" xfId="0" applyNumberFormat="1" applyFont="1" applyFill="1" applyBorder="1" applyProtection="1">
      <protection locked="0"/>
    </xf>
    <xf numFmtId="1" fontId="6" fillId="0" borderId="375" xfId="0" applyNumberFormat="1" applyFont="1" applyBorder="1" applyAlignment="1">
      <alignment horizontal="right"/>
    </xf>
    <xf numFmtId="1" fontId="6" fillId="0" borderId="756" xfId="0" applyNumberFormat="1" applyFont="1" applyBorder="1" applyAlignment="1">
      <alignment horizontal="right"/>
    </xf>
    <xf numFmtId="1" fontId="6" fillId="0" borderId="833" xfId="0" applyNumberFormat="1" applyFont="1" applyBorder="1"/>
    <xf numFmtId="1" fontId="2" fillId="0" borderId="824" xfId="0" applyNumberFormat="1" applyFont="1" applyBorder="1"/>
    <xf numFmtId="1" fontId="2" fillId="0" borderId="824" xfId="0" applyNumberFormat="1" applyFont="1" applyBorder="1" applyProtection="1">
      <protection locked="0"/>
    </xf>
    <xf numFmtId="1" fontId="2" fillId="4" borderId="824" xfId="0" applyNumberFormat="1" applyFont="1" applyFill="1" applyBorder="1" applyProtection="1">
      <protection locked="0"/>
    </xf>
    <xf numFmtId="1" fontId="2" fillId="6" borderId="824" xfId="0" applyNumberFormat="1" applyFont="1" applyFill="1" applyBorder="1" applyProtection="1">
      <protection locked="0"/>
    </xf>
    <xf numFmtId="1" fontId="6" fillId="5" borderId="841" xfId="0" applyNumberFormat="1" applyFont="1" applyFill="1" applyBorder="1"/>
    <xf numFmtId="1" fontId="6" fillId="0" borderId="841" xfId="0" applyNumberFormat="1" applyFont="1" applyBorder="1"/>
    <xf numFmtId="1" fontId="4" fillId="0" borderId="832" xfId="0" applyNumberFormat="1" applyFont="1" applyBorder="1"/>
    <xf numFmtId="1" fontId="4" fillId="0" borderId="841" xfId="0" applyNumberFormat="1" applyFont="1" applyBorder="1"/>
    <xf numFmtId="1" fontId="4" fillId="0" borderId="772" xfId="0" applyNumberFormat="1" applyFont="1" applyBorder="1"/>
    <xf numFmtId="1" fontId="6" fillId="0" borderId="375" xfId="0" applyNumberFormat="1" applyFont="1" applyBorder="1" applyAlignment="1">
      <alignment horizontal="center" vertical="center"/>
    </xf>
    <xf numFmtId="1" fontId="6" fillId="0" borderId="828" xfId="0" applyNumberFormat="1" applyFont="1" applyBorder="1" applyAlignment="1">
      <alignment horizontal="center" vertical="center"/>
    </xf>
    <xf numFmtId="1" fontId="6" fillId="0" borderId="756" xfId="0" applyNumberFormat="1" applyFont="1" applyBorder="1" applyAlignment="1">
      <alignment wrapText="1"/>
    </xf>
    <xf numFmtId="1" fontId="6" fillId="0" borderId="759" xfId="0" applyNumberFormat="1" applyFont="1" applyBorder="1" applyAlignment="1">
      <alignment wrapText="1"/>
    </xf>
    <xf numFmtId="1" fontId="6" fillId="0" borderId="820" xfId="0" applyNumberFormat="1" applyFont="1" applyBorder="1" applyAlignment="1">
      <alignment wrapText="1"/>
    </xf>
    <xf numFmtId="1" fontId="6" fillId="0" borderId="821" xfId="0" applyNumberFormat="1" applyFont="1" applyBorder="1" applyAlignment="1">
      <alignment wrapText="1"/>
    </xf>
    <xf numFmtId="1" fontId="6" fillId="7" borderId="842" xfId="0" applyNumberFormat="1" applyFont="1" applyFill="1" applyBorder="1" applyProtection="1">
      <protection locked="0"/>
    </xf>
    <xf numFmtId="1" fontId="6" fillId="0" borderId="828" xfId="0" applyNumberFormat="1" applyFont="1" applyBorder="1" applyAlignment="1">
      <alignment wrapText="1"/>
    </xf>
    <xf numFmtId="1" fontId="6" fillId="7" borderId="828" xfId="0" applyNumberFormat="1" applyFont="1" applyFill="1" applyBorder="1" applyProtection="1">
      <protection locked="0"/>
    </xf>
    <xf numFmtId="1" fontId="6" fillId="0" borderId="839" xfId="0" applyNumberFormat="1" applyFont="1" applyBorder="1" applyAlignment="1">
      <alignment wrapText="1"/>
    </xf>
    <xf numFmtId="1" fontId="6" fillId="9" borderId="820" xfId="0" applyNumberFormat="1" applyFont="1" applyFill="1" applyBorder="1"/>
    <xf numFmtId="1" fontId="6" fillId="9" borderId="759" xfId="0" applyNumberFormat="1" applyFont="1" applyFill="1" applyBorder="1"/>
    <xf numFmtId="1" fontId="6" fillId="9" borderId="763" xfId="0" applyNumberFormat="1" applyFont="1" applyFill="1" applyBorder="1"/>
    <xf numFmtId="1" fontId="6" fillId="9" borderId="819" xfId="0" applyNumberFormat="1" applyFont="1" applyFill="1" applyBorder="1"/>
    <xf numFmtId="1" fontId="6" fillId="9" borderId="828" xfId="0" applyNumberFormat="1" applyFont="1" applyFill="1" applyBorder="1"/>
    <xf numFmtId="1" fontId="6" fillId="0" borderId="819" xfId="0" applyNumberFormat="1" applyFont="1" applyBorder="1" applyAlignment="1">
      <alignment wrapText="1"/>
    </xf>
    <xf numFmtId="1" fontId="6" fillId="7" borderId="843" xfId="0" applyNumberFormat="1" applyFont="1" applyFill="1" applyBorder="1" applyProtection="1">
      <protection locked="0"/>
    </xf>
    <xf numFmtId="1" fontId="6" fillId="0" borderId="823" xfId="0" applyNumberFormat="1" applyFont="1" applyBorder="1" applyAlignment="1">
      <alignment wrapText="1"/>
    </xf>
    <xf numFmtId="1" fontId="6" fillId="7" borderId="844" xfId="0" applyNumberFormat="1" applyFont="1" applyFill="1" applyBorder="1" applyProtection="1">
      <protection locked="0"/>
    </xf>
    <xf numFmtId="1" fontId="6" fillId="0" borderId="845" xfId="0" applyNumberFormat="1" applyFont="1" applyBorder="1" applyAlignment="1">
      <alignment wrapText="1"/>
    </xf>
    <xf numFmtId="1" fontId="6" fillId="9" borderId="839" xfId="0" applyNumberFormat="1" applyFont="1" applyFill="1" applyBorder="1"/>
    <xf numFmtId="1" fontId="6" fillId="0" borderId="827" xfId="0" applyNumberFormat="1" applyFont="1" applyBorder="1" applyAlignment="1">
      <alignment wrapText="1"/>
    </xf>
    <xf numFmtId="1" fontId="6" fillId="0" borderId="828" xfId="0" applyNumberFormat="1" applyFont="1" applyBorder="1"/>
    <xf numFmtId="1" fontId="6" fillId="0" borderId="375" xfId="0" applyNumberFormat="1" applyFont="1" applyBorder="1" applyAlignment="1" applyProtection="1">
      <alignment horizontal="center" vertical="center"/>
      <protection hidden="1"/>
    </xf>
    <xf numFmtId="1" fontId="6" fillId="0" borderId="828" xfId="0" applyNumberFormat="1" applyFont="1" applyBorder="1" applyAlignment="1">
      <alignment horizontal="center" vertical="center" wrapText="1"/>
    </xf>
    <xf numFmtId="1" fontId="6" fillId="0" borderId="846" xfId="0" applyNumberFormat="1" applyFont="1" applyBorder="1"/>
    <xf numFmtId="1" fontId="6" fillId="9" borderId="847" xfId="0" applyNumberFormat="1" applyFont="1" applyFill="1" applyBorder="1" applyAlignment="1">
      <alignment wrapText="1"/>
    </xf>
    <xf numFmtId="1" fontId="6" fillId="0" borderId="848" xfId="0" applyNumberFormat="1" applyFont="1" applyBorder="1" applyAlignment="1">
      <alignment wrapText="1"/>
    </xf>
    <xf numFmtId="1" fontId="6" fillId="9" borderId="849" xfId="0" applyNumberFormat="1" applyFont="1" applyFill="1" applyBorder="1"/>
    <xf numFmtId="1" fontId="6" fillId="7" borderId="850" xfId="0" applyNumberFormat="1" applyFont="1" applyFill="1" applyBorder="1" applyProtection="1">
      <protection locked="0"/>
    </xf>
    <xf numFmtId="1" fontId="6" fillId="5" borderId="851" xfId="0" applyNumberFormat="1" applyFont="1" applyFill="1" applyBorder="1"/>
    <xf numFmtId="1" fontId="6" fillId="5" borderId="852" xfId="0" applyNumberFormat="1" applyFont="1" applyFill="1" applyBorder="1"/>
    <xf numFmtId="1" fontId="6" fillId="0" borderId="853" xfId="0" applyNumberFormat="1" applyFont="1" applyBorder="1" applyAlignment="1">
      <alignment horizontal="center" vertical="center" wrapText="1"/>
    </xf>
    <xf numFmtId="1" fontId="6" fillId="0" borderId="854" xfId="0" applyNumberFormat="1" applyFont="1" applyBorder="1" applyAlignment="1">
      <alignment horizontal="center" vertical="center" wrapText="1"/>
    </xf>
    <xf numFmtId="1" fontId="6" fillId="0" borderId="855" xfId="0" applyNumberFormat="1" applyFont="1" applyBorder="1" applyAlignment="1">
      <alignment horizontal="center" vertical="center" wrapText="1"/>
    </xf>
    <xf numFmtId="1" fontId="6" fillId="10" borderId="847" xfId="0" applyNumberFormat="1" applyFont="1" applyFill="1" applyBorder="1"/>
    <xf numFmtId="1" fontId="6" fillId="0" borderId="856" xfId="0" applyNumberFormat="1" applyFont="1" applyBorder="1"/>
    <xf numFmtId="1" fontId="6" fillId="10" borderId="849" xfId="0" applyNumberFormat="1" applyFont="1" applyFill="1" applyBorder="1"/>
    <xf numFmtId="1" fontId="6" fillId="10" borderId="857" xfId="0" applyNumberFormat="1" applyFont="1" applyFill="1" applyBorder="1"/>
    <xf numFmtId="1" fontId="6" fillId="10" borderId="856" xfId="0" applyNumberFormat="1" applyFont="1" applyFill="1" applyBorder="1"/>
    <xf numFmtId="1" fontId="6" fillId="10" borderId="858" xfId="0" applyNumberFormat="1" applyFont="1" applyFill="1" applyBorder="1"/>
    <xf numFmtId="1" fontId="6" fillId="7" borderId="857" xfId="0" applyNumberFormat="1" applyFont="1" applyFill="1" applyBorder="1" applyProtection="1">
      <protection locked="0"/>
    </xf>
    <xf numFmtId="1" fontId="6" fillId="10" borderId="859" xfId="0" applyNumberFormat="1" applyFont="1" applyFill="1" applyBorder="1"/>
    <xf numFmtId="1" fontId="6" fillId="7" borderId="856" xfId="0" applyNumberFormat="1" applyFont="1" applyFill="1" applyBorder="1" applyProtection="1">
      <protection locked="0"/>
    </xf>
    <xf numFmtId="1" fontId="6" fillId="7" borderId="846" xfId="0" applyNumberFormat="1" applyFont="1" applyFill="1" applyBorder="1" applyProtection="1">
      <protection locked="0"/>
    </xf>
    <xf numFmtId="1" fontId="6" fillId="0" borderId="853" xfId="0" applyNumberFormat="1" applyFont="1" applyBorder="1"/>
    <xf numFmtId="1" fontId="6" fillId="0" borderId="860" xfId="0" applyNumberFormat="1" applyFont="1" applyBorder="1"/>
    <xf numFmtId="1" fontId="6" fillId="7" borderId="853" xfId="0" applyNumberFormat="1" applyFont="1" applyFill="1" applyBorder="1" applyProtection="1">
      <protection locked="0"/>
    </xf>
    <xf numFmtId="1" fontId="6" fillId="7" borderId="826" xfId="0" applyNumberFormat="1" applyFont="1" applyFill="1" applyBorder="1" applyProtection="1">
      <protection locked="0"/>
    </xf>
    <xf numFmtId="1" fontId="6" fillId="0" borderId="862" xfId="0" applyNumberFormat="1" applyFont="1" applyBorder="1"/>
    <xf numFmtId="1" fontId="6" fillId="0" borderId="863" xfId="0" applyNumberFormat="1" applyFont="1" applyBorder="1"/>
    <xf numFmtId="1" fontId="6" fillId="0" borderId="864" xfId="0" applyNumberFormat="1" applyFont="1" applyBorder="1"/>
    <xf numFmtId="1" fontId="6" fillId="0" borderId="384" xfId="0" applyNumberFormat="1" applyFont="1" applyBorder="1" applyAlignment="1">
      <alignment wrapText="1"/>
    </xf>
    <xf numFmtId="1" fontId="6" fillId="7" borderId="865" xfId="0" applyNumberFormat="1" applyFont="1" applyFill="1" applyBorder="1" applyProtection="1">
      <protection locked="0"/>
    </xf>
    <xf numFmtId="1" fontId="6" fillId="5" borderId="866" xfId="0" applyNumberFormat="1" applyFont="1" applyFill="1" applyBorder="1"/>
    <xf numFmtId="1" fontId="6" fillId="5" borderId="867" xfId="0" applyNumberFormat="1" applyFont="1" applyFill="1" applyBorder="1"/>
    <xf numFmtId="1" fontId="6" fillId="0" borderId="869" xfId="0" applyNumberFormat="1" applyFont="1" applyBorder="1" applyAlignment="1">
      <alignment horizontal="center" vertical="center" wrapText="1"/>
    </xf>
    <xf numFmtId="1" fontId="6" fillId="0" borderId="870" xfId="0" applyNumberFormat="1" applyFont="1" applyBorder="1" applyAlignment="1">
      <alignment horizontal="center" vertical="center" wrapText="1"/>
    </xf>
    <xf numFmtId="1" fontId="6" fillId="0" borderId="871" xfId="0" applyNumberFormat="1" applyFont="1" applyBorder="1" applyAlignment="1">
      <alignment horizontal="center" vertical="center" wrapText="1"/>
    </xf>
    <xf numFmtId="1" fontId="6" fillId="0" borderId="872" xfId="0" applyNumberFormat="1" applyFont="1" applyBorder="1" applyAlignment="1">
      <alignment horizontal="center" vertical="center" wrapText="1"/>
    </xf>
    <xf numFmtId="1" fontId="4" fillId="5" borderId="873" xfId="0" applyNumberFormat="1" applyFont="1" applyFill="1" applyBorder="1"/>
    <xf numFmtId="1" fontId="6" fillId="0" borderId="384" xfId="0" applyNumberFormat="1" applyFont="1" applyBorder="1"/>
    <xf numFmtId="1" fontId="5" fillId="0" borderId="874" xfId="0" applyNumberFormat="1" applyFont="1" applyBorder="1"/>
    <xf numFmtId="1" fontId="2" fillId="0" borderId="875" xfId="0" applyNumberFormat="1" applyFont="1" applyBorder="1"/>
    <xf numFmtId="1" fontId="2" fillId="3" borderId="875" xfId="0" applyNumberFormat="1" applyFont="1" applyFill="1" applyBorder="1"/>
    <xf numFmtId="1" fontId="6" fillId="3" borderId="828" xfId="0" applyNumberFormat="1" applyFont="1" applyFill="1" applyBorder="1" applyProtection="1">
      <protection hidden="1"/>
    </xf>
    <xf numFmtId="1" fontId="6" fillId="0" borderId="844" xfId="0" applyNumberFormat="1" applyFont="1" applyBorder="1" applyAlignment="1">
      <alignment horizontal="center" vertical="center"/>
    </xf>
    <xf numFmtId="1" fontId="6" fillId="0" borderId="876" xfId="0" applyNumberFormat="1" applyFont="1" applyBorder="1" applyAlignment="1">
      <alignment wrapText="1"/>
    </xf>
    <xf numFmtId="1" fontId="6" fillId="0" borderId="877" xfId="0" applyNumberFormat="1" applyFont="1" applyBorder="1" applyAlignment="1">
      <alignment horizontal="right" wrapText="1"/>
    </xf>
    <xf numFmtId="1" fontId="6" fillId="0" borderId="878" xfId="0" applyNumberFormat="1" applyFont="1" applyBorder="1" applyAlignment="1">
      <alignment horizontal="right"/>
    </xf>
    <xf numFmtId="1" fontId="6" fillId="7" borderId="879" xfId="0" applyNumberFormat="1" applyFont="1" applyFill="1" applyBorder="1" applyProtection="1">
      <protection locked="0"/>
    </xf>
    <xf numFmtId="1" fontId="6" fillId="7" borderId="878" xfId="0" applyNumberFormat="1" applyFont="1" applyFill="1" applyBorder="1" applyProtection="1">
      <protection locked="0"/>
    </xf>
    <xf numFmtId="1" fontId="6" fillId="7" borderId="880" xfId="0" applyNumberFormat="1" applyFont="1" applyFill="1" applyBorder="1" applyProtection="1">
      <protection locked="0"/>
    </xf>
    <xf numFmtId="1" fontId="6" fillId="7" borderId="881" xfId="0" applyNumberFormat="1" applyFont="1" applyFill="1" applyBorder="1" applyProtection="1">
      <protection locked="0"/>
    </xf>
    <xf numFmtId="1" fontId="6" fillId="0" borderId="844" xfId="0" applyNumberFormat="1" applyFont="1" applyBorder="1" applyAlignment="1">
      <alignment horizontal="right" wrapText="1"/>
    </xf>
    <xf numFmtId="1" fontId="6" fillId="0" borderId="828" xfId="0" applyNumberFormat="1" applyFont="1" applyBorder="1" applyAlignment="1">
      <alignment horizontal="right"/>
    </xf>
    <xf numFmtId="1" fontId="6" fillId="0" borderId="868" xfId="0" applyNumberFormat="1" applyFont="1" applyBorder="1" applyAlignment="1">
      <alignment horizontal="center" vertical="center"/>
    </xf>
    <xf numFmtId="1" fontId="6" fillId="0" borderId="869" xfId="0" applyNumberFormat="1" applyFont="1" applyBorder="1" applyAlignment="1">
      <alignment horizontal="center" vertical="center"/>
    </xf>
    <xf numFmtId="1" fontId="6" fillId="0" borderId="876" xfId="0" applyNumberFormat="1" applyFont="1" applyBorder="1"/>
    <xf numFmtId="1" fontId="6" fillId="0" borderId="876" xfId="0" applyNumberFormat="1" applyFont="1" applyBorder="1" applyAlignment="1">
      <alignment horizontal="right" wrapText="1"/>
    </xf>
    <xf numFmtId="1" fontId="6" fillId="0" borderId="879" xfId="0" applyNumberFormat="1" applyFont="1" applyBorder="1" applyAlignment="1">
      <alignment horizontal="right" wrapText="1"/>
    </xf>
    <xf numFmtId="1" fontId="6" fillId="0" borderId="880" xfId="0" applyNumberFormat="1" applyFont="1" applyBorder="1" applyAlignment="1">
      <alignment horizontal="right"/>
    </xf>
    <xf numFmtId="1" fontId="6" fillId="7" borderId="882" xfId="0" applyNumberFormat="1" applyFont="1" applyFill="1" applyBorder="1" applyProtection="1">
      <protection locked="0"/>
    </xf>
    <xf numFmtId="1" fontId="6" fillId="7" borderId="877" xfId="0" applyNumberFormat="1" applyFont="1" applyFill="1" applyBorder="1" applyProtection="1">
      <protection locked="0"/>
    </xf>
    <xf numFmtId="1" fontId="6" fillId="7" borderId="883" xfId="0" applyNumberFormat="1" applyFont="1" applyFill="1" applyBorder="1" applyProtection="1">
      <protection locked="0"/>
    </xf>
    <xf numFmtId="1" fontId="12" fillId="7" borderId="877" xfId="0" applyNumberFormat="1" applyFont="1" applyFill="1" applyBorder="1" applyProtection="1">
      <protection locked="0"/>
    </xf>
    <xf numFmtId="1" fontId="12" fillId="7" borderId="883" xfId="0" applyNumberFormat="1" applyFont="1" applyFill="1" applyBorder="1" applyProtection="1">
      <protection locked="0"/>
    </xf>
    <xf numFmtId="1" fontId="12" fillId="7" borderId="880" xfId="0" applyNumberFormat="1" applyFont="1" applyFill="1" applyBorder="1" applyProtection="1">
      <protection locked="0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107" xfId="0" applyNumberFormat="1" applyFont="1" applyBorder="1"/>
    <xf numFmtId="1" fontId="6" fillId="0" borderId="432" xfId="0" applyNumberFormat="1" applyFont="1" applyBorder="1"/>
    <xf numFmtId="1" fontId="6" fillId="0" borderId="103" xfId="0" applyNumberFormat="1" applyFont="1" applyBorder="1"/>
    <xf numFmtId="1" fontId="6" fillId="0" borderId="336" xfId="0" applyNumberFormat="1" applyFont="1" applyBorder="1" applyAlignment="1">
      <alignment horizontal="center" vertical="center" wrapText="1"/>
    </xf>
    <xf numFmtId="1" fontId="6" fillId="0" borderId="336" xfId="0" applyNumberFormat="1" applyFont="1" applyBorder="1"/>
    <xf numFmtId="1" fontId="2" fillId="3" borderId="873" xfId="0" applyNumberFormat="1" applyFont="1" applyFill="1" applyBorder="1"/>
    <xf numFmtId="1" fontId="4" fillId="3" borderId="873" xfId="0" applyNumberFormat="1" applyFont="1" applyFill="1" applyBorder="1"/>
    <xf numFmtId="1" fontId="4" fillId="0" borderId="873" xfId="0" applyNumberFormat="1" applyFont="1" applyBorder="1"/>
    <xf numFmtId="1" fontId="6" fillId="0" borderId="870" xfId="0" applyNumberFormat="1" applyFont="1" applyBorder="1" applyAlignment="1">
      <alignment horizontal="center" vertical="center"/>
    </xf>
    <xf numFmtId="1" fontId="6" fillId="3" borderId="873" xfId="0" applyNumberFormat="1" applyFont="1" applyFill="1" applyBorder="1"/>
    <xf numFmtId="1" fontId="6" fillId="0" borderId="873" xfId="0" applyNumberFormat="1" applyFont="1" applyBorder="1"/>
    <xf numFmtId="1" fontId="6" fillId="3" borderId="876" xfId="0" applyNumberFormat="1" applyFont="1" applyFill="1" applyBorder="1"/>
    <xf numFmtId="1" fontId="6" fillId="7" borderId="884" xfId="0" applyNumberFormat="1" applyFont="1" applyFill="1" applyBorder="1" applyProtection="1">
      <protection locked="0"/>
    </xf>
    <xf numFmtId="1" fontId="6" fillId="7" borderId="885" xfId="0" applyNumberFormat="1" applyFont="1" applyFill="1" applyBorder="1" applyProtection="1">
      <protection locked="0"/>
    </xf>
    <xf numFmtId="1" fontId="6" fillId="7" borderId="886" xfId="0" applyNumberFormat="1" applyFont="1" applyFill="1" applyBorder="1" applyProtection="1">
      <protection locked="0"/>
    </xf>
    <xf numFmtId="1" fontId="6" fillId="7" borderId="887" xfId="0" applyNumberFormat="1" applyFont="1" applyFill="1" applyBorder="1" applyProtection="1">
      <protection locked="0"/>
    </xf>
    <xf numFmtId="1" fontId="6" fillId="7" borderId="888" xfId="0" applyNumberFormat="1" applyFont="1" applyFill="1" applyBorder="1" applyProtection="1">
      <protection locked="0"/>
    </xf>
    <xf numFmtId="1" fontId="6" fillId="3" borderId="891" xfId="0" applyNumberFormat="1" applyFont="1" applyFill="1" applyBorder="1"/>
    <xf numFmtId="1" fontId="6" fillId="0" borderId="891" xfId="0" applyNumberFormat="1" applyFont="1" applyBorder="1"/>
    <xf numFmtId="1" fontId="2" fillId="3" borderId="891" xfId="0" applyNumberFormat="1" applyFont="1" applyFill="1" applyBorder="1"/>
    <xf numFmtId="1" fontId="6" fillId="0" borderId="892" xfId="0" applyNumberFormat="1" applyFont="1" applyBorder="1"/>
    <xf numFmtId="1" fontId="2" fillId="3" borderId="893" xfId="0" applyNumberFormat="1" applyFont="1" applyFill="1" applyBorder="1"/>
    <xf numFmtId="1" fontId="4" fillId="3" borderId="891" xfId="0" applyNumberFormat="1" applyFont="1" applyFill="1" applyBorder="1"/>
    <xf numFmtId="1" fontId="4" fillId="3" borderId="892" xfId="0" applyNumberFormat="1" applyFont="1" applyFill="1" applyBorder="1"/>
    <xf numFmtId="1" fontId="4" fillId="0" borderId="891" xfId="0" applyNumberFormat="1" applyFont="1" applyBorder="1"/>
    <xf numFmtId="1" fontId="2" fillId="0" borderId="894" xfId="0" applyNumberFormat="1" applyFont="1" applyBorder="1"/>
    <xf numFmtId="1" fontId="2" fillId="0" borderId="895" xfId="0" applyNumberFormat="1" applyFont="1" applyBorder="1"/>
    <xf numFmtId="1" fontId="6" fillId="3" borderId="892" xfId="0" applyNumberFormat="1" applyFont="1" applyFill="1" applyBorder="1"/>
    <xf numFmtId="1" fontId="6" fillId="0" borderId="870" xfId="0" applyNumberFormat="1" applyFont="1" applyBorder="1"/>
    <xf numFmtId="1" fontId="2" fillId="0" borderId="896" xfId="0" applyNumberFormat="1" applyFont="1" applyBorder="1"/>
    <xf numFmtId="1" fontId="6" fillId="0" borderId="898" xfId="0" applyNumberFormat="1" applyFont="1" applyBorder="1"/>
    <xf numFmtId="1" fontId="6" fillId="7" borderId="899" xfId="0" applyNumberFormat="1" applyFont="1" applyFill="1" applyBorder="1" applyProtection="1">
      <protection locked="0"/>
    </xf>
    <xf numFmtId="1" fontId="6" fillId="7" borderId="900" xfId="0" applyNumberFormat="1" applyFont="1" applyFill="1" applyBorder="1" applyProtection="1">
      <protection locked="0"/>
    </xf>
    <xf numFmtId="1" fontId="6" fillId="8" borderId="901" xfId="0" applyNumberFormat="1" applyFont="1" applyFill="1" applyBorder="1"/>
    <xf numFmtId="1" fontId="6" fillId="8" borderId="900" xfId="0" applyNumberFormat="1" applyFont="1" applyFill="1" applyBorder="1"/>
    <xf numFmtId="1" fontId="6" fillId="8" borderId="902" xfId="0" applyNumberFormat="1" applyFont="1" applyFill="1" applyBorder="1"/>
    <xf numFmtId="1" fontId="6" fillId="7" borderId="890" xfId="0" applyNumberFormat="1" applyFont="1" applyFill="1" applyBorder="1" applyProtection="1">
      <protection locked="0"/>
    </xf>
    <xf numFmtId="1" fontId="6" fillId="0" borderId="898" xfId="0" applyNumberFormat="1" applyFont="1" applyBorder="1" applyAlignment="1" applyProtection="1">
      <alignment wrapText="1"/>
      <protection hidden="1"/>
    </xf>
    <xf numFmtId="1" fontId="6" fillId="8" borderId="844" xfId="0" applyNumberFormat="1" applyFont="1" applyFill="1" applyBorder="1"/>
    <xf numFmtId="1" fontId="6" fillId="0" borderId="904" xfId="0" applyNumberFormat="1" applyFont="1" applyBorder="1" applyAlignment="1" applyProtection="1">
      <alignment wrapText="1"/>
      <protection hidden="1"/>
    </xf>
    <xf numFmtId="1" fontId="6" fillId="0" borderId="905" xfId="0" applyNumberFormat="1" applyFont="1" applyBorder="1"/>
    <xf numFmtId="1" fontId="6" fillId="7" borderId="906" xfId="0" applyNumberFormat="1" applyFont="1" applyFill="1" applyBorder="1" applyProtection="1">
      <protection locked="0"/>
    </xf>
    <xf numFmtId="1" fontId="6" fillId="7" borderId="907" xfId="0" applyNumberFormat="1" applyFont="1" applyFill="1" applyBorder="1" applyProtection="1">
      <protection locked="0"/>
    </xf>
    <xf numFmtId="1" fontId="6" fillId="8" borderId="908" xfId="0" applyNumberFormat="1" applyFont="1" applyFill="1" applyBorder="1"/>
    <xf numFmtId="1" fontId="6" fillId="8" borderId="907" xfId="0" applyNumberFormat="1" applyFont="1" applyFill="1" applyBorder="1"/>
    <xf numFmtId="1" fontId="6" fillId="8" borderId="909" xfId="0" applyNumberFormat="1" applyFont="1" applyFill="1" applyBorder="1"/>
    <xf numFmtId="1" fontId="6" fillId="7" borderId="904" xfId="0" applyNumberFormat="1" applyFont="1" applyFill="1" applyBorder="1" applyProtection="1">
      <protection locked="0"/>
    </xf>
    <xf numFmtId="1" fontId="6" fillId="3" borderId="910" xfId="0" applyNumberFormat="1" applyFont="1" applyFill="1" applyBorder="1"/>
    <xf numFmtId="1" fontId="6" fillId="0" borderId="910" xfId="0" applyNumberFormat="1" applyFont="1" applyBorder="1"/>
    <xf numFmtId="1" fontId="6" fillId="0" borderId="913" xfId="0" applyNumberFormat="1" applyFont="1" applyBorder="1" applyAlignment="1" applyProtection="1">
      <alignment wrapText="1"/>
      <protection hidden="1"/>
    </xf>
    <xf numFmtId="1" fontId="6" fillId="0" borderId="913" xfId="0" applyNumberFormat="1" applyFont="1" applyBorder="1"/>
    <xf numFmtId="1" fontId="6" fillId="7" borderId="914" xfId="0" applyNumberFormat="1" applyFont="1" applyFill="1" applyBorder="1" applyProtection="1">
      <protection locked="0"/>
    </xf>
    <xf numFmtId="1" fontId="6" fillId="7" borderId="915" xfId="0" applyNumberFormat="1" applyFont="1" applyFill="1" applyBorder="1" applyProtection="1">
      <protection locked="0"/>
    </xf>
    <xf numFmtId="1" fontId="6" fillId="7" borderId="916" xfId="0" applyNumberFormat="1" applyFont="1" applyFill="1" applyBorder="1" applyProtection="1">
      <protection locked="0"/>
    </xf>
    <xf numFmtId="1" fontId="6" fillId="7" borderId="917" xfId="0" applyNumberFormat="1" applyFont="1" applyFill="1" applyBorder="1" applyProtection="1">
      <protection locked="0"/>
    </xf>
    <xf numFmtId="1" fontId="6" fillId="7" borderId="918" xfId="0" applyNumberFormat="1" applyFont="1" applyFill="1" applyBorder="1" applyProtection="1">
      <protection locked="0"/>
    </xf>
    <xf numFmtId="1" fontId="6" fillId="3" borderId="919" xfId="0" applyNumberFormat="1" applyFont="1" applyFill="1" applyBorder="1"/>
    <xf numFmtId="1" fontId="6" fillId="0" borderId="919" xfId="0" applyNumberFormat="1" applyFont="1" applyBorder="1"/>
    <xf numFmtId="1" fontId="4" fillId="3" borderId="919" xfId="0" applyNumberFormat="1" applyFont="1" applyFill="1" applyBorder="1"/>
    <xf numFmtId="1" fontId="4" fillId="3" borderId="920" xfId="0" applyNumberFormat="1" applyFont="1" applyFill="1" applyBorder="1"/>
    <xf numFmtId="1" fontId="6" fillId="8" borderId="916" xfId="0" applyNumberFormat="1" applyFont="1" applyFill="1" applyBorder="1"/>
    <xf numFmtId="1" fontId="6" fillId="8" borderId="915" xfId="0" applyNumberFormat="1" applyFont="1" applyFill="1" applyBorder="1"/>
    <xf numFmtId="1" fontId="6" fillId="8" borderId="922" xfId="0" applyNumberFormat="1" applyFont="1" applyFill="1" applyBorder="1"/>
    <xf numFmtId="1" fontId="6" fillId="0" borderId="924" xfId="0" applyNumberFormat="1" applyFont="1" applyBorder="1" applyAlignment="1" applyProtection="1">
      <alignment wrapText="1"/>
      <protection hidden="1"/>
    </xf>
    <xf numFmtId="1" fontId="6" fillId="0" borderId="925" xfId="0" applyNumberFormat="1" applyFont="1" applyBorder="1"/>
    <xf numFmtId="1" fontId="6" fillId="7" borderId="926" xfId="0" applyNumberFormat="1" applyFont="1" applyFill="1" applyBorder="1" applyProtection="1">
      <protection locked="0"/>
    </xf>
    <xf numFmtId="1" fontId="6" fillId="7" borderId="927" xfId="0" applyNumberFormat="1" applyFont="1" applyFill="1" applyBorder="1" applyProtection="1">
      <protection locked="0"/>
    </xf>
    <xf numFmtId="1" fontId="6" fillId="8" borderId="928" xfId="0" applyNumberFormat="1" applyFont="1" applyFill="1" applyBorder="1"/>
    <xf numFmtId="1" fontId="6" fillId="8" borderId="927" xfId="0" applyNumberFormat="1" applyFont="1" applyFill="1" applyBorder="1"/>
    <xf numFmtId="1" fontId="6" fillId="8" borderId="929" xfId="0" applyNumberFormat="1" applyFont="1" applyFill="1" applyBorder="1"/>
    <xf numFmtId="1" fontId="4" fillId="3" borderId="930" xfId="0" applyNumberFormat="1" applyFont="1" applyFill="1" applyBorder="1"/>
    <xf numFmtId="1" fontId="4" fillId="3" borderId="931" xfId="0" applyNumberFormat="1" applyFont="1" applyFill="1" applyBorder="1"/>
    <xf numFmtId="1" fontId="6" fillId="0" borderId="933" xfId="0" applyNumberFormat="1" applyFont="1" applyBorder="1"/>
    <xf numFmtId="1" fontId="6" fillId="7" borderId="934" xfId="0" applyNumberFormat="1" applyFont="1" applyFill="1" applyBorder="1" applyProtection="1">
      <protection locked="0"/>
    </xf>
    <xf numFmtId="1" fontId="6" fillId="7" borderId="935" xfId="0" applyNumberFormat="1" applyFont="1" applyFill="1" applyBorder="1" applyProtection="1">
      <protection locked="0"/>
    </xf>
    <xf numFmtId="1" fontId="6" fillId="8" borderId="936" xfId="0" applyNumberFormat="1" applyFont="1" applyFill="1" applyBorder="1"/>
    <xf numFmtId="1" fontId="6" fillId="8" borderId="935" xfId="0" applyNumberFormat="1" applyFont="1" applyFill="1" applyBorder="1"/>
    <xf numFmtId="1" fontId="6" fillId="8" borderId="937" xfId="0" applyNumberFormat="1" applyFont="1" applyFill="1" applyBorder="1"/>
    <xf numFmtId="1" fontId="4" fillId="3" borderId="938" xfId="0" applyNumberFormat="1" applyFont="1" applyFill="1" applyBorder="1"/>
    <xf numFmtId="1" fontId="4" fillId="3" borderId="939" xfId="0" applyNumberFormat="1" applyFont="1" applyFill="1" applyBorder="1"/>
    <xf numFmtId="1" fontId="6" fillId="0" borderId="941" xfId="0" applyNumberFormat="1" applyFont="1" applyBorder="1" applyAlignment="1" applyProtection="1">
      <alignment wrapText="1"/>
      <protection hidden="1"/>
    </xf>
    <xf numFmtId="1" fontId="6" fillId="0" borderId="941" xfId="0" applyNumberFormat="1" applyFont="1" applyBorder="1"/>
    <xf numFmtId="1" fontId="6" fillId="7" borderId="942" xfId="0" applyNumberFormat="1" applyFont="1" applyFill="1" applyBorder="1" applyProtection="1">
      <protection locked="0"/>
    </xf>
    <xf numFmtId="1" fontId="6" fillId="7" borderId="943" xfId="0" applyNumberFormat="1" applyFont="1" applyFill="1" applyBorder="1" applyProtection="1">
      <protection locked="0"/>
    </xf>
    <xf numFmtId="1" fontId="6" fillId="7" borderId="944" xfId="0" applyNumberFormat="1" applyFont="1" applyFill="1" applyBorder="1" applyProtection="1">
      <protection locked="0"/>
    </xf>
    <xf numFmtId="1" fontId="6" fillId="7" borderId="945" xfId="0" applyNumberFormat="1" applyFont="1" applyFill="1" applyBorder="1" applyProtection="1">
      <protection locked="0"/>
    </xf>
    <xf numFmtId="1" fontId="4" fillId="3" borderId="946" xfId="0" applyNumberFormat="1" applyFont="1" applyFill="1" applyBorder="1"/>
    <xf numFmtId="1" fontId="4" fillId="3" borderId="947" xfId="0" applyNumberFormat="1" applyFont="1" applyFill="1" applyBorder="1"/>
    <xf numFmtId="1" fontId="6" fillId="0" borderId="949" xfId="0" applyNumberFormat="1" applyFont="1" applyBorder="1" applyAlignment="1" applyProtection="1">
      <alignment wrapText="1"/>
      <protection hidden="1"/>
    </xf>
    <xf numFmtId="1" fontId="6" fillId="0" borderId="949" xfId="0" applyNumberFormat="1" applyFont="1" applyBorder="1"/>
    <xf numFmtId="1" fontId="6" fillId="7" borderId="950" xfId="0" applyNumberFormat="1" applyFont="1" applyFill="1" applyBorder="1" applyProtection="1">
      <protection locked="0"/>
    </xf>
    <xf numFmtId="1" fontId="6" fillId="7" borderId="951" xfId="0" applyNumberFormat="1" applyFont="1" applyFill="1" applyBorder="1" applyProtection="1">
      <protection locked="0"/>
    </xf>
    <xf numFmtId="1" fontId="6" fillId="7" borderId="952" xfId="0" applyNumberFormat="1" applyFont="1" applyFill="1" applyBorder="1" applyProtection="1">
      <protection locked="0"/>
    </xf>
    <xf numFmtId="1" fontId="6" fillId="7" borderId="953" xfId="0" applyNumberFormat="1" applyFont="1" applyFill="1" applyBorder="1" applyProtection="1">
      <protection locked="0"/>
    </xf>
    <xf numFmtId="1" fontId="4" fillId="3" borderId="954" xfId="0" applyNumberFormat="1" applyFont="1" applyFill="1" applyBorder="1"/>
    <xf numFmtId="1" fontId="4" fillId="3" borderId="955" xfId="0" applyNumberFormat="1" applyFont="1" applyFill="1" applyBorder="1"/>
    <xf numFmtId="1" fontId="6" fillId="0" borderId="958" xfId="0" applyNumberFormat="1" applyFont="1" applyBorder="1" applyAlignment="1">
      <alignment horizontal="center" vertical="center" wrapText="1"/>
    </xf>
    <xf numFmtId="1" fontId="2" fillId="3" borderId="954" xfId="0" applyNumberFormat="1" applyFont="1" applyFill="1" applyBorder="1"/>
    <xf numFmtId="1" fontId="6" fillId="0" borderId="959" xfId="0" applyNumberFormat="1" applyFont="1" applyBorder="1"/>
    <xf numFmtId="1" fontId="6" fillId="7" borderId="958" xfId="0" applyNumberFormat="1" applyFont="1" applyFill="1" applyBorder="1" applyProtection="1">
      <protection locked="0"/>
    </xf>
    <xf numFmtId="1" fontId="6" fillId="3" borderId="954" xfId="0" applyNumberFormat="1" applyFont="1" applyFill="1" applyBorder="1"/>
    <xf numFmtId="1" fontId="6" fillId="0" borderId="954" xfId="0" applyNumberFormat="1" applyFont="1" applyBorder="1"/>
    <xf numFmtId="1" fontId="6" fillId="0" borderId="960" xfId="0" applyNumberFormat="1" applyFont="1" applyBorder="1" applyAlignment="1">
      <alignment horizontal="center" vertical="center" wrapText="1"/>
    </xf>
    <xf numFmtId="1" fontId="6" fillId="0" borderId="961" xfId="0" applyNumberFormat="1" applyFont="1" applyBorder="1" applyAlignment="1">
      <alignment horizontal="center" vertical="center" wrapText="1"/>
    </xf>
    <xf numFmtId="1" fontId="6" fillId="3" borderId="954" xfId="0" applyNumberFormat="1" applyFont="1" applyFill="1" applyBorder="1" applyAlignment="1">
      <alignment wrapText="1"/>
    </xf>
    <xf numFmtId="1" fontId="6" fillId="0" borderId="954" xfId="0" applyNumberFormat="1" applyFont="1" applyBorder="1" applyAlignment="1">
      <alignment wrapText="1"/>
    </xf>
    <xf numFmtId="1" fontId="6" fillId="0" borderId="958" xfId="0" applyNumberFormat="1" applyFont="1" applyBorder="1"/>
    <xf numFmtId="1" fontId="6" fillId="7" borderId="960" xfId="0" applyNumberFormat="1" applyFont="1" applyFill="1" applyBorder="1" applyProtection="1">
      <protection locked="0"/>
    </xf>
    <xf numFmtId="1" fontId="6" fillId="7" borderId="957" xfId="0" applyNumberFormat="1" applyFont="1" applyFill="1" applyBorder="1" applyProtection="1">
      <protection locked="0"/>
    </xf>
    <xf numFmtId="1" fontId="6" fillId="0" borderId="964" xfId="0" applyNumberFormat="1" applyFont="1" applyBorder="1" applyAlignment="1">
      <alignment horizontal="center" vertical="center" wrapText="1"/>
    </xf>
    <xf numFmtId="1" fontId="6" fillId="0" borderId="965" xfId="0" applyNumberFormat="1" applyFont="1" applyBorder="1" applyAlignment="1">
      <alignment horizontal="center" vertical="center" wrapText="1"/>
    </xf>
    <xf numFmtId="1" fontId="6" fillId="0" borderId="957" xfId="0" applyNumberFormat="1" applyFont="1" applyBorder="1" applyAlignment="1">
      <alignment horizontal="center" vertical="center" wrapText="1"/>
    </xf>
    <xf numFmtId="1" fontId="6" fillId="0" borderId="962" xfId="0" applyNumberFormat="1" applyFont="1" applyBorder="1" applyAlignment="1">
      <alignment horizontal="center" vertical="center" wrapText="1"/>
    </xf>
    <xf numFmtId="1" fontId="6" fillId="0" borderId="950" xfId="0" applyNumberFormat="1" applyFont="1" applyBorder="1"/>
    <xf numFmtId="1" fontId="6" fillId="0" borderId="951" xfId="0" applyNumberFormat="1" applyFont="1" applyBorder="1"/>
    <xf numFmtId="1" fontId="6" fillId="0" borderId="967" xfId="0" applyNumberFormat="1" applyFont="1" applyBorder="1"/>
    <xf numFmtId="1" fontId="6" fillId="7" borderId="967" xfId="0" applyNumberFormat="1" applyFont="1" applyFill="1" applyBorder="1" applyProtection="1">
      <protection locked="0"/>
    </xf>
    <xf numFmtId="1" fontId="6" fillId="7" borderId="968" xfId="0" applyNumberFormat="1" applyFont="1" applyFill="1" applyBorder="1" applyProtection="1">
      <protection locked="0"/>
    </xf>
    <xf numFmtId="1" fontId="6" fillId="7" borderId="966" xfId="0" applyNumberFormat="1" applyFont="1" applyFill="1" applyBorder="1" applyProtection="1">
      <protection locked="0"/>
    </xf>
    <xf numFmtId="1" fontId="6" fillId="7" borderId="949" xfId="0" applyNumberFormat="1" applyFont="1" applyFill="1" applyBorder="1" applyProtection="1">
      <protection locked="0"/>
    </xf>
    <xf numFmtId="1" fontId="6" fillId="0" borderId="959" xfId="0" applyNumberFormat="1" applyFont="1" applyBorder="1" applyAlignment="1">
      <alignment horizontal="center" vertical="center" wrapText="1"/>
    </xf>
    <xf numFmtId="1" fontId="6" fillId="0" borderId="972" xfId="0" applyNumberFormat="1" applyFont="1" applyBorder="1"/>
    <xf numFmtId="1" fontId="6" fillId="0" borderId="973" xfId="0" applyNumberFormat="1" applyFont="1" applyBorder="1"/>
    <xf numFmtId="1" fontId="6" fillId="0" borderId="971" xfId="0" applyNumberFormat="1" applyFont="1" applyBorder="1"/>
    <xf numFmtId="1" fontId="6" fillId="7" borderId="972" xfId="0" applyNumberFormat="1" applyFont="1" applyFill="1" applyBorder="1" applyProtection="1">
      <protection locked="0"/>
    </xf>
    <xf numFmtId="1" fontId="6" fillId="7" borderId="971" xfId="0" applyNumberFormat="1" applyFont="1" applyFill="1" applyBorder="1" applyProtection="1">
      <protection locked="0"/>
    </xf>
    <xf numFmtId="1" fontId="6" fillId="7" borderId="974" xfId="0" applyNumberFormat="1" applyFont="1" applyFill="1" applyBorder="1" applyProtection="1">
      <protection locked="0"/>
    </xf>
    <xf numFmtId="1" fontId="6" fillId="7" borderId="975" xfId="0" applyNumberFormat="1" applyFont="1" applyFill="1" applyBorder="1" applyProtection="1">
      <protection locked="0"/>
    </xf>
    <xf numFmtId="1" fontId="6" fillId="7" borderId="970" xfId="0" applyNumberFormat="1" applyFont="1" applyFill="1" applyBorder="1" applyProtection="1">
      <protection locked="0"/>
    </xf>
    <xf numFmtId="1" fontId="6" fillId="7" borderId="976" xfId="0" applyNumberFormat="1" applyFont="1" applyFill="1" applyBorder="1" applyProtection="1">
      <protection locked="0"/>
    </xf>
    <xf numFmtId="1" fontId="6" fillId="0" borderId="977" xfId="0" applyNumberFormat="1" applyFont="1" applyBorder="1" applyAlignment="1" applyProtection="1">
      <alignment wrapText="1"/>
      <protection locked="0"/>
    </xf>
    <xf numFmtId="1" fontId="6" fillId="0" borderId="977" xfId="0" applyNumberFormat="1" applyFont="1" applyBorder="1" applyAlignment="1">
      <alignment wrapText="1"/>
    </xf>
    <xf numFmtId="1" fontId="2" fillId="3" borderId="978" xfId="0" applyNumberFormat="1" applyFont="1" applyFill="1" applyBorder="1"/>
    <xf numFmtId="1" fontId="6" fillId="3" borderId="977" xfId="0" applyNumberFormat="1" applyFont="1" applyFill="1" applyBorder="1" applyAlignment="1">
      <alignment wrapText="1"/>
    </xf>
    <xf numFmtId="1" fontId="6" fillId="0" borderId="979" xfId="0" applyNumberFormat="1" applyFont="1" applyBorder="1" applyAlignment="1">
      <alignment wrapText="1"/>
    </xf>
    <xf numFmtId="1" fontId="6" fillId="0" borderId="965" xfId="0" applyNumberFormat="1" applyFont="1" applyBorder="1" applyAlignment="1">
      <alignment horizontal="center" vertical="center"/>
    </xf>
    <xf numFmtId="1" fontId="6" fillId="3" borderId="978" xfId="0" applyNumberFormat="1" applyFont="1" applyFill="1" applyBorder="1"/>
    <xf numFmtId="1" fontId="2" fillId="3" borderId="980" xfId="0" applyNumberFormat="1" applyFont="1" applyFill="1" applyBorder="1"/>
    <xf numFmtId="1" fontId="6" fillId="3" borderId="960" xfId="1" applyNumberFormat="1" applyFont="1" applyFill="1" applyBorder="1"/>
    <xf numFmtId="1" fontId="6" fillId="3" borderId="964" xfId="1" applyNumberFormat="1" applyFont="1" applyFill="1" applyBorder="1"/>
    <xf numFmtId="1" fontId="6" fillId="3" borderId="981" xfId="1" applyNumberFormat="1" applyFont="1" applyFill="1" applyBorder="1"/>
    <xf numFmtId="1" fontId="6" fillId="7" borderId="961" xfId="0" applyNumberFormat="1" applyFont="1" applyFill="1" applyBorder="1" applyProtection="1">
      <protection locked="0"/>
    </xf>
    <xf numFmtId="1" fontId="6" fillId="5" borderId="978" xfId="0" applyNumberFormat="1" applyFont="1" applyFill="1" applyBorder="1"/>
    <xf numFmtId="1" fontId="2" fillId="5" borderId="980" xfId="0" applyNumberFormat="1" applyFont="1" applyFill="1" applyBorder="1"/>
    <xf numFmtId="1" fontId="6" fillId="5" borderId="977" xfId="0" applyNumberFormat="1" applyFont="1" applyFill="1" applyBorder="1"/>
    <xf numFmtId="1" fontId="6" fillId="0" borderId="982" xfId="0" applyNumberFormat="1" applyFont="1" applyBorder="1" applyAlignment="1">
      <alignment horizontal="center" vertical="center" wrapText="1"/>
    </xf>
    <xf numFmtId="1" fontId="6" fillId="0" borderId="983" xfId="0" applyNumberFormat="1" applyFont="1" applyBorder="1"/>
    <xf numFmtId="1" fontId="6" fillId="0" borderId="960" xfId="0" applyNumberFormat="1" applyFont="1" applyBorder="1"/>
    <xf numFmtId="1" fontId="6" fillId="0" borderId="964" xfId="0" applyNumberFormat="1" applyFont="1" applyBorder="1"/>
    <xf numFmtId="1" fontId="6" fillId="0" borderId="957" xfId="0" applyNumberFormat="1" applyFont="1" applyBorder="1"/>
    <xf numFmtId="1" fontId="6" fillId="7" borderId="984" xfId="0" applyNumberFormat="1" applyFont="1" applyFill="1" applyBorder="1" applyProtection="1">
      <protection locked="0"/>
    </xf>
    <xf numFmtId="1" fontId="6" fillId="0" borderId="985" xfId="0" applyNumberFormat="1" applyFont="1" applyBorder="1"/>
    <xf numFmtId="1" fontId="6" fillId="0" borderId="976" xfId="0" applyNumberFormat="1" applyFont="1" applyBorder="1"/>
    <xf numFmtId="1" fontId="6" fillId="0" borderId="986" xfId="0" applyNumberFormat="1" applyFont="1" applyBorder="1"/>
    <xf numFmtId="1" fontId="6" fillId="5" borderId="985" xfId="0" applyNumberFormat="1" applyFont="1" applyFill="1" applyBorder="1"/>
    <xf numFmtId="1" fontId="4" fillId="5" borderId="978" xfId="0" applyNumberFormat="1" applyFont="1" applyFill="1" applyBorder="1"/>
    <xf numFmtId="1" fontId="4" fillId="5" borderId="977" xfId="0" applyNumberFormat="1" applyFont="1" applyFill="1" applyBorder="1"/>
    <xf numFmtId="1" fontId="4" fillId="5" borderId="978" xfId="0" applyNumberFormat="1" applyFont="1" applyFill="1" applyBorder="1" applyProtection="1">
      <protection locked="0"/>
    </xf>
    <xf numFmtId="1" fontId="4" fillId="5" borderId="988" xfId="0" applyNumberFormat="1" applyFont="1" applyFill="1" applyBorder="1"/>
    <xf numFmtId="1" fontId="2" fillId="5" borderId="978" xfId="0" applyNumberFormat="1" applyFont="1" applyFill="1" applyBorder="1"/>
    <xf numFmtId="1" fontId="6" fillId="5" borderId="978" xfId="0" applyNumberFormat="1" applyFont="1" applyFill="1" applyBorder="1" applyProtection="1">
      <protection locked="0"/>
    </xf>
    <xf numFmtId="1" fontId="6" fillId="5" borderId="988" xfId="0" applyNumberFormat="1" applyFont="1" applyFill="1" applyBorder="1"/>
    <xf numFmtId="1" fontId="6" fillId="5" borderId="946" xfId="0" applyNumberFormat="1" applyFont="1" applyFill="1" applyBorder="1"/>
    <xf numFmtId="1" fontId="2" fillId="5" borderId="946" xfId="0" applyNumberFormat="1" applyFont="1" applyFill="1" applyBorder="1"/>
    <xf numFmtId="1" fontId="6" fillId="0" borderId="914" xfId="0" applyNumberFormat="1" applyFont="1" applyBorder="1"/>
    <xf numFmtId="1" fontId="6" fillId="0" borderId="915" xfId="0" applyNumberFormat="1" applyFont="1" applyBorder="1"/>
    <xf numFmtId="1" fontId="6" fillId="0" borderId="890" xfId="0" applyNumberFormat="1" applyFont="1" applyBorder="1"/>
    <xf numFmtId="1" fontId="6" fillId="7" borderId="989" xfId="0" applyNumberFormat="1" applyFont="1" applyFill="1" applyBorder="1" applyProtection="1">
      <protection locked="0"/>
    </xf>
    <xf numFmtId="1" fontId="6" fillId="7" borderId="913" xfId="0" applyNumberFormat="1" applyFont="1" applyFill="1" applyBorder="1" applyProtection="1">
      <protection locked="0"/>
    </xf>
    <xf numFmtId="1" fontId="6" fillId="5" borderId="920" xfId="0" applyNumberFormat="1" applyFont="1" applyFill="1" applyBorder="1"/>
    <xf numFmtId="1" fontId="6" fillId="7" borderId="990" xfId="0" applyNumberFormat="1" applyFont="1" applyFill="1" applyBorder="1" applyProtection="1">
      <protection locked="0"/>
    </xf>
    <xf numFmtId="1" fontId="6" fillId="0" borderId="980" xfId="0" applyNumberFormat="1" applyFont="1" applyBorder="1"/>
    <xf numFmtId="1" fontId="6" fillId="0" borderId="978" xfId="0" applyNumberFormat="1" applyFont="1" applyBorder="1"/>
    <xf numFmtId="1" fontId="4" fillId="0" borderId="978" xfId="0" applyNumberFormat="1" applyFont="1" applyBorder="1"/>
    <xf numFmtId="1" fontId="6" fillId="0" borderId="991" xfId="0" applyNumberFormat="1" applyFont="1" applyBorder="1"/>
    <xf numFmtId="1" fontId="6" fillId="0" borderId="991" xfId="0" applyNumberFormat="1" applyFont="1" applyBorder="1" applyProtection="1">
      <protection locked="0"/>
    </xf>
    <xf numFmtId="1" fontId="4" fillId="3" borderId="978" xfId="0" applyNumberFormat="1" applyFont="1" applyFill="1" applyBorder="1"/>
    <xf numFmtId="1" fontId="4" fillId="0" borderId="980" xfId="0" applyNumberFormat="1" applyFont="1" applyBorder="1"/>
    <xf numFmtId="1" fontId="6" fillId="5" borderId="980" xfId="0" applyNumberFormat="1" applyFont="1" applyFill="1" applyBorder="1"/>
    <xf numFmtId="1" fontId="6" fillId="3" borderId="980" xfId="0" applyNumberFormat="1" applyFont="1" applyFill="1" applyBorder="1"/>
    <xf numFmtId="1" fontId="6" fillId="5" borderId="980" xfId="0" applyNumberFormat="1" applyFont="1" applyFill="1" applyBorder="1" applyAlignment="1">
      <alignment horizontal="center" vertical="center" wrapText="1"/>
    </xf>
    <xf numFmtId="1" fontId="6" fillId="5" borderId="978" xfId="0" applyNumberFormat="1" applyFont="1" applyFill="1" applyBorder="1" applyAlignment="1">
      <alignment horizontal="center" vertical="center" wrapText="1"/>
    </xf>
    <xf numFmtId="1" fontId="6" fillId="5" borderId="977" xfId="0" applyNumberFormat="1" applyFont="1" applyFill="1" applyBorder="1" applyProtection="1">
      <protection locked="0"/>
    </xf>
    <xf numFmtId="1" fontId="4" fillId="0" borderId="977" xfId="0" applyNumberFormat="1" applyFont="1" applyBorder="1"/>
    <xf numFmtId="1" fontId="6" fillId="3" borderId="977" xfId="0" applyNumberFormat="1" applyFont="1" applyFill="1" applyBorder="1"/>
    <xf numFmtId="1" fontId="6" fillId="0" borderId="992" xfId="0" applyNumberFormat="1" applyFont="1" applyBorder="1" applyAlignment="1">
      <alignment horizontal="center" vertical="center" wrapText="1"/>
    </xf>
    <xf numFmtId="1" fontId="6" fillId="0" borderId="993" xfId="0" applyNumberFormat="1" applyFont="1" applyBorder="1" applyAlignment="1">
      <alignment horizontal="center" vertical="center" wrapText="1"/>
    </xf>
    <xf numFmtId="1" fontId="6" fillId="5" borderId="980" xfId="0" applyNumberFormat="1" applyFont="1" applyFill="1" applyBorder="1" applyProtection="1">
      <protection locked="0"/>
    </xf>
    <xf numFmtId="1" fontId="6" fillId="5" borderId="988" xfId="0" applyNumberFormat="1" applyFont="1" applyFill="1" applyBorder="1" applyProtection="1">
      <protection locked="0"/>
    </xf>
    <xf numFmtId="1" fontId="6" fillId="0" borderId="972" xfId="0" applyNumberFormat="1" applyFont="1" applyBorder="1" applyAlignment="1">
      <alignment horizontal="right" vertical="center" wrapText="1"/>
    </xf>
    <xf numFmtId="1" fontId="6" fillId="0" borderId="973" xfId="0" applyNumberFormat="1" applyFont="1" applyBorder="1" applyAlignment="1">
      <alignment horizontal="right"/>
    </xf>
    <xf numFmtId="1" fontId="6" fillId="0" borderId="971" xfId="0" applyNumberFormat="1" applyFont="1" applyBorder="1" applyAlignment="1">
      <alignment horizontal="right"/>
    </xf>
    <xf numFmtId="1" fontId="6" fillId="7" borderId="994" xfId="0" applyNumberFormat="1" applyFont="1" applyFill="1" applyBorder="1" applyProtection="1">
      <protection locked="0"/>
    </xf>
    <xf numFmtId="1" fontId="6" fillId="7" borderId="995" xfId="0" applyNumberFormat="1" applyFont="1" applyFill="1" applyBorder="1" applyProtection="1">
      <protection locked="0"/>
    </xf>
    <xf numFmtId="1" fontId="6" fillId="7" borderId="973" xfId="0" applyNumberFormat="1" applyFont="1" applyFill="1" applyBorder="1" applyProtection="1">
      <protection locked="0"/>
    </xf>
    <xf numFmtId="1" fontId="6" fillId="0" borderId="996" xfId="0" applyNumberFormat="1" applyFont="1" applyBorder="1" applyAlignment="1">
      <alignment horizontal="right"/>
    </xf>
    <xf numFmtId="1" fontId="6" fillId="0" borderId="997" xfId="0" applyNumberFormat="1" applyFont="1" applyBorder="1" applyAlignment="1">
      <alignment horizontal="right"/>
    </xf>
    <xf numFmtId="1" fontId="6" fillId="0" borderId="998" xfId="0" applyNumberFormat="1" applyFont="1" applyBorder="1" applyAlignment="1">
      <alignment horizontal="right"/>
    </xf>
    <xf numFmtId="1" fontId="6" fillId="0" borderId="992" xfId="0" applyNumberFormat="1" applyFont="1" applyBorder="1" applyAlignment="1">
      <alignment horizontal="right"/>
    </xf>
    <xf numFmtId="1" fontId="6" fillId="0" borderId="988" xfId="0" applyNumberFormat="1" applyFont="1" applyBorder="1"/>
    <xf numFmtId="1" fontId="6" fillId="0" borderId="996" xfId="0" applyNumberFormat="1" applyFont="1" applyBorder="1" applyAlignment="1">
      <alignment horizontal="center" vertical="center" wrapText="1"/>
    </xf>
    <xf numFmtId="1" fontId="6" fillId="0" borderId="997" xfId="0" applyNumberFormat="1" applyFont="1" applyBorder="1" applyAlignment="1">
      <alignment horizontal="center" vertical="center" wrapText="1"/>
    </xf>
    <xf numFmtId="1" fontId="6" fillId="0" borderId="999" xfId="0" applyNumberFormat="1" applyFont="1" applyBorder="1" applyAlignment="1">
      <alignment horizontal="center" vertical="center" wrapText="1"/>
    </xf>
    <xf numFmtId="1" fontId="6" fillId="0" borderId="1000" xfId="0" applyNumberFormat="1" applyFont="1" applyBorder="1" applyAlignment="1">
      <alignment horizontal="center" vertical="center" wrapText="1"/>
    </xf>
    <xf numFmtId="1" fontId="2" fillId="0" borderId="978" xfId="0" applyNumberFormat="1" applyFont="1" applyBorder="1"/>
    <xf numFmtId="1" fontId="2" fillId="0" borderId="978" xfId="0" applyNumberFormat="1" applyFont="1" applyBorder="1" applyProtection="1">
      <protection locked="0"/>
    </xf>
    <xf numFmtId="1" fontId="2" fillId="4" borderId="978" xfId="0" applyNumberFormat="1" applyFont="1" applyFill="1" applyBorder="1" applyProtection="1">
      <protection locked="0"/>
    </xf>
    <xf numFmtId="1" fontId="2" fillId="6" borderId="978" xfId="0" applyNumberFormat="1" applyFont="1" applyFill="1" applyBorder="1" applyProtection="1">
      <protection locked="0"/>
    </xf>
    <xf numFmtId="1" fontId="6" fillId="5" borderId="1001" xfId="0" applyNumberFormat="1" applyFont="1" applyFill="1" applyBorder="1"/>
    <xf numFmtId="1" fontId="6" fillId="0" borderId="1001" xfId="0" applyNumberFormat="1" applyFont="1" applyBorder="1"/>
    <xf numFmtId="1" fontId="4" fillId="0" borderId="986" xfId="0" applyNumberFormat="1" applyFont="1" applyBorder="1"/>
    <xf numFmtId="1" fontId="4" fillId="0" borderId="1001" xfId="0" applyNumberFormat="1" applyFont="1" applyBorder="1"/>
    <xf numFmtId="1" fontId="4" fillId="0" borderId="894" xfId="0" applyNumberFormat="1" applyFont="1" applyBorder="1"/>
    <xf numFmtId="1" fontId="6" fillId="0" borderId="996" xfId="0" applyNumberFormat="1" applyFont="1" applyBorder="1" applyAlignment="1">
      <alignment horizontal="center" vertical="center"/>
    </xf>
    <xf numFmtId="1" fontId="6" fillId="0" borderId="997" xfId="0" applyNumberFormat="1" applyFont="1" applyBorder="1" applyAlignment="1">
      <alignment horizontal="center" vertical="center"/>
    </xf>
    <xf numFmtId="1" fontId="6" fillId="0" borderId="992" xfId="0" applyNumberFormat="1" applyFont="1" applyBorder="1" applyAlignment="1">
      <alignment horizontal="center" vertical="center"/>
    </xf>
    <xf numFmtId="1" fontId="6" fillId="0" borderId="996" xfId="0" applyNumberFormat="1" applyFont="1" applyBorder="1" applyAlignment="1">
      <alignment wrapText="1"/>
    </xf>
    <xf numFmtId="1" fontId="6" fillId="0" borderId="997" xfId="0" applyNumberFormat="1" applyFont="1" applyBorder="1" applyAlignment="1">
      <alignment wrapText="1"/>
    </xf>
    <xf numFmtId="1" fontId="6" fillId="7" borderId="996" xfId="0" applyNumberFormat="1" applyFont="1" applyFill="1" applyBorder="1" applyProtection="1">
      <protection locked="0"/>
    </xf>
    <xf numFmtId="1" fontId="6" fillId="7" borderId="1003" xfId="0" applyNumberFormat="1" applyFont="1" applyFill="1" applyBorder="1" applyProtection="1">
      <protection locked="0"/>
    </xf>
    <xf numFmtId="1" fontId="6" fillId="10" borderId="959" xfId="0" applyNumberFormat="1" applyFont="1" applyFill="1" applyBorder="1" applyAlignment="1">
      <alignment horizontal="center"/>
    </xf>
    <xf numFmtId="1" fontId="6" fillId="0" borderId="971" xfId="0" applyNumberFormat="1" applyFont="1" applyBorder="1" applyAlignment="1">
      <alignment wrapText="1"/>
    </xf>
    <xf numFmtId="1" fontId="6" fillId="0" borderId="972" xfId="0" applyNumberFormat="1" applyFont="1" applyBorder="1" applyAlignment="1">
      <alignment wrapText="1"/>
    </xf>
    <xf numFmtId="1" fontId="6" fillId="0" borderId="973" xfId="0" applyNumberFormat="1" applyFont="1" applyBorder="1" applyAlignment="1">
      <alignment wrapText="1"/>
    </xf>
    <xf numFmtId="1" fontId="6" fillId="7" borderId="1002" xfId="0" applyNumberFormat="1" applyFont="1" applyFill="1" applyBorder="1" applyProtection="1">
      <protection locked="0"/>
    </xf>
    <xf numFmtId="1" fontId="6" fillId="0" borderId="835" xfId="0" applyNumberFormat="1" applyFont="1" applyBorder="1" applyAlignment="1">
      <alignment wrapText="1"/>
    </xf>
    <xf numFmtId="1" fontId="6" fillId="0" borderId="836" xfId="0" applyNumberFormat="1" applyFont="1" applyBorder="1" applyAlignment="1">
      <alignment wrapText="1"/>
    </xf>
    <xf numFmtId="1" fontId="6" fillId="7" borderId="1004" xfId="0" applyNumberFormat="1" applyFont="1" applyFill="1" applyBorder="1" applyProtection="1">
      <protection locked="0"/>
    </xf>
    <xf numFmtId="1" fontId="6" fillId="7" borderId="963" xfId="0" applyNumberFormat="1" applyFont="1" applyFill="1" applyBorder="1" applyProtection="1">
      <protection locked="0"/>
    </xf>
    <xf numFmtId="1" fontId="1" fillId="0" borderId="959" xfId="0" applyNumberFormat="1" applyFont="1" applyBorder="1"/>
    <xf numFmtId="1" fontId="6" fillId="0" borderId="996" xfId="0" applyNumberFormat="1" applyFont="1" applyBorder="1"/>
    <xf numFmtId="1" fontId="6" fillId="0" borderId="997" xfId="0" applyNumberFormat="1" applyFont="1" applyBorder="1"/>
    <xf numFmtId="1" fontId="6" fillId="0" borderId="994" xfId="0" applyNumberFormat="1" applyFont="1" applyBorder="1" applyAlignment="1">
      <alignment wrapText="1"/>
    </xf>
    <xf numFmtId="1" fontId="6" fillId="9" borderId="972" xfId="0" applyNumberFormat="1" applyFont="1" applyFill="1" applyBorder="1"/>
    <xf numFmtId="1" fontId="6" fillId="9" borderId="971" xfId="0" applyNumberFormat="1" applyFont="1" applyFill="1" applyBorder="1"/>
    <xf numFmtId="1" fontId="6" fillId="9" borderId="974" xfId="0" applyNumberFormat="1" applyFont="1" applyFill="1" applyBorder="1"/>
    <xf numFmtId="1" fontId="6" fillId="9" borderId="976" xfId="0" applyNumberFormat="1" applyFont="1" applyFill="1" applyBorder="1"/>
    <xf numFmtId="1" fontId="6" fillId="9" borderId="835" xfId="0" applyNumberFormat="1" applyFont="1" applyFill="1" applyBorder="1"/>
    <xf numFmtId="1" fontId="6" fillId="0" borderId="976" xfId="0" applyNumberFormat="1" applyFont="1" applyBorder="1" applyAlignment="1">
      <alignment wrapText="1"/>
    </xf>
    <xf numFmtId="1" fontId="6" fillId="7" borderId="1005" xfId="0" applyNumberFormat="1" applyFont="1" applyFill="1" applyBorder="1" applyProtection="1">
      <protection locked="0"/>
    </xf>
    <xf numFmtId="1" fontId="6" fillId="0" borderId="984" xfId="0" applyNumberFormat="1" applyFont="1" applyBorder="1" applyAlignment="1">
      <alignment wrapText="1"/>
    </xf>
    <xf numFmtId="1" fontId="6" fillId="0" borderId="999" xfId="0" applyNumberFormat="1" applyFont="1" applyBorder="1" applyAlignment="1">
      <alignment horizontal="center" vertical="center"/>
    </xf>
    <xf numFmtId="1" fontId="11" fillId="0" borderId="998" xfId="0" applyNumberFormat="1" applyFont="1" applyBorder="1" applyAlignment="1">
      <alignment horizontal="center" vertical="center" wrapText="1"/>
    </xf>
    <xf numFmtId="1" fontId="11" fillId="0" borderId="999" xfId="0" applyNumberFormat="1" applyFont="1" applyBorder="1" applyAlignment="1">
      <alignment horizontal="center" vertical="center" wrapText="1"/>
    </xf>
    <xf numFmtId="1" fontId="6" fillId="0" borderId="999" xfId="0" applyNumberFormat="1" applyFont="1" applyBorder="1" applyAlignment="1">
      <alignment wrapText="1"/>
    </xf>
    <xf numFmtId="1" fontId="6" fillId="7" borderId="998" xfId="0" applyNumberFormat="1" applyFont="1" applyFill="1" applyBorder="1" applyProtection="1">
      <protection locked="0"/>
    </xf>
    <xf numFmtId="1" fontId="6" fillId="7" borderId="999" xfId="0" applyNumberFormat="1" applyFont="1" applyFill="1" applyBorder="1" applyProtection="1">
      <protection locked="0"/>
    </xf>
    <xf numFmtId="1" fontId="6" fillId="0" borderId="1007" xfId="0" applyNumberFormat="1" applyFont="1" applyBorder="1" applyAlignment="1">
      <alignment wrapText="1"/>
    </xf>
    <xf numFmtId="1" fontId="6" fillId="9" borderId="994" xfId="0" applyNumberFormat="1" applyFont="1" applyFill="1" applyBorder="1"/>
    <xf numFmtId="1" fontId="6" fillId="0" borderId="970" xfId="0" applyNumberFormat="1" applyFont="1" applyBorder="1" applyAlignment="1">
      <alignment wrapText="1"/>
    </xf>
    <xf numFmtId="1" fontId="6" fillId="0" borderId="996" xfId="0" applyNumberFormat="1" applyFont="1" applyBorder="1" applyAlignment="1" applyProtection="1">
      <alignment horizontal="center" vertical="center"/>
      <protection hidden="1"/>
    </xf>
    <xf numFmtId="1" fontId="6" fillId="5" borderId="1008" xfId="0" applyNumberFormat="1" applyFont="1" applyFill="1" applyBorder="1"/>
    <xf numFmtId="1" fontId="6" fillId="5" borderId="954" xfId="0" applyNumberFormat="1" applyFont="1" applyFill="1" applyBorder="1"/>
    <xf numFmtId="1" fontId="6" fillId="0" borderId="1009" xfId="0" applyNumberFormat="1" applyFont="1" applyBorder="1" applyAlignment="1">
      <alignment horizontal="center" vertical="center" wrapText="1"/>
    </xf>
    <xf numFmtId="1" fontId="6" fillId="0" borderId="960" xfId="0" applyNumberFormat="1" applyFont="1" applyBorder="1" applyAlignment="1">
      <alignment wrapText="1"/>
    </xf>
    <xf numFmtId="1" fontId="6" fillId="0" borderId="964" xfId="0" applyNumberFormat="1" applyFont="1" applyBorder="1" applyAlignment="1">
      <alignment wrapText="1"/>
    </xf>
    <xf numFmtId="1" fontId="6" fillId="0" borderId="961" xfId="0" applyNumberFormat="1" applyFont="1" applyBorder="1" applyAlignment="1">
      <alignment wrapText="1"/>
    </xf>
    <xf numFmtId="1" fontId="6" fillId="0" borderId="1009" xfId="0" applyNumberFormat="1" applyFont="1" applyBorder="1" applyAlignment="1">
      <alignment wrapText="1"/>
    </xf>
    <xf numFmtId="1" fontId="6" fillId="0" borderId="958" xfId="0" applyNumberFormat="1" applyFont="1" applyBorder="1" applyAlignment="1">
      <alignment wrapText="1"/>
    </xf>
    <xf numFmtId="1" fontId="6" fillId="0" borderId="1010" xfId="0" applyNumberFormat="1" applyFont="1" applyBorder="1"/>
    <xf numFmtId="1" fontId="6" fillId="9" borderId="1011" xfId="0" applyNumberFormat="1" applyFont="1" applyFill="1" applyBorder="1" applyAlignment="1">
      <alignment wrapText="1"/>
    </xf>
    <xf numFmtId="1" fontId="6" fillId="0" borderId="967" xfId="0" applyNumberFormat="1" applyFont="1" applyBorder="1" applyAlignment="1">
      <alignment wrapText="1"/>
    </xf>
    <xf numFmtId="1" fontId="6" fillId="9" borderId="1012" xfId="0" applyNumberFormat="1" applyFont="1" applyFill="1" applyBorder="1"/>
    <xf numFmtId="1" fontId="6" fillId="10" borderId="1011" xfId="0" applyNumberFormat="1" applyFont="1" applyFill="1" applyBorder="1"/>
    <xf numFmtId="1" fontId="6" fillId="10" borderId="950" xfId="0" applyNumberFormat="1" applyFont="1" applyFill="1" applyBorder="1"/>
    <xf numFmtId="1" fontId="6" fillId="10" borderId="952" xfId="0" applyNumberFormat="1" applyFont="1" applyFill="1" applyBorder="1"/>
    <xf numFmtId="1" fontId="6" fillId="10" borderId="967" xfId="0" applyNumberFormat="1" applyFont="1" applyFill="1" applyBorder="1"/>
    <xf numFmtId="1" fontId="6" fillId="10" borderId="1016" xfId="0" applyNumberFormat="1" applyFont="1" applyFill="1" applyBorder="1"/>
    <xf numFmtId="1" fontId="6" fillId="10" borderId="968" xfId="0" applyNumberFormat="1" applyFont="1" applyFill="1" applyBorder="1"/>
    <xf numFmtId="1" fontId="6" fillId="0" borderId="361" xfId="0" applyNumberFormat="1" applyFont="1" applyBorder="1" applyAlignment="1">
      <alignment wrapText="1"/>
    </xf>
    <xf numFmtId="1" fontId="6" fillId="7" borderId="962" xfId="0" applyNumberFormat="1" applyFont="1" applyFill="1" applyBorder="1" applyProtection="1">
      <protection locked="0"/>
    </xf>
    <xf numFmtId="1" fontId="6" fillId="0" borderId="1018" xfId="0" applyNumberFormat="1" applyFont="1" applyBorder="1"/>
    <xf numFmtId="1" fontId="6" fillId="0" borderId="1019" xfId="0" applyNumberFormat="1" applyFont="1" applyBorder="1"/>
    <xf numFmtId="1" fontId="6" fillId="0" borderId="1020" xfId="0" applyNumberFormat="1" applyFont="1" applyBorder="1"/>
    <xf numFmtId="1" fontId="6" fillId="0" borderId="1015" xfId="0" applyNumberFormat="1" applyFont="1" applyBorder="1" applyAlignment="1">
      <alignment wrapText="1"/>
    </xf>
    <xf numFmtId="1" fontId="6" fillId="0" borderId="1021" xfId="0" applyNumberFormat="1" applyFont="1" applyBorder="1"/>
    <xf numFmtId="1" fontId="6" fillId="7" borderId="1021" xfId="0" applyNumberFormat="1" applyFont="1" applyFill="1" applyBorder="1" applyProtection="1">
      <protection locked="0"/>
    </xf>
    <xf numFmtId="1" fontId="6" fillId="7" borderId="1022" xfId="0" applyNumberFormat="1" applyFont="1" applyFill="1" applyBorder="1" applyProtection="1">
      <protection locked="0"/>
    </xf>
    <xf numFmtId="1" fontId="6" fillId="7" borderId="1023" xfId="0" applyNumberFormat="1" applyFont="1" applyFill="1" applyBorder="1" applyProtection="1">
      <protection locked="0"/>
    </xf>
    <xf numFmtId="1" fontId="6" fillId="7" borderId="1015" xfId="0" applyNumberFormat="1" applyFont="1" applyFill="1" applyBorder="1" applyProtection="1">
      <protection locked="0"/>
    </xf>
    <xf numFmtId="1" fontId="6" fillId="5" borderId="1024" xfId="0" applyNumberFormat="1" applyFont="1" applyFill="1" applyBorder="1"/>
    <xf numFmtId="1" fontId="6" fillId="5" borderId="1025" xfId="0" applyNumberFormat="1" applyFont="1" applyFill="1" applyBorder="1"/>
    <xf numFmtId="1" fontId="6" fillId="0" borderId="1027" xfId="0" applyNumberFormat="1" applyFont="1" applyBorder="1" applyAlignment="1">
      <alignment horizontal="center" vertical="center" wrapText="1"/>
    </xf>
    <xf numFmtId="1" fontId="6" fillId="0" borderId="1028" xfId="0" applyNumberFormat="1" applyFont="1" applyBorder="1" applyAlignment="1">
      <alignment horizontal="center" vertical="center" wrapText="1"/>
    </xf>
    <xf numFmtId="1" fontId="6" fillId="0" borderId="1029" xfId="0" applyNumberFormat="1" applyFont="1" applyBorder="1" applyAlignment="1">
      <alignment horizontal="center" vertical="center" wrapText="1"/>
    </xf>
    <xf numFmtId="1" fontId="6" fillId="0" borderId="1030" xfId="0" applyNumberFormat="1" applyFont="1" applyBorder="1" applyAlignment="1">
      <alignment horizontal="center" vertical="center" wrapText="1"/>
    </xf>
    <xf numFmtId="1" fontId="4" fillId="5" borderId="1031" xfId="0" applyNumberFormat="1" applyFont="1" applyFill="1" applyBorder="1"/>
    <xf numFmtId="1" fontId="5" fillId="0" borderId="1032" xfId="0" applyNumberFormat="1" applyFont="1" applyBorder="1"/>
    <xf numFmtId="1" fontId="2" fillId="0" borderId="1033" xfId="0" applyNumberFormat="1" applyFont="1" applyBorder="1"/>
    <xf numFmtId="1" fontId="2" fillId="3" borderId="1033" xfId="0" applyNumberFormat="1" applyFont="1" applyFill="1" applyBorder="1"/>
    <xf numFmtId="1" fontId="6" fillId="3" borderId="361" xfId="0" applyNumberFormat="1" applyFont="1" applyFill="1" applyBorder="1" applyProtection="1">
      <protection hidden="1"/>
    </xf>
    <xf numFmtId="1" fontId="6" fillId="0" borderId="1022" xfId="0" applyNumberFormat="1" applyFont="1" applyBorder="1" applyAlignment="1">
      <alignment horizontal="center" vertical="center"/>
    </xf>
    <xf numFmtId="1" fontId="6" fillId="0" borderId="1034" xfId="0" applyNumberFormat="1" applyFont="1" applyBorder="1" applyAlignment="1">
      <alignment wrapText="1"/>
    </xf>
    <xf numFmtId="1" fontId="6" fillId="0" borderId="1035" xfId="0" applyNumberFormat="1" applyFont="1" applyBorder="1" applyAlignment="1">
      <alignment horizontal="right" wrapText="1"/>
    </xf>
    <xf numFmtId="1" fontId="6" fillId="0" borderId="1036" xfId="0" applyNumberFormat="1" applyFont="1" applyBorder="1" applyAlignment="1">
      <alignment horizontal="right"/>
    </xf>
    <xf numFmtId="1" fontId="6" fillId="7" borderId="1037" xfId="0" applyNumberFormat="1" applyFont="1" applyFill="1" applyBorder="1" applyProtection="1">
      <protection locked="0"/>
    </xf>
    <xf numFmtId="1" fontId="6" fillId="7" borderId="1036" xfId="0" applyNumberFormat="1" applyFont="1" applyFill="1" applyBorder="1" applyProtection="1">
      <protection locked="0"/>
    </xf>
    <xf numFmtId="1" fontId="6" fillId="7" borderId="1038" xfId="0" applyNumberFormat="1" applyFont="1" applyFill="1" applyBorder="1" applyProtection="1">
      <protection locked="0"/>
    </xf>
    <xf numFmtId="1" fontId="6" fillId="7" borderId="1039" xfId="0" applyNumberFormat="1" applyFont="1" applyFill="1" applyBorder="1" applyProtection="1">
      <protection locked="0"/>
    </xf>
    <xf numFmtId="1" fontId="6" fillId="0" borderId="1022" xfId="0" applyNumberFormat="1" applyFont="1" applyBorder="1" applyAlignment="1">
      <alignment horizontal="right" wrapText="1"/>
    </xf>
    <xf numFmtId="1" fontId="6" fillId="0" borderId="361" xfId="0" applyNumberFormat="1" applyFont="1" applyBorder="1" applyAlignment="1">
      <alignment horizontal="right"/>
    </xf>
    <xf numFmtId="1" fontId="6" fillId="0" borderId="1026" xfId="0" applyNumberFormat="1" applyFont="1" applyBorder="1" applyAlignment="1">
      <alignment horizontal="center" vertical="center"/>
    </xf>
    <xf numFmtId="1" fontId="6" fillId="0" borderId="1027" xfId="0" applyNumberFormat="1" applyFont="1" applyBorder="1" applyAlignment="1">
      <alignment horizontal="center" vertical="center"/>
    </xf>
    <xf numFmtId="1" fontId="6" fillId="0" borderId="1034" xfId="0" applyNumberFormat="1" applyFont="1" applyBorder="1"/>
    <xf numFmtId="1" fontId="6" fillId="0" borderId="1034" xfId="0" applyNumberFormat="1" applyFont="1" applyBorder="1" applyAlignment="1">
      <alignment horizontal="right" wrapText="1"/>
    </xf>
    <xf numFmtId="1" fontId="6" fillId="0" borderId="1037" xfId="0" applyNumberFormat="1" applyFont="1" applyBorder="1" applyAlignment="1">
      <alignment horizontal="right" wrapText="1"/>
    </xf>
    <xf numFmtId="1" fontId="6" fillId="0" borderId="1038" xfId="0" applyNumberFormat="1" applyFont="1" applyBorder="1" applyAlignment="1">
      <alignment horizontal="right"/>
    </xf>
    <xf numFmtId="1" fontId="6" fillId="7" borderId="1040" xfId="0" applyNumberFormat="1" applyFont="1" applyFill="1" applyBorder="1" applyProtection="1">
      <protection locked="0"/>
    </xf>
    <xf numFmtId="1" fontId="6" fillId="7" borderId="1035" xfId="0" applyNumberFormat="1" applyFont="1" applyFill="1" applyBorder="1" applyProtection="1">
      <protection locked="0"/>
    </xf>
    <xf numFmtId="1" fontId="6" fillId="7" borderId="1041" xfId="0" applyNumberFormat="1" applyFont="1" applyFill="1" applyBorder="1" applyProtection="1">
      <protection locked="0"/>
    </xf>
    <xf numFmtId="1" fontId="12" fillId="7" borderId="1035" xfId="0" applyNumberFormat="1" applyFont="1" applyFill="1" applyBorder="1" applyProtection="1">
      <protection locked="0"/>
    </xf>
    <xf numFmtId="1" fontId="12" fillId="7" borderId="1041" xfId="0" applyNumberFormat="1" applyFont="1" applyFill="1" applyBorder="1" applyProtection="1">
      <protection locked="0"/>
    </xf>
    <xf numFmtId="1" fontId="12" fillId="7" borderId="1038" xfId="0" applyNumberFormat="1" applyFont="1" applyFill="1" applyBorder="1" applyProtection="1">
      <protection locked="0"/>
    </xf>
    <xf numFmtId="1" fontId="6" fillId="0" borderId="1015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15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67" xfId="0" applyNumberFormat="1" applyFont="1" applyBorder="1"/>
    <xf numFmtId="1" fontId="6" fillId="0" borderId="416" xfId="0" applyNumberFormat="1" applyFont="1" applyBorder="1" applyAlignment="1">
      <alignment horizontal="center" vertical="center" wrapText="1"/>
    </xf>
    <xf numFmtId="1" fontId="6" fillId="0" borderId="417" xfId="0" applyNumberFormat="1" applyFont="1" applyBorder="1" applyAlignment="1">
      <alignment horizontal="center" vertical="center" wrapText="1"/>
    </xf>
    <xf numFmtId="1" fontId="2" fillId="3" borderId="1031" xfId="0" applyNumberFormat="1" applyFont="1" applyFill="1" applyBorder="1"/>
    <xf numFmtId="1" fontId="4" fillId="3" borderId="1031" xfId="0" applyNumberFormat="1" applyFont="1" applyFill="1" applyBorder="1"/>
    <xf numFmtId="1" fontId="6" fillId="0" borderId="1044" xfId="0" applyNumberFormat="1" applyFont="1" applyBorder="1" applyAlignment="1">
      <alignment horizontal="center" vertical="center" wrapText="1"/>
    </xf>
    <xf numFmtId="1" fontId="6" fillId="0" borderId="1045" xfId="0" applyNumberFormat="1" applyFont="1" applyBorder="1" applyAlignment="1">
      <alignment horizontal="center" vertical="center"/>
    </xf>
    <xf numFmtId="1" fontId="6" fillId="0" borderId="1046" xfId="0" applyNumberFormat="1" applyFont="1" applyBorder="1" applyAlignment="1">
      <alignment horizontal="center" vertical="center"/>
    </xf>
    <xf numFmtId="1" fontId="6" fillId="7" borderId="1047" xfId="0" applyNumberFormat="1" applyFont="1" applyFill="1" applyBorder="1" applyProtection="1">
      <protection locked="0"/>
    </xf>
    <xf numFmtId="1" fontId="6" fillId="3" borderId="1048" xfId="0" applyNumberFormat="1" applyFont="1" applyFill="1" applyBorder="1"/>
    <xf numFmtId="1" fontId="6" fillId="0" borderId="1048" xfId="0" applyNumberFormat="1" applyFont="1" applyBorder="1"/>
    <xf numFmtId="1" fontId="2" fillId="3" borderId="1048" xfId="0" applyNumberFormat="1" applyFont="1" applyFill="1" applyBorder="1"/>
    <xf numFmtId="1" fontId="6" fillId="7" borderId="1050" xfId="0" applyNumberFormat="1" applyFont="1" applyFill="1" applyBorder="1" applyProtection="1">
      <protection locked="0"/>
    </xf>
    <xf numFmtId="1" fontId="6" fillId="7" borderId="1051" xfId="0" applyNumberFormat="1" applyFont="1" applyFill="1" applyBorder="1" applyProtection="1">
      <protection locked="0"/>
    </xf>
    <xf numFmtId="1" fontId="6" fillId="7" borderId="1052" xfId="0" applyNumberFormat="1" applyFont="1" applyFill="1" applyBorder="1" applyProtection="1">
      <protection locked="0"/>
    </xf>
    <xf numFmtId="1" fontId="6" fillId="0" borderId="430" xfId="0" applyNumberFormat="1" applyFont="1" applyBorder="1"/>
    <xf numFmtId="1" fontId="4" fillId="3" borderId="1048" xfId="0" applyNumberFormat="1" applyFont="1" applyFill="1" applyBorder="1"/>
    <xf numFmtId="1" fontId="4" fillId="3" borderId="430" xfId="0" applyNumberFormat="1" applyFont="1" applyFill="1" applyBorder="1"/>
    <xf numFmtId="1" fontId="6" fillId="0" borderId="335" xfId="0" applyNumberFormat="1" applyFont="1" applyBorder="1" applyAlignment="1">
      <alignment vertical="center"/>
    </xf>
    <xf numFmtId="1" fontId="6" fillId="0" borderId="336" xfId="0" applyNumberFormat="1" applyFont="1" applyBorder="1" applyAlignment="1">
      <alignment vertical="center"/>
    </xf>
    <xf numFmtId="1" fontId="4" fillId="0" borderId="1048" xfId="0" applyNumberFormat="1" applyFont="1" applyBorder="1"/>
    <xf numFmtId="1" fontId="6" fillId="0" borderId="1055" xfId="0" applyNumberFormat="1" applyFont="1" applyBorder="1" applyAlignment="1">
      <alignment horizontal="center" vertical="center"/>
    </xf>
    <xf numFmtId="1" fontId="2" fillId="0" borderId="1056" xfId="0" applyNumberFormat="1" applyFont="1" applyBorder="1"/>
    <xf numFmtId="1" fontId="2" fillId="0" borderId="1057" xfId="0" applyNumberFormat="1" applyFont="1" applyBorder="1"/>
    <xf numFmtId="1" fontId="6" fillId="0" borderId="1055" xfId="0" applyNumberFormat="1" applyFont="1" applyBorder="1"/>
    <xf numFmtId="1" fontId="6" fillId="0" borderId="1060" xfId="0" applyNumberFormat="1" applyFont="1" applyBorder="1"/>
    <xf numFmtId="1" fontId="6" fillId="7" borderId="1061" xfId="0" applyNumberFormat="1" applyFont="1" applyFill="1" applyBorder="1" applyProtection="1">
      <protection locked="0"/>
    </xf>
    <xf numFmtId="1" fontId="6" fillId="7" borderId="1062" xfId="0" applyNumberFormat="1" applyFont="1" applyFill="1" applyBorder="1" applyProtection="1">
      <protection locked="0"/>
    </xf>
    <xf numFmtId="1" fontId="6" fillId="8" borderId="1063" xfId="0" applyNumberFormat="1" applyFont="1" applyFill="1" applyBorder="1"/>
    <xf numFmtId="1" fontId="6" fillId="8" borderId="1062" xfId="0" applyNumberFormat="1" applyFont="1" applyFill="1" applyBorder="1"/>
    <xf numFmtId="1" fontId="6" fillId="8" borderId="1064" xfId="0" applyNumberFormat="1" applyFont="1" applyFill="1" applyBorder="1"/>
    <xf numFmtId="1" fontId="6" fillId="7" borderId="1059" xfId="0" applyNumberFormat="1" applyFont="1" applyFill="1" applyBorder="1" applyProtection="1">
      <protection locked="0"/>
    </xf>
    <xf numFmtId="1" fontId="6" fillId="0" borderId="1060" xfId="0" applyNumberFormat="1" applyFont="1" applyBorder="1" applyAlignment="1" applyProtection="1">
      <alignment wrapText="1"/>
      <protection hidden="1"/>
    </xf>
    <xf numFmtId="1" fontId="6" fillId="8" borderId="1022" xfId="0" applyNumberFormat="1" applyFont="1" applyFill="1" applyBorder="1"/>
    <xf numFmtId="1" fontId="6" fillId="7" borderId="992" xfId="0" applyNumberFormat="1" applyFont="1" applyFill="1" applyBorder="1" applyProtection="1">
      <protection locked="0"/>
    </xf>
    <xf numFmtId="1" fontId="6" fillId="0" borderId="1059" xfId="0" applyNumberFormat="1" applyFont="1" applyBorder="1" applyAlignment="1" applyProtection="1">
      <alignment wrapText="1"/>
      <protection hidden="1"/>
    </xf>
    <xf numFmtId="1" fontId="6" fillId="0" borderId="1066" xfId="0" applyNumberFormat="1" applyFont="1" applyBorder="1"/>
    <xf numFmtId="1" fontId="6" fillId="7" borderId="1067" xfId="0" applyNumberFormat="1" applyFont="1" applyFill="1" applyBorder="1" applyProtection="1">
      <protection locked="0"/>
    </xf>
    <xf numFmtId="1" fontId="6" fillId="7" borderId="1068" xfId="0" applyNumberFormat="1" applyFont="1" applyFill="1" applyBorder="1" applyProtection="1">
      <protection locked="0"/>
    </xf>
    <xf numFmtId="1" fontId="6" fillId="8" borderId="1069" xfId="0" applyNumberFormat="1" applyFont="1" applyFill="1" applyBorder="1"/>
    <xf numFmtId="1" fontId="6" fillId="8" borderId="1068" xfId="0" applyNumberFormat="1" applyFont="1" applyFill="1" applyBorder="1"/>
    <xf numFmtId="1" fontId="6" fillId="8" borderId="1070" xfId="0" applyNumberFormat="1" applyFont="1" applyFill="1" applyBorder="1"/>
    <xf numFmtId="1" fontId="6" fillId="7" borderId="1054" xfId="0" applyNumberFormat="1" applyFont="1" applyFill="1" applyBorder="1" applyProtection="1">
      <protection locked="0"/>
    </xf>
    <xf numFmtId="1" fontId="6" fillId="3" borderId="1071" xfId="0" applyNumberFormat="1" applyFont="1" applyFill="1" applyBorder="1"/>
    <xf numFmtId="1" fontId="6" fillId="0" borderId="1071" xfId="0" applyNumberFormat="1" applyFont="1" applyBorder="1"/>
    <xf numFmtId="1" fontId="6" fillId="0" borderId="1066" xfId="0" applyNumberFormat="1" applyFont="1" applyBorder="1" applyAlignment="1" applyProtection="1">
      <alignment wrapText="1"/>
      <protection hidden="1"/>
    </xf>
    <xf numFmtId="1" fontId="6" fillId="7" borderId="1069" xfId="0" applyNumberFormat="1" applyFont="1" applyFill="1" applyBorder="1" applyProtection="1">
      <protection locked="0"/>
    </xf>
    <xf numFmtId="1" fontId="6" fillId="7" borderId="1070" xfId="0" applyNumberFormat="1" applyFont="1" applyFill="1" applyBorder="1" applyProtection="1">
      <protection locked="0"/>
    </xf>
    <xf numFmtId="1" fontId="6" fillId="0" borderId="1015" xfId="0" applyNumberFormat="1" applyFont="1" applyBorder="1" applyAlignment="1" applyProtection="1">
      <alignment wrapText="1"/>
      <protection hidden="1"/>
    </xf>
    <xf numFmtId="1" fontId="4" fillId="3" borderId="1071" xfId="0" applyNumberFormat="1" applyFont="1" applyFill="1" applyBorder="1"/>
    <xf numFmtId="1" fontId="6" fillId="0" borderId="1075" xfId="0" applyNumberFormat="1" applyFont="1" applyBorder="1" applyAlignment="1">
      <alignment horizontal="center" vertical="center"/>
    </xf>
    <xf numFmtId="1" fontId="6" fillId="0" borderId="1076" xfId="0" applyNumberFormat="1" applyFont="1" applyBorder="1" applyAlignment="1">
      <alignment horizontal="center" vertical="center"/>
    </xf>
    <xf numFmtId="1" fontId="6" fillId="0" borderId="1077" xfId="0" applyNumberFormat="1" applyFont="1" applyBorder="1"/>
    <xf numFmtId="1" fontId="6" fillId="0" borderId="1044" xfId="0" applyNumberFormat="1" applyFont="1" applyBorder="1"/>
    <xf numFmtId="1" fontId="6" fillId="0" borderId="1045" xfId="0" applyNumberFormat="1" applyFont="1" applyBorder="1"/>
    <xf numFmtId="1" fontId="6" fillId="0" borderId="1075" xfId="0" applyNumberFormat="1" applyFont="1" applyBorder="1"/>
    <xf numFmtId="1" fontId="6" fillId="0" borderId="1076" xfId="0" applyNumberFormat="1" applyFont="1" applyBorder="1"/>
    <xf numFmtId="1" fontId="6" fillId="0" borderId="103" xfId="0" applyNumberFormat="1" applyFont="1" applyBorder="1" applyAlignment="1" applyProtection="1">
      <alignment wrapText="1"/>
      <protection hidden="1"/>
    </xf>
    <xf numFmtId="1" fontId="6" fillId="0" borderId="1079" xfId="0" applyNumberFormat="1" applyFont="1" applyBorder="1" applyAlignment="1" applyProtection="1">
      <alignment wrapText="1"/>
      <protection hidden="1"/>
    </xf>
    <xf numFmtId="1" fontId="6" fillId="0" borderId="1079" xfId="0" applyNumberFormat="1" applyFont="1" applyBorder="1"/>
    <xf numFmtId="1" fontId="6" fillId="7" borderId="1080" xfId="0" applyNumberFormat="1" applyFont="1" applyFill="1" applyBorder="1" applyProtection="1">
      <protection locked="0"/>
    </xf>
    <xf numFmtId="1" fontId="6" fillId="7" borderId="1081" xfId="0" applyNumberFormat="1" applyFont="1" applyFill="1" applyBorder="1" applyProtection="1">
      <protection locked="0"/>
    </xf>
    <xf numFmtId="1" fontId="6" fillId="7" borderId="1082" xfId="0" applyNumberFormat="1" applyFont="1" applyFill="1" applyBorder="1" applyProtection="1">
      <protection locked="0"/>
    </xf>
    <xf numFmtId="1" fontId="6" fillId="7" borderId="1083" xfId="0" applyNumberFormat="1" applyFont="1" applyFill="1" applyBorder="1" applyProtection="1">
      <protection locked="0"/>
    </xf>
    <xf numFmtId="1" fontId="4" fillId="3" borderId="1084" xfId="0" applyNumberFormat="1" applyFont="1" applyFill="1" applyBorder="1"/>
    <xf numFmtId="1" fontId="4" fillId="3" borderId="1085" xfId="0" applyNumberFormat="1" applyFont="1" applyFill="1" applyBorder="1"/>
    <xf numFmtId="1" fontId="6" fillId="0" borderId="1088" xfId="0" applyNumberFormat="1" applyFont="1" applyBorder="1" applyAlignment="1">
      <alignment horizontal="center" vertical="center" wrapText="1"/>
    </xf>
    <xf numFmtId="1" fontId="2" fillId="3" borderId="1084" xfId="0" applyNumberFormat="1" applyFont="1" applyFill="1" applyBorder="1"/>
    <xf numFmtId="1" fontId="6" fillId="0" borderId="1089" xfId="0" applyNumberFormat="1" applyFont="1" applyBorder="1"/>
    <xf numFmtId="1" fontId="6" fillId="7" borderId="1088" xfId="0" applyNumberFormat="1" applyFont="1" applyFill="1" applyBorder="1" applyProtection="1">
      <protection locked="0"/>
    </xf>
    <xf numFmtId="1" fontId="6" fillId="3" borderId="1084" xfId="0" applyNumberFormat="1" applyFont="1" applyFill="1" applyBorder="1"/>
    <xf numFmtId="1" fontId="6" fillId="0" borderId="1084" xfId="0" applyNumberFormat="1" applyFont="1" applyBorder="1"/>
    <xf numFmtId="1" fontId="6" fillId="0" borderId="1090" xfId="0" applyNumberFormat="1" applyFont="1" applyBorder="1" applyAlignment="1">
      <alignment horizontal="center" vertical="center" wrapText="1"/>
    </xf>
    <xf numFmtId="1" fontId="6" fillId="0" borderId="1091" xfId="0" applyNumberFormat="1" applyFont="1" applyBorder="1" applyAlignment="1">
      <alignment horizontal="center" vertical="center" wrapText="1"/>
    </xf>
    <xf numFmtId="1" fontId="6" fillId="3" borderId="1084" xfId="0" applyNumberFormat="1" applyFont="1" applyFill="1" applyBorder="1" applyAlignment="1">
      <alignment wrapText="1"/>
    </xf>
    <xf numFmtId="1" fontId="6" fillId="0" borderId="1084" xfId="0" applyNumberFormat="1" applyFont="1" applyBorder="1" applyAlignment="1">
      <alignment wrapText="1"/>
    </xf>
    <xf numFmtId="1" fontId="6" fillId="0" borderId="1088" xfId="0" applyNumberFormat="1" applyFont="1" applyBorder="1"/>
    <xf numFmtId="1" fontId="6" fillId="7" borderId="1090" xfId="0" applyNumberFormat="1" applyFont="1" applyFill="1" applyBorder="1" applyProtection="1">
      <protection locked="0"/>
    </xf>
    <xf numFmtId="1" fontId="6" fillId="7" borderId="1087" xfId="0" applyNumberFormat="1" applyFont="1" applyFill="1" applyBorder="1" applyProtection="1">
      <protection locked="0"/>
    </xf>
    <xf numFmtId="1" fontId="6" fillId="0" borderId="1094" xfId="0" applyNumberFormat="1" applyFont="1" applyBorder="1" applyAlignment="1">
      <alignment horizontal="center" vertical="center" wrapText="1"/>
    </xf>
    <xf numFmtId="1" fontId="6" fillId="0" borderId="1095" xfId="0" applyNumberFormat="1" applyFont="1" applyBorder="1" applyAlignment="1">
      <alignment horizontal="center" vertical="center" wrapText="1"/>
    </xf>
    <xf numFmtId="1" fontId="6" fillId="0" borderId="1087" xfId="0" applyNumberFormat="1" applyFont="1" applyBorder="1" applyAlignment="1">
      <alignment horizontal="center" vertical="center" wrapText="1"/>
    </xf>
    <xf numFmtId="1" fontId="6" fillId="0" borderId="1092" xfId="0" applyNumberFormat="1" applyFont="1" applyBorder="1" applyAlignment="1">
      <alignment horizontal="center" vertical="center" wrapText="1"/>
    </xf>
    <xf numFmtId="1" fontId="6" fillId="0" borderId="1080" xfId="0" applyNumberFormat="1" applyFont="1" applyBorder="1"/>
    <xf numFmtId="1" fontId="6" fillId="0" borderId="1081" xfId="0" applyNumberFormat="1" applyFont="1" applyBorder="1"/>
    <xf numFmtId="1" fontId="6" fillId="0" borderId="1097" xfId="0" applyNumberFormat="1" applyFont="1" applyBorder="1"/>
    <xf numFmtId="1" fontId="6" fillId="7" borderId="1097" xfId="0" applyNumberFormat="1" applyFont="1" applyFill="1" applyBorder="1" applyProtection="1">
      <protection locked="0"/>
    </xf>
    <xf numFmtId="1" fontId="6" fillId="7" borderId="1098" xfId="0" applyNumberFormat="1" applyFont="1" applyFill="1" applyBorder="1" applyProtection="1">
      <protection locked="0"/>
    </xf>
    <xf numFmtId="1" fontId="6" fillId="7" borderId="1096" xfId="0" applyNumberFormat="1" applyFont="1" applyFill="1" applyBorder="1" applyProtection="1">
      <protection locked="0"/>
    </xf>
    <xf numFmtId="1" fontId="6" fillId="7" borderId="1079" xfId="0" applyNumberFormat="1" applyFont="1" applyFill="1" applyBorder="1" applyProtection="1">
      <protection locked="0"/>
    </xf>
    <xf numFmtId="1" fontId="6" fillId="0" borderId="992" xfId="0" applyNumberFormat="1" applyFont="1" applyBorder="1"/>
    <xf numFmtId="1" fontId="6" fillId="9" borderId="1015" xfId="0" applyNumberFormat="1" applyFont="1" applyFill="1" applyBorder="1"/>
    <xf numFmtId="1" fontId="6" fillId="0" borderId="1100" xfId="0" applyNumberFormat="1" applyFont="1" applyBorder="1" applyAlignment="1">
      <alignment horizontal="center" vertical="center" wrapText="1"/>
    </xf>
    <xf numFmtId="1" fontId="6" fillId="0" borderId="1101" xfId="0" applyNumberFormat="1" applyFont="1" applyBorder="1" applyAlignment="1">
      <alignment horizontal="center" vertical="center" wrapText="1"/>
    </xf>
    <xf numFmtId="1" fontId="6" fillId="0" borderId="1093" xfId="0" applyNumberFormat="1" applyFont="1" applyBorder="1" applyAlignment="1">
      <alignment horizontal="center" vertical="center" wrapText="1"/>
    </xf>
    <xf numFmtId="1" fontId="6" fillId="0" borderId="1089" xfId="0" applyNumberFormat="1" applyFont="1" applyBorder="1" applyAlignment="1">
      <alignment horizontal="center" vertical="center" wrapText="1"/>
    </xf>
    <xf numFmtId="1" fontId="6" fillId="0" borderId="1104" xfId="0" applyNumberFormat="1" applyFont="1" applyBorder="1"/>
    <xf numFmtId="1" fontId="6" fillId="0" borderId="1105" xfId="0" applyNumberFormat="1" applyFont="1" applyBorder="1"/>
    <xf numFmtId="1" fontId="6" fillId="0" borderId="1103" xfId="0" applyNumberFormat="1" applyFont="1" applyBorder="1"/>
    <xf numFmtId="1" fontId="6" fillId="7" borderId="1104" xfId="0" applyNumberFormat="1" applyFont="1" applyFill="1" applyBorder="1" applyProtection="1">
      <protection locked="0"/>
    </xf>
    <xf numFmtId="1" fontId="6" fillId="7" borderId="1103" xfId="0" applyNumberFormat="1" applyFont="1" applyFill="1" applyBorder="1" applyProtection="1">
      <protection locked="0"/>
    </xf>
    <xf numFmtId="1" fontId="6" fillId="7" borderId="1106" xfId="0" applyNumberFormat="1" applyFont="1" applyFill="1" applyBorder="1" applyProtection="1">
      <protection locked="0"/>
    </xf>
    <xf numFmtId="1" fontId="6" fillId="7" borderId="1107" xfId="0" applyNumberFormat="1" applyFont="1" applyFill="1" applyBorder="1" applyProtection="1">
      <protection locked="0"/>
    </xf>
    <xf numFmtId="1" fontId="6" fillId="7" borderId="1102" xfId="0" applyNumberFormat="1" applyFont="1" applyFill="1" applyBorder="1" applyProtection="1">
      <protection locked="0"/>
    </xf>
    <xf numFmtId="1" fontId="6" fillId="7" borderId="1108" xfId="0" applyNumberFormat="1" applyFont="1" applyFill="1" applyBorder="1" applyProtection="1">
      <protection locked="0"/>
    </xf>
    <xf numFmtId="1" fontId="6" fillId="0" borderId="1109" xfId="0" applyNumberFormat="1" applyFont="1" applyBorder="1" applyAlignment="1" applyProtection="1">
      <alignment wrapText="1"/>
      <protection locked="0"/>
    </xf>
    <xf numFmtId="1" fontId="6" fillId="0" borderId="1109" xfId="0" applyNumberFormat="1" applyFont="1" applyBorder="1" applyAlignment="1">
      <alignment wrapText="1"/>
    </xf>
    <xf numFmtId="1" fontId="2" fillId="3" borderId="1110" xfId="0" applyNumberFormat="1" applyFont="1" applyFill="1" applyBorder="1"/>
    <xf numFmtId="1" fontId="6" fillId="3" borderId="1109" xfId="0" applyNumberFormat="1" applyFont="1" applyFill="1" applyBorder="1" applyAlignment="1">
      <alignment wrapText="1"/>
    </xf>
    <xf numFmtId="1" fontId="6" fillId="0" borderId="1057" xfId="0" applyNumberFormat="1" applyFont="1" applyBorder="1" applyAlignment="1">
      <alignment wrapText="1"/>
    </xf>
    <xf numFmtId="1" fontId="6" fillId="0" borderId="1095" xfId="0" applyNumberFormat="1" applyFont="1" applyBorder="1" applyAlignment="1">
      <alignment horizontal="center" vertical="center"/>
    </xf>
    <xf numFmtId="1" fontId="6" fillId="3" borderId="1110" xfId="0" applyNumberFormat="1" applyFont="1" applyFill="1" applyBorder="1"/>
    <xf numFmtId="1" fontId="2" fillId="3" borderId="1113" xfId="0" applyNumberFormat="1" applyFont="1" applyFill="1" applyBorder="1"/>
    <xf numFmtId="1" fontId="6" fillId="3" borderId="1100" xfId="1" applyNumberFormat="1" applyFont="1" applyFill="1" applyBorder="1"/>
    <xf numFmtId="1" fontId="6" fillId="3" borderId="1101" xfId="1" applyNumberFormat="1" applyFont="1" applyFill="1" applyBorder="1"/>
    <xf numFmtId="1" fontId="6" fillId="3" borderId="1114" xfId="1" applyNumberFormat="1" applyFont="1" applyFill="1" applyBorder="1"/>
    <xf numFmtId="1" fontId="6" fillId="7" borderId="1100" xfId="0" applyNumberFormat="1" applyFont="1" applyFill="1" applyBorder="1" applyProtection="1">
      <protection locked="0"/>
    </xf>
    <xf numFmtId="1" fontId="6" fillId="7" borderId="1115" xfId="0" applyNumberFormat="1" applyFont="1" applyFill="1" applyBorder="1" applyProtection="1">
      <protection locked="0"/>
    </xf>
    <xf numFmtId="1" fontId="5" fillId="3" borderId="1116" xfId="0" applyNumberFormat="1" applyFont="1" applyFill="1" applyBorder="1"/>
    <xf numFmtId="1" fontId="6" fillId="5" borderId="1110" xfId="0" applyNumberFormat="1" applyFont="1" applyFill="1" applyBorder="1"/>
    <xf numFmtId="1" fontId="2" fillId="5" borderId="1113" xfId="0" applyNumberFormat="1" applyFont="1" applyFill="1" applyBorder="1"/>
    <xf numFmtId="1" fontId="6" fillId="5" borderId="1085" xfId="0" applyNumberFormat="1" applyFont="1" applyFill="1" applyBorder="1"/>
    <xf numFmtId="1" fontId="6" fillId="5" borderId="1084" xfId="0" applyNumberFormat="1" applyFont="1" applyFill="1" applyBorder="1"/>
    <xf numFmtId="1" fontId="2" fillId="5" borderId="1117" xfId="0" applyNumberFormat="1" applyFont="1" applyFill="1" applyBorder="1"/>
    <xf numFmtId="1" fontId="6" fillId="0" borderId="1118" xfId="0" applyNumberFormat="1" applyFont="1" applyBorder="1" applyAlignment="1">
      <alignment horizontal="center" vertical="center" wrapText="1"/>
    </xf>
    <xf numFmtId="1" fontId="6" fillId="0" borderId="1119" xfId="0" applyNumberFormat="1" applyFont="1" applyBorder="1"/>
    <xf numFmtId="1" fontId="6" fillId="0" borderId="1090" xfId="0" applyNumberFormat="1" applyFont="1" applyBorder="1"/>
    <xf numFmtId="1" fontId="6" fillId="0" borderId="1094" xfId="0" applyNumberFormat="1" applyFont="1" applyBorder="1"/>
    <xf numFmtId="1" fontId="6" fillId="0" borderId="1087" xfId="0" applyNumberFormat="1" applyFont="1" applyBorder="1"/>
    <xf numFmtId="1" fontId="6" fillId="0" borderId="1120" xfId="0" applyNumberFormat="1" applyFont="1" applyBorder="1"/>
    <xf numFmtId="1" fontId="6" fillId="0" borderId="1121" xfId="0" applyNumberFormat="1" applyFont="1" applyBorder="1"/>
    <xf numFmtId="1" fontId="6" fillId="5" borderId="1120" xfId="0" applyNumberFormat="1" applyFont="1" applyFill="1" applyBorder="1"/>
    <xf numFmtId="1" fontId="4" fillId="5" borderId="1084" xfId="0" applyNumberFormat="1" applyFont="1" applyFill="1" applyBorder="1"/>
    <xf numFmtId="1" fontId="4" fillId="5" borderId="1085" xfId="0" applyNumberFormat="1" applyFont="1" applyFill="1" applyBorder="1"/>
    <xf numFmtId="1" fontId="4" fillId="5" borderId="1084" xfId="0" applyNumberFormat="1" applyFont="1" applyFill="1" applyBorder="1" applyProtection="1">
      <protection locked="0"/>
    </xf>
    <xf numFmtId="1" fontId="4" fillId="5" borderId="1125" xfId="0" applyNumberFormat="1" applyFont="1" applyFill="1" applyBorder="1"/>
    <xf numFmtId="1" fontId="2" fillId="5" borderId="1084" xfId="0" applyNumberFormat="1" applyFont="1" applyFill="1" applyBorder="1"/>
    <xf numFmtId="1" fontId="6" fillId="5" borderId="1084" xfId="0" applyNumberFormat="1" applyFont="1" applyFill="1" applyBorder="1" applyProtection="1">
      <protection locked="0"/>
    </xf>
    <xf numFmtId="1" fontId="6" fillId="5" borderId="1125" xfId="0" applyNumberFormat="1" applyFont="1" applyFill="1" applyBorder="1"/>
    <xf numFmtId="1" fontId="6" fillId="5" borderId="1071" xfId="0" applyNumberFormat="1" applyFont="1" applyFill="1" applyBorder="1"/>
    <xf numFmtId="1" fontId="2" fillId="5" borderId="1071" xfId="0" applyNumberFormat="1" applyFont="1" applyFill="1" applyBorder="1"/>
    <xf numFmtId="1" fontId="6" fillId="0" borderId="1045" xfId="0" applyNumberFormat="1" applyFont="1" applyBorder="1" applyAlignment="1">
      <alignment horizontal="center" vertical="center" wrapText="1"/>
    </xf>
    <xf numFmtId="1" fontId="6" fillId="0" borderId="1073" xfId="0" applyNumberFormat="1" applyFont="1" applyBorder="1" applyAlignment="1">
      <alignment horizontal="center" vertical="center" wrapText="1"/>
    </xf>
    <xf numFmtId="1" fontId="6" fillId="0" borderId="1126" xfId="0" applyNumberFormat="1" applyFont="1" applyBorder="1" applyAlignment="1">
      <alignment horizontal="center" vertical="center" wrapText="1"/>
    </xf>
    <xf numFmtId="1" fontId="6" fillId="0" borderId="108" xfId="0" applyNumberFormat="1" applyFont="1" applyBorder="1"/>
    <xf numFmtId="1" fontId="6" fillId="0" borderId="109" xfId="0" applyNumberFormat="1" applyFont="1" applyBorder="1"/>
    <xf numFmtId="1" fontId="6" fillId="7" borderId="1127" xfId="0" applyNumberFormat="1" applyFont="1" applyFill="1" applyBorder="1" applyProtection="1">
      <protection locked="0"/>
    </xf>
    <xf numFmtId="1" fontId="6" fillId="7" borderId="107" xfId="0" applyNumberFormat="1" applyFont="1" applyFill="1" applyBorder="1" applyProtection="1">
      <protection locked="0"/>
    </xf>
    <xf numFmtId="1" fontId="6" fillId="5" borderId="120" xfId="0" applyNumberFormat="1" applyFont="1" applyFill="1" applyBorder="1"/>
    <xf numFmtId="1" fontId="4" fillId="5" borderId="1128" xfId="0" applyNumberFormat="1" applyFont="1" applyFill="1" applyBorder="1"/>
    <xf numFmtId="1" fontId="6" fillId="0" borderId="1129" xfId="0" applyNumberFormat="1" applyFont="1" applyBorder="1"/>
    <xf numFmtId="1" fontId="6" fillId="0" borderId="1130" xfId="0" applyNumberFormat="1" applyFont="1" applyBorder="1"/>
    <xf numFmtId="1" fontId="6" fillId="0" borderId="1112" xfId="0" applyNumberFormat="1" applyFont="1" applyBorder="1"/>
    <xf numFmtId="1" fontId="6" fillId="7" borderId="1129" xfId="0" applyNumberFormat="1" applyFont="1" applyFill="1" applyBorder="1" applyProtection="1">
      <protection locked="0"/>
    </xf>
    <xf numFmtId="1" fontId="6" fillId="7" borderId="1112" xfId="0" applyNumberFormat="1" applyFont="1" applyFill="1" applyBorder="1" applyProtection="1">
      <protection locked="0"/>
    </xf>
    <xf numFmtId="1" fontId="6" fillId="7" borderId="1131" xfId="0" applyNumberFormat="1" applyFont="1" applyFill="1" applyBorder="1" applyProtection="1">
      <protection locked="0"/>
    </xf>
    <xf numFmtId="1" fontId="6" fillId="7" borderId="1132" xfId="0" applyNumberFormat="1" applyFont="1" applyFill="1" applyBorder="1" applyProtection="1">
      <protection locked="0"/>
    </xf>
    <xf numFmtId="1" fontId="2" fillId="3" borderId="1072" xfId="0" applyNumberFormat="1" applyFont="1" applyFill="1" applyBorder="1"/>
    <xf numFmtId="1" fontId="6" fillId="0" borderId="1117" xfId="0" applyNumberFormat="1" applyFont="1" applyBorder="1"/>
    <xf numFmtId="1" fontId="4" fillId="0" borderId="1084" xfId="0" applyNumberFormat="1" applyFont="1" applyBorder="1"/>
    <xf numFmtId="1" fontId="6" fillId="0" borderId="1133" xfId="0" applyNumberFormat="1" applyFont="1" applyBorder="1"/>
    <xf numFmtId="1" fontId="6" fillId="0" borderId="1133" xfId="0" applyNumberFormat="1" applyFont="1" applyBorder="1" applyProtection="1">
      <protection locked="0"/>
    </xf>
    <xf numFmtId="1" fontId="6" fillId="0" borderId="1073" xfId="0" applyNumberFormat="1" applyFont="1" applyBorder="1"/>
    <xf numFmtId="1" fontId="6" fillId="0" borderId="1136" xfId="0" applyNumberFormat="1" applyFont="1" applyBorder="1"/>
    <xf numFmtId="1" fontId="6" fillId="0" borderId="1137" xfId="0" applyNumberFormat="1" applyFont="1" applyBorder="1"/>
    <xf numFmtId="1" fontId="4" fillId="0" borderId="1136" xfId="0" applyNumberFormat="1" applyFont="1" applyBorder="1"/>
    <xf numFmtId="1" fontId="2" fillId="3" borderId="1136" xfId="0" applyNumberFormat="1" applyFont="1" applyFill="1" applyBorder="1"/>
    <xf numFmtId="1" fontId="6" fillId="0" borderId="1138" xfId="0" applyNumberFormat="1" applyFont="1" applyBorder="1"/>
    <xf numFmtId="1" fontId="4" fillId="5" borderId="1140" xfId="0" applyNumberFormat="1" applyFont="1" applyFill="1" applyBorder="1"/>
    <xf numFmtId="1" fontId="4" fillId="5" borderId="1136" xfId="0" applyNumberFormat="1" applyFont="1" applyFill="1" applyBorder="1"/>
    <xf numFmtId="1" fontId="4" fillId="3" borderId="1136" xfId="0" applyNumberFormat="1" applyFont="1" applyFill="1" applyBorder="1"/>
    <xf numFmtId="1" fontId="4" fillId="0" borderId="1137" xfId="0" applyNumberFormat="1" applyFont="1" applyBorder="1"/>
    <xf numFmtId="1" fontId="6" fillId="0" borderId="1142" xfId="0" applyNumberFormat="1" applyFont="1" applyBorder="1"/>
    <xf numFmtId="1" fontId="6" fillId="0" borderId="1143" xfId="0" applyNumberFormat="1" applyFont="1" applyBorder="1"/>
    <xf numFmtId="1" fontId="6" fillId="0" borderId="1144" xfId="0" applyNumberFormat="1" applyFont="1" applyBorder="1"/>
    <xf numFmtId="1" fontId="6" fillId="5" borderId="1137" xfId="0" applyNumberFormat="1" applyFont="1" applyFill="1" applyBorder="1"/>
    <xf numFmtId="1" fontId="6" fillId="5" borderId="1136" xfId="0" applyNumberFormat="1" applyFont="1" applyFill="1" applyBorder="1"/>
    <xf numFmtId="1" fontId="6" fillId="3" borderId="1136" xfId="0" applyNumberFormat="1" applyFont="1" applyFill="1" applyBorder="1"/>
    <xf numFmtId="1" fontId="6" fillId="3" borderId="1137" xfId="0" applyNumberFormat="1" applyFont="1" applyFill="1" applyBorder="1"/>
    <xf numFmtId="1" fontId="6" fillId="0" borderId="1146" xfId="0" applyNumberFormat="1" applyFont="1" applyBorder="1"/>
    <xf numFmtId="1" fontId="6" fillId="5" borderId="1137" xfId="0" applyNumberFormat="1" applyFont="1" applyFill="1" applyBorder="1" applyAlignment="1">
      <alignment horizontal="center" vertical="center" wrapText="1"/>
    </xf>
    <xf numFmtId="1" fontId="6" fillId="5" borderId="1136" xfId="0" applyNumberFormat="1" applyFont="1" applyFill="1" applyBorder="1" applyAlignment="1">
      <alignment horizontal="center" vertical="center" wrapText="1"/>
    </xf>
    <xf numFmtId="1" fontId="6" fillId="5" borderId="1136" xfId="0" applyNumberFormat="1" applyFont="1" applyFill="1" applyBorder="1" applyProtection="1">
      <protection locked="0"/>
    </xf>
    <xf numFmtId="1" fontId="6" fillId="5" borderId="1150" xfId="0" applyNumberFormat="1" applyFont="1" applyFill="1" applyBorder="1" applyProtection="1">
      <protection locked="0"/>
    </xf>
    <xf numFmtId="1" fontId="6" fillId="5" borderId="1138" xfId="0" applyNumberFormat="1" applyFont="1" applyFill="1" applyBorder="1"/>
    <xf numFmtId="1" fontId="6" fillId="5" borderId="1150" xfId="0" applyNumberFormat="1" applyFont="1" applyFill="1" applyBorder="1"/>
    <xf numFmtId="1" fontId="4" fillId="5" borderId="1150" xfId="0" applyNumberFormat="1" applyFont="1" applyFill="1" applyBorder="1"/>
    <xf numFmtId="1" fontId="4" fillId="0" borderId="1150" xfId="0" applyNumberFormat="1" applyFont="1" applyBorder="1"/>
    <xf numFmtId="1" fontId="6" fillId="3" borderId="1150" xfId="0" applyNumberFormat="1" applyFont="1" applyFill="1" applyBorder="1"/>
    <xf numFmtId="1" fontId="6" fillId="0" borderId="1142" xfId="0" applyNumberFormat="1" applyFont="1" applyBorder="1" applyAlignment="1">
      <alignment horizontal="center" vertical="center" wrapText="1"/>
    </xf>
    <xf numFmtId="1" fontId="6" fillId="0" borderId="1143" xfId="0" applyNumberFormat="1" applyFont="1" applyBorder="1" applyAlignment="1">
      <alignment horizontal="center" vertical="center" wrapText="1"/>
    </xf>
    <xf numFmtId="1" fontId="6" fillId="0" borderId="1144" xfId="0" applyNumberFormat="1" applyFont="1" applyBorder="1" applyAlignment="1">
      <alignment horizontal="center" vertical="center" wrapText="1"/>
    </xf>
    <xf numFmtId="1" fontId="6" fillId="0" borderId="1148" xfId="0" applyNumberFormat="1" applyFont="1" applyBorder="1" applyAlignment="1">
      <alignment horizontal="center" vertical="center" wrapText="1"/>
    </xf>
    <xf numFmtId="1" fontId="6" fillId="0" borderId="1151" xfId="0" applyNumberFormat="1" applyFont="1" applyBorder="1" applyAlignment="1">
      <alignment horizontal="center" vertical="center" wrapText="1"/>
    </xf>
    <xf numFmtId="1" fontId="6" fillId="5" borderId="1137" xfId="0" applyNumberFormat="1" applyFont="1" applyFill="1" applyBorder="1" applyProtection="1">
      <protection locked="0"/>
    </xf>
    <xf numFmtId="1" fontId="6" fillId="5" borderId="1152" xfId="0" applyNumberFormat="1" applyFont="1" applyFill="1" applyBorder="1" applyProtection="1">
      <protection locked="0"/>
    </xf>
    <xf numFmtId="1" fontId="6" fillId="0" borderId="1154" xfId="0" applyNumberFormat="1" applyFont="1" applyBorder="1"/>
    <xf numFmtId="1" fontId="6" fillId="0" borderId="1155" xfId="0" applyNumberFormat="1" applyFont="1" applyBorder="1" applyAlignment="1">
      <alignment horizontal="right" vertical="center" wrapText="1"/>
    </xf>
    <xf numFmtId="1" fontId="6" fillId="0" borderId="1156" xfId="0" applyNumberFormat="1" applyFont="1" applyBorder="1" applyAlignment="1">
      <alignment horizontal="right"/>
    </xf>
    <xf numFmtId="1" fontId="6" fillId="0" borderId="1157" xfId="0" applyNumberFormat="1" applyFont="1" applyBorder="1" applyAlignment="1">
      <alignment horizontal="right"/>
    </xf>
    <xf numFmtId="1" fontId="6" fillId="7" borderId="1155" xfId="0" applyNumberFormat="1" applyFont="1" applyFill="1" applyBorder="1" applyProtection="1">
      <protection locked="0"/>
    </xf>
    <xf numFmtId="1" fontId="6" fillId="7" borderId="1157" xfId="0" applyNumberFormat="1" applyFont="1" applyFill="1" applyBorder="1" applyProtection="1">
      <protection locked="0"/>
    </xf>
    <xf numFmtId="1" fontId="6" fillId="7" borderId="1158" xfId="0" applyNumberFormat="1" applyFont="1" applyFill="1" applyBorder="1" applyProtection="1">
      <protection locked="0"/>
    </xf>
    <xf numFmtId="1" fontId="6" fillId="7" borderId="1159" xfId="0" applyNumberFormat="1" applyFont="1" applyFill="1" applyBorder="1" applyProtection="1">
      <protection locked="0"/>
    </xf>
    <xf numFmtId="1" fontId="6" fillId="7" borderId="1156" xfId="0" applyNumberFormat="1" applyFont="1" applyFill="1" applyBorder="1" applyProtection="1">
      <protection locked="0"/>
    </xf>
    <xf numFmtId="1" fontId="6" fillId="5" borderId="1152" xfId="0" applyNumberFormat="1" applyFont="1" applyFill="1" applyBorder="1"/>
    <xf numFmtId="1" fontId="6" fillId="0" borderId="1142" xfId="0" applyNumberFormat="1" applyFont="1" applyBorder="1" applyAlignment="1">
      <alignment horizontal="right"/>
    </xf>
    <xf numFmtId="1" fontId="6" fillId="0" borderId="1143" xfId="0" applyNumberFormat="1" applyFont="1" applyBorder="1" applyAlignment="1">
      <alignment horizontal="right"/>
    </xf>
    <xf numFmtId="1" fontId="6" fillId="0" borderId="1144" xfId="0" applyNumberFormat="1" applyFont="1" applyBorder="1" applyAlignment="1">
      <alignment horizontal="right"/>
    </xf>
    <xf numFmtId="1" fontId="6" fillId="0" borderId="1148" xfId="0" applyNumberFormat="1" applyFont="1" applyBorder="1" applyAlignment="1">
      <alignment horizontal="right"/>
    </xf>
    <xf numFmtId="1" fontId="6" fillId="0" borderId="1151" xfId="0" applyNumberFormat="1" applyFont="1" applyBorder="1" applyAlignment="1">
      <alignment horizontal="right"/>
    </xf>
    <xf numFmtId="1" fontId="6" fillId="0" borderId="1021" xfId="0" applyNumberFormat="1" applyFont="1" applyBorder="1" applyAlignment="1">
      <alignment horizontal="right"/>
    </xf>
    <xf numFmtId="1" fontId="6" fillId="0" borderId="1135" xfId="0" applyNumberFormat="1" applyFont="1" applyBorder="1" applyAlignment="1">
      <alignment horizontal="right"/>
    </xf>
    <xf numFmtId="1" fontId="6" fillId="0" borderId="1014" xfId="0" applyNumberFormat="1" applyFont="1" applyBorder="1" applyAlignment="1">
      <alignment horizontal="right"/>
    </xf>
    <xf numFmtId="1" fontId="6" fillId="0" borderId="1152" xfId="0" applyNumberFormat="1" applyFont="1" applyBorder="1"/>
    <xf numFmtId="1" fontId="6" fillId="0" borderId="1160" xfId="0" applyNumberFormat="1" applyFont="1" applyBorder="1" applyAlignment="1">
      <alignment horizontal="center" vertical="center" wrapText="1"/>
    </xf>
    <xf numFmtId="1" fontId="6" fillId="0" borderId="1161" xfId="0" applyNumberFormat="1" applyFont="1" applyBorder="1" applyAlignment="1">
      <alignment horizontal="center" vertical="center" wrapText="1"/>
    </xf>
    <xf numFmtId="1" fontId="6" fillId="0" borderId="1162" xfId="0" applyNumberFormat="1" applyFont="1" applyBorder="1"/>
    <xf numFmtId="1" fontId="6" fillId="0" borderId="1153" xfId="0" applyNumberFormat="1" applyFont="1" applyBorder="1"/>
    <xf numFmtId="1" fontId="6" fillId="7" borderId="1163" xfId="0" applyNumberFormat="1" applyFont="1" applyFill="1" applyBorder="1" applyProtection="1">
      <protection locked="0"/>
    </xf>
    <xf numFmtId="1" fontId="2" fillId="0" borderId="1136" xfId="0" applyNumberFormat="1" applyFont="1" applyBorder="1"/>
    <xf numFmtId="1" fontId="2" fillId="0" borderId="1136" xfId="0" applyNumberFormat="1" applyFont="1" applyBorder="1" applyProtection="1">
      <protection locked="0"/>
    </xf>
    <xf numFmtId="1" fontId="2" fillId="4" borderId="1136" xfId="0" applyNumberFormat="1" applyFont="1" applyFill="1" applyBorder="1" applyProtection="1">
      <protection locked="0"/>
    </xf>
    <xf numFmtId="1" fontId="2" fillId="6" borderId="1136" xfId="0" applyNumberFormat="1" applyFont="1" applyFill="1" applyBorder="1" applyProtection="1">
      <protection locked="0"/>
    </xf>
    <xf numFmtId="1" fontId="6" fillId="0" borderId="1139" xfId="0" applyNumberFormat="1" applyFont="1" applyBorder="1"/>
    <xf numFmtId="1" fontId="2" fillId="3" borderId="1137" xfId="0" applyNumberFormat="1" applyFont="1" applyFill="1" applyBorder="1"/>
    <xf numFmtId="1" fontId="2" fillId="5" borderId="1136" xfId="0" applyNumberFormat="1" applyFont="1" applyFill="1" applyBorder="1"/>
    <xf numFmtId="1" fontId="6" fillId="5" borderId="1164" xfId="0" applyNumberFormat="1" applyFont="1" applyFill="1" applyBorder="1"/>
    <xf numFmtId="1" fontId="6" fillId="0" borderId="1164" xfId="0" applyNumberFormat="1" applyFont="1" applyBorder="1"/>
    <xf numFmtId="1" fontId="4" fillId="0" borderId="1165" xfId="0" applyNumberFormat="1" applyFont="1" applyBorder="1"/>
    <xf numFmtId="1" fontId="4" fillId="0" borderId="1164" xfId="0" applyNumberFormat="1" applyFont="1" applyBorder="1"/>
    <xf numFmtId="1" fontId="4" fillId="0" borderId="1056" xfId="0" applyNumberFormat="1" applyFont="1" applyBorder="1"/>
    <xf numFmtId="1" fontId="6" fillId="0" borderId="1142" xfId="0" applyNumberFormat="1" applyFont="1" applyBorder="1" applyAlignment="1">
      <alignment horizontal="center" vertical="center"/>
    </xf>
    <xf numFmtId="1" fontId="6" fillId="0" borderId="1143" xfId="0" applyNumberFormat="1" applyFont="1" applyBorder="1" applyAlignment="1">
      <alignment horizontal="center" vertical="center"/>
    </xf>
    <xf numFmtId="1" fontId="6" fillId="0" borderId="1135" xfId="0" applyNumberFormat="1" applyFont="1" applyBorder="1" applyAlignment="1">
      <alignment horizontal="center" vertical="center"/>
    </xf>
    <xf numFmtId="1" fontId="6" fillId="0" borderId="1142" xfId="0" applyNumberFormat="1" applyFont="1" applyBorder="1" applyAlignment="1">
      <alignment wrapText="1"/>
    </xf>
    <xf numFmtId="1" fontId="6" fillId="0" borderId="1143" xfId="0" applyNumberFormat="1" applyFont="1" applyBorder="1" applyAlignment="1">
      <alignment wrapText="1"/>
    </xf>
    <xf numFmtId="1" fontId="6" fillId="7" borderId="1142" xfId="0" applyNumberFormat="1" applyFont="1" applyFill="1" applyBorder="1" applyProtection="1">
      <protection locked="0"/>
    </xf>
    <xf numFmtId="1" fontId="6" fillId="7" borderId="1167" xfId="0" applyNumberFormat="1" applyFont="1" applyFill="1" applyBorder="1" applyProtection="1">
      <protection locked="0"/>
    </xf>
    <xf numFmtId="1" fontId="6" fillId="7" borderId="1168" xfId="0" applyNumberFormat="1" applyFont="1" applyFill="1" applyBorder="1" applyProtection="1">
      <protection locked="0"/>
    </xf>
    <xf numFmtId="1" fontId="6" fillId="7" borderId="1144" xfId="0" applyNumberFormat="1" applyFont="1" applyFill="1" applyBorder="1" applyProtection="1">
      <protection locked="0"/>
    </xf>
    <xf numFmtId="1" fontId="6" fillId="10" borderId="1147" xfId="0" applyNumberFormat="1" applyFont="1" applyFill="1" applyBorder="1" applyAlignment="1">
      <alignment horizontal="center"/>
    </xf>
    <xf numFmtId="1" fontId="6" fillId="10" borderId="1148" xfId="0" applyNumberFormat="1" applyFont="1" applyFill="1" applyBorder="1" applyAlignment="1">
      <alignment horizontal="center"/>
    </xf>
    <xf numFmtId="1" fontId="6" fillId="10" borderId="1144" xfId="0" applyNumberFormat="1" applyFont="1" applyFill="1" applyBorder="1" applyAlignment="1">
      <alignment horizontal="center"/>
    </xf>
    <xf numFmtId="1" fontId="6" fillId="0" borderId="1157" xfId="0" applyNumberFormat="1" applyFont="1" applyBorder="1" applyAlignment="1">
      <alignment wrapText="1"/>
    </xf>
    <xf numFmtId="1" fontId="6" fillId="0" borderId="1155" xfId="0" applyNumberFormat="1" applyFont="1" applyBorder="1" applyAlignment="1">
      <alignment wrapText="1"/>
    </xf>
    <xf numFmtId="1" fontId="6" fillId="0" borderId="1156" xfId="0" applyNumberFormat="1" applyFont="1" applyBorder="1" applyAlignment="1">
      <alignment wrapText="1"/>
    </xf>
    <xf numFmtId="1" fontId="6" fillId="7" borderId="1166" xfId="0" applyNumberFormat="1" applyFont="1" applyFill="1" applyBorder="1" applyProtection="1">
      <protection locked="0"/>
    </xf>
    <xf numFmtId="1" fontId="6" fillId="7" borderId="1154" xfId="0" applyNumberFormat="1" applyFont="1" applyFill="1" applyBorder="1" applyProtection="1">
      <protection locked="0"/>
    </xf>
    <xf numFmtId="1" fontId="6" fillId="0" borderId="1021" xfId="0" applyNumberFormat="1" applyFont="1" applyBorder="1" applyAlignment="1">
      <alignment wrapText="1"/>
    </xf>
    <xf numFmtId="1" fontId="6" fillId="0" borderId="992" xfId="0" applyNumberFormat="1" applyFont="1" applyBorder="1" applyAlignment="1">
      <alignment wrapText="1"/>
    </xf>
    <xf numFmtId="1" fontId="6" fillId="7" borderId="1139" xfId="0" applyNumberFormat="1" applyFont="1" applyFill="1" applyBorder="1" applyProtection="1">
      <protection locked="0"/>
    </xf>
    <xf numFmtId="1" fontId="6" fillId="0" borderId="1144" xfId="0" applyNumberFormat="1" applyFont="1" applyBorder="1" applyAlignment="1">
      <alignment wrapText="1"/>
    </xf>
    <xf numFmtId="1" fontId="6" fillId="7" borderId="1148" xfId="0" applyNumberFormat="1" applyFont="1" applyFill="1" applyBorder="1" applyProtection="1">
      <protection locked="0"/>
    </xf>
    <xf numFmtId="1" fontId="6" fillId="7" borderId="1141" xfId="0" applyNumberFormat="1" applyFont="1" applyFill="1" applyBorder="1" applyProtection="1">
      <protection locked="0"/>
    </xf>
    <xf numFmtId="1" fontId="1" fillId="0" borderId="1147" xfId="0" applyNumberFormat="1" applyFont="1" applyBorder="1"/>
    <xf numFmtId="1" fontId="1" fillId="0" borderId="1148" xfId="0" applyNumberFormat="1" applyFont="1" applyBorder="1"/>
    <xf numFmtId="1" fontId="6" fillId="0" borderId="1158" xfId="0" applyNumberFormat="1" applyFont="1" applyBorder="1" applyAlignment="1">
      <alignment wrapText="1"/>
    </xf>
    <xf numFmtId="1" fontId="6" fillId="9" borderId="1155" xfId="0" applyNumberFormat="1" applyFont="1" applyFill="1" applyBorder="1"/>
    <xf numFmtId="1" fontId="6" fillId="9" borderId="1157" xfId="0" applyNumberFormat="1" applyFont="1" applyFill="1" applyBorder="1"/>
    <xf numFmtId="1" fontId="6" fillId="9" borderId="1169" xfId="0" applyNumberFormat="1" applyFont="1" applyFill="1" applyBorder="1"/>
    <xf numFmtId="1" fontId="6" fillId="9" borderId="1154" xfId="0" applyNumberFormat="1" applyFont="1" applyFill="1" applyBorder="1"/>
    <xf numFmtId="1" fontId="6" fillId="9" borderId="1021" xfId="0" applyNumberFormat="1" applyFont="1" applyFill="1" applyBorder="1"/>
    <xf numFmtId="1" fontId="6" fillId="9" borderId="992" xfId="0" applyNumberFormat="1" applyFont="1" applyFill="1" applyBorder="1"/>
    <xf numFmtId="1" fontId="6" fillId="0" borderId="1154" xfId="0" applyNumberFormat="1" applyFont="1" applyBorder="1" applyAlignment="1">
      <alignment wrapText="1"/>
    </xf>
    <xf numFmtId="1" fontId="6" fillId="7" borderId="1170" xfId="0" applyNumberFormat="1" applyFont="1" applyFill="1" applyBorder="1" applyProtection="1">
      <protection locked="0"/>
    </xf>
    <xf numFmtId="1" fontId="6" fillId="7" borderId="1171" xfId="0" applyNumberFormat="1" applyFont="1" applyFill="1" applyBorder="1" applyProtection="1">
      <protection locked="0"/>
    </xf>
    <xf numFmtId="1" fontId="6" fillId="0" borderId="1163" xfId="0" applyNumberFormat="1" applyFont="1" applyBorder="1" applyAlignment="1">
      <alignment wrapText="1"/>
    </xf>
    <xf numFmtId="1" fontId="6" fillId="0" borderId="1160" xfId="0" applyNumberFormat="1" applyFont="1" applyBorder="1" applyAlignment="1">
      <alignment horizontal="center" vertical="center"/>
    </xf>
    <xf numFmtId="1" fontId="11" fillId="0" borderId="1151" xfId="0" applyNumberFormat="1" applyFont="1" applyBorder="1" applyAlignment="1">
      <alignment horizontal="center" vertical="center" wrapText="1"/>
    </xf>
    <xf numFmtId="1" fontId="11" fillId="0" borderId="1160" xfId="0" applyNumberFormat="1" applyFont="1" applyBorder="1" applyAlignment="1">
      <alignment horizontal="center" vertical="center" wrapText="1"/>
    </xf>
    <xf numFmtId="1" fontId="11" fillId="0" borderId="1144" xfId="0" applyNumberFormat="1" applyFont="1" applyBorder="1" applyAlignment="1">
      <alignment horizontal="center" vertical="center" wrapText="1"/>
    </xf>
    <xf numFmtId="1" fontId="6" fillId="7" borderId="1014" xfId="0" applyNumberFormat="1" applyFont="1" applyFill="1" applyBorder="1" applyProtection="1">
      <protection locked="0"/>
    </xf>
    <xf numFmtId="1" fontId="6" fillId="10" borderId="1173" xfId="0" applyNumberFormat="1" applyFont="1" applyFill="1" applyBorder="1"/>
    <xf numFmtId="1" fontId="6" fillId="0" borderId="1160" xfId="0" applyNumberFormat="1" applyFont="1" applyBorder="1" applyAlignment="1">
      <alignment wrapText="1"/>
    </xf>
    <xf numFmtId="1" fontId="6" fillId="7" borderId="1151" xfId="0" applyNumberFormat="1" applyFont="1" applyFill="1" applyBorder="1" applyProtection="1">
      <protection locked="0"/>
    </xf>
    <xf numFmtId="1" fontId="6" fillId="7" borderId="1160" xfId="0" applyNumberFormat="1" applyFont="1" applyFill="1" applyBorder="1" applyProtection="1">
      <protection locked="0"/>
    </xf>
    <xf numFmtId="1" fontId="6" fillId="0" borderId="1174" xfId="0" applyNumberFormat="1" applyFont="1" applyBorder="1" applyAlignment="1">
      <alignment wrapText="1"/>
    </xf>
    <xf numFmtId="1" fontId="6" fillId="7" borderId="1175" xfId="0" applyNumberFormat="1" applyFont="1" applyFill="1" applyBorder="1" applyProtection="1">
      <protection locked="0"/>
    </xf>
    <xf numFmtId="1" fontId="6" fillId="9" borderId="1158" xfId="0" applyNumberFormat="1" applyFont="1" applyFill="1" applyBorder="1"/>
    <xf numFmtId="1" fontId="6" fillId="0" borderId="1172" xfId="0" applyNumberFormat="1" applyFont="1" applyBorder="1" applyAlignment="1">
      <alignment wrapText="1"/>
    </xf>
    <xf numFmtId="1" fontId="6" fillId="0" borderId="1144" xfId="0" applyNumberFormat="1" applyFont="1" applyBorder="1" applyAlignment="1">
      <alignment horizontal="center" vertical="center"/>
    </xf>
    <xf numFmtId="1" fontId="6" fillId="0" borderId="1155" xfId="0" applyNumberFormat="1" applyFont="1" applyBorder="1"/>
    <xf numFmtId="1" fontId="6" fillId="0" borderId="1156" xfId="0" applyNumberFormat="1" applyFont="1" applyBorder="1"/>
    <xf numFmtId="1" fontId="6" fillId="0" borderId="1157" xfId="0" applyNumberFormat="1" applyFont="1" applyBorder="1"/>
    <xf numFmtId="1" fontId="6" fillId="0" borderId="1175" xfId="0" applyNumberFormat="1" applyFont="1" applyBorder="1" applyAlignment="1" applyProtection="1">
      <alignment horizontal="center" vertical="center" wrapText="1"/>
      <protection hidden="1"/>
    </xf>
    <xf numFmtId="1" fontId="6" fillId="0" borderId="1177" xfId="0" applyNumberFormat="1" applyFont="1" applyBorder="1" applyAlignment="1" applyProtection="1">
      <alignment horizontal="center" vertical="center" wrapText="1"/>
      <protection hidden="1"/>
    </xf>
    <xf numFmtId="1" fontId="6" fillId="0" borderId="1175" xfId="0" applyNumberFormat="1" applyFont="1" applyBorder="1" applyAlignment="1" applyProtection="1">
      <alignment horizontal="center" vertical="center"/>
      <protection hidden="1"/>
    </xf>
    <xf numFmtId="1" fontId="6" fillId="0" borderId="1153" xfId="0" applyNumberFormat="1" applyFont="1" applyBorder="1" applyAlignment="1" applyProtection="1">
      <alignment horizontal="center" vertical="center"/>
      <protection hidden="1"/>
    </xf>
    <xf numFmtId="1" fontId="6" fillId="0" borderId="1142" xfId="0" applyNumberFormat="1" applyFont="1" applyBorder="1" applyAlignment="1" applyProtection="1">
      <alignment horizontal="center" vertical="center"/>
      <protection hidden="1"/>
    </xf>
    <xf numFmtId="1" fontId="6" fillId="0" borderId="1153" xfId="0" applyNumberFormat="1" applyFont="1" applyBorder="1" applyAlignment="1" applyProtection="1">
      <alignment wrapText="1"/>
      <protection hidden="1"/>
    </xf>
    <xf numFmtId="1" fontId="6" fillId="0" borderId="1175" xfId="0" applyNumberFormat="1" applyFont="1" applyBorder="1" applyAlignment="1">
      <alignment horizontal="right" wrapText="1"/>
    </xf>
    <xf numFmtId="1" fontId="6" fillId="0" borderId="1177" xfId="0" applyNumberFormat="1" applyFont="1" applyBorder="1" applyAlignment="1">
      <alignment horizontal="right" wrapText="1"/>
    </xf>
    <xf numFmtId="1" fontId="6" fillId="7" borderId="1169" xfId="0" applyNumberFormat="1" applyFont="1" applyFill="1" applyBorder="1" applyProtection="1">
      <protection locked="0"/>
    </xf>
    <xf numFmtId="1" fontId="6" fillId="5" borderId="1178" xfId="0" applyNumberFormat="1" applyFont="1" applyFill="1" applyBorder="1"/>
    <xf numFmtId="1" fontId="6" fillId="5" borderId="1179" xfId="0" applyNumberFormat="1" applyFont="1" applyFill="1" applyBorder="1"/>
    <xf numFmtId="1" fontId="6" fillId="0" borderId="1183" xfId="0" applyNumberFormat="1" applyFont="1" applyBorder="1" applyAlignment="1">
      <alignment horizontal="center" vertical="center" wrapText="1"/>
    </xf>
    <xf numFmtId="1" fontId="6" fillId="0" borderId="1184" xfId="0" applyNumberFormat="1" applyFont="1" applyBorder="1" applyAlignment="1">
      <alignment horizontal="center" vertical="center" wrapText="1"/>
    </xf>
    <xf numFmtId="1" fontId="6" fillId="0" borderId="1185" xfId="0" applyNumberFormat="1" applyFont="1" applyBorder="1" applyAlignment="1">
      <alignment horizontal="center" vertical="center" wrapText="1"/>
    </xf>
    <xf numFmtId="1" fontId="6" fillId="0" borderId="1186" xfId="0" applyNumberFormat="1" applyFont="1" applyBorder="1" applyAlignment="1">
      <alignment horizontal="center" vertical="center" wrapText="1"/>
    </xf>
    <xf numFmtId="1" fontId="6" fillId="0" borderId="1183" xfId="0" applyNumberFormat="1" applyFont="1" applyBorder="1" applyAlignment="1">
      <alignment wrapText="1"/>
    </xf>
    <xf numFmtId="1" fontId="6" fillId="0" borderId="1184" xfId="0" applyNumberFormat="1" applyFont="1" applyBorder="1" applyAlignment="1">
      <alignment wrapText="1"/>
    </xf>
    <xf numFmtId="1" fontId="6" fillId="0" borderId="1185" xfId="0" applyNumberFormat="1" applyFont="1" applyBorder="1" applyAlignment="1">
      <alignment wrapText="1"/>
    </xf>
    <xf numFmtId="1" fontId="6" fillId="0" borderId="1186" xfId="0" applyNumberFormat="1" applyFont="1" applyBorder="1" applyAlignment="1">
      <alignment wrapText="1"/>
    </xf>
    <xf numFmtId="1" fontId="6" fillId="0" borderId="1187" xfId="0" applyNumberFormat="1" applyFont="1" applyBorder="1" applyAlignment="1">
      <alignment wrapText="1"/>
    </xf>
    <xf numFmtId="1" fontId="6" fillId="0" borderId="1148" xfId="0" applyNumberFormat="1" applyFont="1" applyBorder="1" applyAlignment="1">
      <alignment wrapText="1"/>
    </xf>
    <xf numFmtId="1" fontId="6" fillId="0" borderId="1180" xfId="0" applyNumberFormat="1" applyFont="1" applyBorder="1" applyAlignment="1">
      <alignment wrapText="1"/>
    </xf>
    <xf numFmtId="1" fontId="6" fillId="0" borderId="1188" xfId="0" applyNumberFormat="1" applyFont="1" applyBorder="1"/>
    <xf numFmtId="1" fontId="6" fillId="9" borderId="1189" xfId="0" applyNumberFormat="1" applyFont="1" applyFill="1" applyBorder="1" applyAlignment="1">
      <alignment wrapText="1"/>
    </xf>
    <xf numFmtId="1" fontId="6" fillId="9" borderId="1190" xfId="0" applyNumberFormat="1" applyFont="1" applyFill="1" applyBorder="1"/>
    <xf numFmtId="1" fontId="6" fillId="0" borderId="1177" xfId="0" applyNumberFormat="1" applyFont="1" applyBorder="1" applyAlignment="1">
      <alignment horizontal="center" vertical="center" wrapText="1"/>
    </xf>
    <xf numFmtId="1" fontId="6" fillId="10" borderId="1189" xfId="0" applyNumberFormat="1" applyFont="1" applyFill="1" applyBorder="1"/>
    <xf numFmtId="1" fontId="6" fillId="0" borderId="1191" xfId="0" applyNumberFormat="1" applyFont="1" applyBorder="1"/>
    <xf numFmtId="1" fontId="6" fillId="10" borderId="1190" xfId="0" applyNumberFormat="1" applyFont="1" applyFill="1" applyBorder="1"/>
    <xf numFmtId="1" fontId="6" fillId="10" borderId="1192" xfId="0" applyNumberFormat="1" applyFont="1" applyFill="1" applyBorder="1"/>
    <xf numFmtId="1" fontId="6" fillId="10" borderId="1191" xfId="0" applyNumberFormat="1" applyFont="1" applyFill="1" applyBorder="1"/>
    <xf numFmtId="1" fontId="6" fillId="10" borderId="1158" xfId="0" applyNumberFormat="1" applyFont="1" applyFill="1" applyBorder="1"/>
    <xf numFmtId="1" fontId="6" fillId="10" borderId="1157" xfId="0" applyNumberFormat="1" applyFont="1" applyFill="1" applyBorder="1"/>
    <xf numFmtId="1" fontId="6" fillId="10" borderId="1170" xfId="0" applyNumberFormat="1" applyFont="1" applyFill="1" applyBorder="1"/>
    <xf numFmtId="1" fontId="6" fillId="10" borderId="1169" xfId="0" applyNumberFormat="1" applyFont="1" applyFill="1" applyBorder="1"/>
    <xf numFmtId="1" fontId="6" fillId="7" borderId="1188" xfId="0" applyNumberFormat="1" applyFont="1" applyFill="1" applyBorder="1" applyProtection="1">
      <protection locked="0"/>
    </xf>
    <xf numFmtId="1" fontId="6" fillId="0" borderId="1183" xfId="0" applyNumberFormat="1" applyFont="1" applyBorder="1"/>
    <xf numFmtId="1" fontId="6" fillId="0" borderId="1184" xfId="0" applyNumberFormat="1" applyFont="1" applyBorder="1"/>
    <xf numFmtId="1" fontId="6" fillId="7" borderId="1183" xfId="0" applyNumberFormat="1" applyFont="1" applyFill="1" applyBorder="1" applyProtection="1">
      <protection locked="0"/>
    </xf>
    <xf numFmtId="1" fontId="6" fillId="7" borderId="1187" xfId="0" applyNumberFormat="1" applyFont="1" applyFill="1" applyBorder="1" applyProtection="1">
      <protection locked="0"/>
    </xf>
    <xf numFmtId="1" fontId="6" fillId="7" borderId="1182" xfId="0" applyNumberFormat="1" applyFont="1" applyFill="1" applyBorder="1" applyProtection="1">
      <protection locked="0"/>
    </xf>
    <xf numFmtId="1" fontId="6" fillId="7" borderId="1180" xfId="0" applyNumberFormat="1" applyFont="1" applyFill="1" applyBorder="1" applyProtection="1">
      <protection locked="0"/>
    </xf>
    <xf numFmtId="1" fontId="6" fillId="0" borderId="1194" xfId="0" applyNumberFormat="1" applyFont="1" applyBorder="1"/>
    <xf numFmtId="1" fontId="6" fillId="0" borderId="1195" xfId="0" applyNumberFormat="1" applyFont="1" applyBorder="1"/>
    <xf numFmtId="1" fontId="6" fillId="0" borderId="1196" xfId="0" applyNumberFormat="1" applyFont="1" applyBorder="1"/>
    <xf numFmtId="1" fontId="6" fillId="7" borderId="1153" xfId="0" applyNumberFormat="1" applyFont="1" applyFill="1" applyBorder="1" applyProtection="1">
      <protection locked="0"/>
    </xf>
    <xf numFmtId="1" fontId="6" fillId="0" borderId="1139" xfId="0" applyNumberFormat="1" applyFont="1" applyBorder="1" applyAlignment="1">
      <alignment wrapText="1"/>
    </xf>
    <xf numFmtId="1" fontId="6" fillId="5" borderId="1197" xfId="0" applyNumberFormat="1" applyFont="1" applyFill="1" applyBorder="1"/>
    <xf numFmtId="1" fontId="6" fillId="5" borderId="1198" xfId="0" applyNumberFormat="1" applyFont="1" applyFill="1" applyBorder="1"/>
    <xf numFmtId="1" fontId="6" fillId="0" borderId="1200" xfId="0" applyNumberFormat="1" applyFont="1" applyBorder="1" applyAlignment="1">
      <alignment horizontal="center" vertical="center" wrapText="1"/>
    </xf>
    <xf numFmtId="1" fontId="6" fillId="0" borderId="1201" xfId="0" applyNumberFormat="1" applyFont="1" applyBorder="1" applyAlignment="1">
      <alignment horizontal="center" vertical="center" wrapText="1"/>
    </xf>
    <xf numFmtId="1" fontId="6" fillId="0" borderId="1202" xfId="0" applyNumberFormat="1" applyFont="1" applyBorder="1" applyAlignment="1">
      <alignment horizontal="center" vertical="center" wrapText="1"/>
    </xf>
    <xf numFmtId="1" fontId="6" fillId="0" borderId="1203" xfId="0" applyNumberFormat="1" applyFont="1" applyBorder="1" applyAlignment="1">
      <alignment horizontal="center" vertical="center" wrapText="1"/>
    </xf>
    <xf numFmtId="1" fontId="6" fillId="0" borderId="1187" xfId="0" applyNumberFormat="1" applyFont="1" applyBorder="1" applyAlignment="1">
      <alignment horizontal="center" vertical="center" wrapText="1"/>
    </xf>
    <xf numFmtId="1" fontId="6" fillId="0" borderId="1175" xfId="0" applyNumberFormat="1" applyFont="1" applyBorder="1"/>
    <xf numFmtId="1" fontId="6" fillId="0" borderId="1177" xfId="0" applyNumberFormat="1" applyFont="1" applyBorder="1"/>
    <xf numFmtId="1" fontId="4" fillId="5" borderId="1204" xfId="0" applyNumberFormat="1" applyFont="1" applyFill="1" applyBorder="1"/>
    <xf numFmtId="1" fontId="6" fillId="0" borderId="1139" xfId="0" applyNumberFormat="1" applyFont="1" applyBorder="1"/>
    <xf numFmtId="1" fontId="5" fillId="0" borderId="1205" xfId="0" applyNumberFormat="1" applyFont="1" applyBorder="1"/>
    <xf numFmtId="1" fontId="2" fillId="0" borderId="1206" xfId="0" applyNumberFormat="1" applyFont="1" applyBorder="1"/>
    <xf numFmtId="1" fontId="2" fillId="3" borderId="1206" xfId="0" applyNumberFormat="1" applyFont="1" applyFill="1" applyBorder="1"/>
    <xf numFmtId="1" fontId="6" fillId="3" borderId="992" xfId="0" applyNumberFormat="1" applyFont="1" applyFill="1" applyBorder="1" applyProtection="1">
      <protection hidden="1"/>
    </xf>
    <xf numFmtId="1" fontId="6" fillId="0" borderId="383" xfId="0" applyNumberFormat="1" applyFont="1" applyBorder="1" applyAlignment="1">
      <alignment horizontal="center" vertical="center"/>
    </xf>
    <xf numFmtId="1" fontId="6" fillId="0" borderId="1207" xfId="0" applyNumberFormat="1" applyFont="1" applyBorder="1" applyAlignment="1">
      <alignment wrapText="1"/>
    </xf>
    <xf numFmtId="1" fontId="6" fillId="0" borderId="1208" xfId="0" applyNumberFormat="1" applyFont="1" applyBorder="1" applyAlignment="1">
      <alignment horizontal="right" wrapText="1"/>
    </xf>
    <xf numFmtId="1" fontId="6" fillId="0" borderId="1209" xfId="0" applyNumberFormat="1" applyFont="1" applyBorder="1" applyAlignment="1">
      <alignment horizontal="right"/>
    </xf>
    <xf numFmtId="1" fontId="6" fillId="7" borderId="1210" xfId="0" applyNumberFormat="1" applyFont="1" applyFill="1" applyBorder="1" applyProtection="1">
      <protection locked="0"/>
    </xf>
    <xf numFmtId="1" fontId="6" fillId="7" borderId="1209" xfId="0" applyNumberFormat="1" applyFont="1" applyFill="1" applyBorder="1" applyProtection="1">
      <protection locked="0"/>
    </xf>
    <xf numFmtId="1" fontId="6" fillId="7" borderId="1211" xfId="0" applyNumberFormat="1" applyFont="1" applyFill="1" applyBorder="1" applyProtection="1">
      <protection locked="0"/>
    </xf>
    <xf numFmtId="1" fontId="6" fillId="7" borderId="1212" xfId="0" applyNumberFormat="1" applyFont="1" applyFill="1" applyBorder="1" applyProtection="1">
      <protection locked="0"/>
    </xf>
    <xf numFmtId="1" fontId="6" fillId="0" borderId="1199" xfId="0" applyNumberFormat="1" applyFont="1" applyBorder="1" applyAlignment="1">
      <alignment horizontal="center" vertical="center"/>
    </xf>
    <xf numFmtId="1" fontId="6" fillId="0" borderId="1200" xfId="0" applyNumberFormat="1" applyFont="1" applyBorder="1" applyAlignment="1">
      <alignment horizontal="center" vertical="center"/>
    </xf>
    <xf numFmtId="1" fontId="6" fillId="0" borderId="1182" xfId="0" applyNumberFormat="1" applyFont="1" applyBorder="1" applyAlignment="1">
      <alignment horizontal="center" vertical="center" wrapText="1"/>
    </xf>
    <xf numFmtId="1" fontId="6" fillId="0" borderId="1207" xfId="0" applyNumberFormat="1" applyFont="1" applyBorder="1"/>
    <xf numFmtId="1" fontId="6" fillId="0" borderId="1207" xfId="0" applyNumberFormat="1" applyFont="1" applyBorder="1" applyAlignment="1">
      <alignment horizontal="right" wrapText="1"/>
    </xf>
    <xf numFmtId="1" fontId="6" fillId="0" borderId="1210" xfId="0" applyNumberFormat="1" applyFont="1" applyBorder="1" applyAlignment="1">
      <alignment horizontal="right" wrapText="1"/>
    </xf>
    <xf numFmtId="1" fontId="6" fillId="0" borderId="1211" xfId="0" applyNumberFormat="1" applyFont="1" applyBorder="1" applyAlignment="1">
      <alignment horizontal="right"/>
    </xf>
    <xf numFmtId="1" fontId="6" fillId="7" borderId="1214" xfId="0" applyNumberFormat="1" applyFont="1" applyFill="1" applyBorder="1" applyProtection="1">
      <protection locked="0"/>
    </xf>
    <xf numFmtId="1" fontId="6" fillId="7" borderId="1208" xfId="0" applyNumberFormat="1" applyFont="1" applyFill="1" applyBorder="1" applyProtection="1">
      <protection locked="0"/>
    </xf>
    <xf numFmtId="1" fontId="6" fillId="7" borderId="1215" xfId="0" applyNumberFormat="1" applyFont="1" applyFill="1" applyBorder="1" applyProtection="1">
      <protection locked="0"/>
    </xf>
    <xf numFmtId="1" fontId="12" fillId="7" borderId="1208" xfId="0" applyNumberFormat="1" applyFont="1" applyFill="1" applyBorder="1" applyProtection="1">
      <protection locked="0"/>
    </xf>
    <xf numFmtId="1" fontId="12" fillId="7" borderId="1215" xfId="0" applyNumberFormat="1" applyFont="1" applyFill="1" applyBorder="1" applyProtection="1">
      <protection locked="0"/>
    </xf>
    <xf numFmtId="1" fontId="12" fillId="7" borderId="1211" xfId="0" applyNumberFormat="1" applyFont="1" applyFill="1" applyBorder="1" applyProtection="1">
      <protection locked="0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15" xfId="0" applyNumberFormat="1" applyFont="1" applyBorder="1"/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61" xfId="0" applyNumberFormat="1" applyFont="1" applyBorder="1"/>
    <xf numFmtId="1" fontId="6" fillId="0" borderId="361" xfId="0" applyNumberFormat="1" applyFont="1" applyBorder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73" xfId="0" applyNumberFormat="1" applyFont="1" applyBorder="1"/>
    <xf numFmtId="1" fontId="6" fillId="0" borderId="384" xfId="0" applyNumberFormat="1" applyFont="1" applyBorder="1"/>
    <xf numFmtId="1" fontId="6" fillId="0" borderId="381" xfId="0" applyNumberFormat="1" applyFont="1" applyBorder="1"/>
    <xf numFmtId="1" fontId="4" fillId="3" borderId="445" xfId="0" applyNumberFormat="1" applyFont="1" applyFill="1" applyBorder="1"/>
    <xf numFmtId="1" fontId="4" fillId="0" borderId="445" xfId="0" applyNumberFormat="1" applyFont="1" applyBorder="1"/>
    <xf numFmtId="1" fontId="2" fillId="3" borderId="445" xfId="0" applyNumberFormat="1" applyFont="1" applyFill="1" applyBorder="1"/>
    <xf numFmtId="1" fontId="6" fillId="0" borderId="420" xfId="0" applyNumberFormat="1" applyFont="1" applyBorder="1" applyAlignment="1">
      <alignment horizontal="center" vertical="center"/>
    </xf>
    <xf numFmtId="1" fontId="6" fillId="3" borderId="1216" xfId="0" applyNumberFormat="1" applyFont="1" applyFill="1" applyBorder="1"/>
    <xf numFmtId="1" fontId="6" fillId="0" borderId="1216" xfId="0" applyNumberFormat="1" applyFont="1" applyBorder="1"/>
    <xf numFmtId="1" fontId="2" fillId="3" borderId="1216" xfId="0" applyNumberFormat="1" applyFont="1" applyFill="1" applyBorder="1"/>
    <xf numFmtId="1" fontId="6" fillId="3" borderId="1217" xfId="0" applyNumberFormat="1" applyFont="1" applyFill="1" applyBorder="1"/>
    <xf numFmtId="1" fontId="6" fillId="7" borderId="1218" xfId="0" applyNumberFormat="1" applyFont="1" applyFill="1" applyBorder="1" applyProtection="1">
      <protection locked="0"/>
    </xf>
    <xf numFmtId="1" fontId="6" fillId="7" borderId="1219" xfId="0" applyNumberFormat="1" applyFont="1" applyFill="1" applyBorder="1" applyProtection="1">
      <protection locked="0"/>
    </xf>
    <xf numFmtId="1" fontId="6" fillId="7" borderId="1220" xfId="0" applyNumberFormat="1" applyFont="1" applyFill="1" applyBorder="1" applyProtection="1">
      <protection locked="0"/>
    </xf>
    <xf numFmtId="1" fontId="6" fillId="7" borderId="1221" xfId="0" applyNumberFormat="1" applyFont="1" applyFill="1" applyBorder="1" applyProtection="1">
      <protection locked="0"/>
    </xf>
    <xf numFmtId="1" fontId="6" fillId="7" borderId="1222" xfId="0" applyNumberFormat="1" applyFont="1" applyFill="1" applyBorder="1" applyProtection="1">
      <protection locked="0"/>
    </xf>
    <xf numFmtId="1" fontId="6" fillId="7" borderId="1223" xfId="0" applyNumberFormat="1" applyFont="1" applyFill="1" applyBorder="1" applyProtection="1">
      <protection locked="0"/>
    </xf>
    <xf numFmtId="1" fontId="6" fillId="7" borderId="1224" xfId="0" applyNumberFormat="1" applyFont="1" applyFill="1" applyBorder="1" applyProtection="1">
      <protection locked="0"/>
    </xf>
    <xf numFmtId="1" fontId="6" fillId="7" borderId="1225" xfId="0" applyNumberFormat="1" applyFont="1" applyFill="1" applyBorder="1" applyProtection="1">
      <protection locked="0"/>
    </xf>
    <xf numFmtId="1" fontId="6" fillId="3" borderId="1226" xfId="0" applyNumberFormat="1" applyFont="1" applyFill="1" applyBorder="1"/>
    <xf numFmtId="1" fontId="6" fillId="0" borderId="1226" xfId="0" applyNumberFormat="1" applyFont="1" applyBorder="1"/>
    <xf numFmtId="1" fontId="2" fillId="3" borderId="1226" xfId="0" applyNumberFormat="1" applyFont="1" applyFill="1" applyBorder="1"/>
    <xf numFmtId="1" fontId="6" fillId="0" borderId="1228" xfId="0" applyNumberFormat="1" applyFont="1" applyBorder="1"/>
    <xf numFmtId="1" fontId="2" fillId="3" borderId="1229" xfId="0" applyNumberFormat="1" applyFont="1" applyFill="1" applyBorder="1"/>
    <xf numFmtId="1" fontId="4" fillId="3" borderId="1226" xfId="0" applyNumberFormat="1" applyFont="1" applyFill="1" applyBorder="1"/>
    <xf numFmtId="1" fontId="4" fillId="3" borderId="1228" xfId="0" applyNumberFormat="1" applyFont="1" applyFill="1" applyBorder="1"/>
    <xf numFmtId="1" fontId="6" fillId="0" borderId="1232" xfId="0" applyNumberFormat="1" applyFont="1" applyBorder="1" applyAlignment="1">
      <alignment vertical="center"/>
    </xf>
    <xf numFmtId="1" fontId="4" fillId="0" borderId="1226" xfId="0" applyNumberFormat="1" applyFont="1" applyBorder="1"/>
    <xf numFmtId="1" fontId="6" fillId="0" borderId="1233" xfId="0" applyNumberFormat="1" applyFont="1" applyBorder="1" applyAlignment="1">
      <alignment horizontal="center" vertical="center" wrapText="1"/>
    </xf>
    <xf numFmtId="1" fontId="6" fillId="0" borderId="1234" xfId="0" applyNumberFormat="1" applyFont="1" applyBorder="1" applyAlignment="1">
      <alignment horizontal="center" vertical="center"/>
    </xf>
    <xf numFmtId="1" fontId="6" fillId="0" borderId="1235" xfId="0" applyNumberFormat="1" applyFont="1" applyBorder="1" applyAlignment="1">
      <alignment horizontal="center" vertical="center"/>
    </xf>
    <xf numFmtId="1" fontId="6" fillId="0" borderId="1236" xfId="0" applyNumberFormat="1" applyFont="1" applyBorder="1" applyAlignment="1">
      <alignment horizontal="center" vertical="center"/>
    </xf>
    <xf numFmtId="1" fontId="6" fillId="0" borderId="1232" xfId="0" applyNumberFormat="1" applyFont="1" applyBorder="1" applyAlignment="1">
      <alignment horizontal="center" vertical="center" wrapText="1"/>
    </xf>
    <xf numFmtId="1" fontId="2" fillId="0" borderId="1237" xfId="0" applyNumberFormat="1" applyFont="1" applyBorder="1"/>
    <xf numFmtId="1" fontId="2" fillId="0" borderId="1145" xfId="0" applyNumberFormat="1" applyFont="1" applyBorder="1"/>
    <xf numFmtId="1" fontId="6" fillId="3" borderId="1228" xfId="0" applyNumberFormat="1" applyFont="1" applyFill="1" applyBorder="1"/>
    <xf numFmtId="1" fontId="6" fillId="0" borderId="1238" xfId="0" applyNumberFormat="1" applyFont="1" applyBorder="1"/>
    <xf numFmtId="1" fontId="6" fillId="0" borderId="1233" xfId="0" applyNumberFormat="1" applyFont="1" applyBorder="1"/>
    <xf numFmtId="1" fontId="6" fillId="0" borderId="1234" xfId="0" applyNumberFormat="1" applyFont="1" applyBorder="1"/>
    <xf numFmtId="1" fontId="6" fillId="0" borderId="1235" xfId="0" applyNumberFormat="1" applyFont="1" applyBorder="1"/>
    <xf numFmtId="1" fontId="6" fillId="0" borderId="1236" xfId="0" applyNumberFormat="1" applyFont="1" applyBorder="1"/>
    <xf numFmtId="1" fontId="6" fillId="0" borderId="1232" xfId="0" applyNumberFormat="1" applyFont="1" applyBorder="1"/>
    <xf numFmtId="1" fontId="2" fillId="0" borderId="1239" xfId="0" applyNumberFormat="1" applyFont="1" applyBorder="1"/>
    <xf numFmtId="1" fontId="6" fillId="0" borderId="1242" xfId="0" applyNumberFormat="1" applyFont="1" applyBorder="1"/>
    <xf numFmtId="1" fontId="6" fillId="7" borderId="1243" xfId="0" applyNumberFormat="1" applyFont="1" applyFill="1" applyBorder="1" applyProtection="1">
      <protection locked="0"/>
    </xf>
    <xf numFmtId="1" fontId="6" fillId="7" borderId="1244" xfId="0" applyNumberFormat="1" applyFont="1" applyFill="1" applyBorder="1" applyProtection="1">
      <protection locked="0"/>
    </xf>
    <xf numFmtId="1" fontId="6" fillId="8" borderId="1245" xfId="0" applyNumberFormat="1" applyFont="1" applyFill="1" applyBorder="1"/>
    <xf numFmtId="1" fontId="6" fillId="8" borderId="1244" xfId="0" applyNumberFormat="1" applyFont="1" applyFill="1" applyBorder="1"/>
    <xf numFmtId="1" fontId="6" fillId="8" borderId="1246" xfId="0" applyNumberFormat="1" applyFont="1" applyFill="1" applyBorder="1"/>
    <xf numFmtId="1" fontId="6" fillId="7" borderId="1241" xfId="0" applyNumberFormat="1" applyFont="1" applyFill="1" applyBorder="1" applyProtection="1">
      <protection locked="0"/>
    </xf>
    <xf numFmtId="1" fontId="6" fillId="0" borderId="1242" xfId="0" applyNumberFormat="1" applyFont="1" applyBorder="1" applyAlignment="1" applyProtection="1">
      <alignment wrapText="1"/>
      <protection hidden="1"/>
    </xf>
    <xf numFmtId="1" fontId="6" fillId="0" borderId="1132" xfId="0" applyNumberFormat="1" applyFont="1" applyBorder="1"/>
    <xf numFmtId="1" fontId="6" fillId="0" borderId="423" xfId="0" applyNumberFormat="1" applyFont="1" applyBorder="1" applyAlignment="1" applyProtection="1">
      <alignment wrapText="1"/>
      <protection hidden="1"/>
    </xf>
    <xf numFmtId="1" fontId="6" fillId="0" borderId="1248" xfId="0" applyNumberFormat="1" applyFont="1" applyBorder="1"/>
    <xf numFmtId="1" fontId="6" fillId="7" borderId="1249" xfId="0" applyNumberFormat="1" applyFont="1" applyFill="1" applyBorder="1" applyProtection="1">
      <protection locked="0"/>
    </xf>
    <xf numFmtId="1" fontId="6" fillId="7" borderId="1250" xfId="0" applyNumberFormat="1" applyFont="1" applyFill="1" applyBorder="1" applyProtection="1">
      <protection locked="0"/>
    </xf>
    <xf numFmtId="1" fontId="6" fillId="8" borderId="404" xfId="0" applyNumberFormat="1" applyFont="1" applyFill="1" applyBorder="1"/>
    <xf numFmtId="1" fontId="6" fillId="8" borderId="1250" xfId="0" applyNumberFormat="1" applyFont="1" applyFill="1" applyBorder="1"/>
    <xf numFmtId="1" fontId="6" fillId="8" borderId="1251" xfId="0" applyNumberFormat="1" applyFont="1" applyFill="1" applyBorder="1"/>
    <xf numFmtId="1" fontId="6" fillId="7" borderId="423" xfId="0" applyNumberFormat="1" applyFont="1" applyFill="1" applyBorder="1" applyProtection="1">
      <protection locked="0"/>
    </xf>
    <xf numFmtId="1" fontId="6" fillId="3" borderId="1252" xfId="0" applyNumberFormat="1" applyFont="1" applyFill="1" applyBorder="1"/>
    <xf numFmtId="1" fontId="6" fillId="0" borderId="1252" xfId="0" applyNumberFormat="1" applyFont="1" applyBorder="1"/>
    <xf numFmtId="1" fontId="6" fillId="0" borderId="1254" xfId="0" applyNumberFormat="1" applyFont="1" applyBorder="1" applyAlignment="1" applyProtection="1">
      <alignment wrapText="1"/>
      <protection hidden="1"/>
    </xf>
    <xf numFmtId="1" fontId="6" fillId="0" borderId="1254" xfId="0" applyNumberFormat="1" applyFont="1" applyBorder="1"/>
    <xf numFmtId="1" fontId="6" fillId="7" borderId="1255" xfId="0" applyNumberFormat="1" applyFont="1" applyFill="1" applyBorder="1" applyProtection="1">
      <protection locked="0"/>
    </xf>
    <xf numFmtId="1" fontId="6" fillId="7" borderId="1256" xfId="0" applyNumberFormat="1" applyFont="1" applyFill="1" applyBorder="1" applyProtection="1">
      <protection locked="0"/>
    </xf>
    <xf numFmtId="1" fontId="6" fillId="7" borderId="1257" xfId="0" applyNumberFormat="1" applyFont="1" applyFill="1" applyBorder="1" applyProtection="1">
      <protection locked="0"/>
    </xf>
    <xf numFmtId="1" fontId="6" fillId="7" borderId="1258" xfId="0" applyNumberFormat="1" applyFont="1" applyFill="1" applyBorder="1" applyProtection="1">
      <protection locked="0"/>
    </xf>
    <xf numFmtId="1" fontId="6" fillId="7" borderId="1259" xfId="0" applyNumberFormat="1" applyFont="1" applyFill="1" applyBorder="1" applyProtection="1">
      <protection locked="0"/>
    </xf>
    <xf numFmtId="1" fontId="6" fillId="3" borderId="1260" xfId="0" applyNumberFormat="1" applyFont="1" applyFill="1" applyBorder="1"/>
    <xf numFmtId="1" fontId="6" fillId="0" borderId="1260" xfId="0" applyNumberFormat="1" applyFont="1" applyBorder="1"/>
    <xf numFmtId="1" fontId="6" fillId="0" borderId="1132" xfId="0" applyNumberFormat="1" applyFont="1" applyBorder="1" applyAlignment="1" applyProtection="1">
      <alignment wrapText="1"/>
      <protection hidden="1"/>
    </xf>
    <xf numFmtId="1" fontId="4" fillId="3" borderId="1260" xfId="0" applyNumberFormat="1" applyFont="1" applyFill="1" applyBorder="1"/>
    <xf numFmtId="1" fontId="4" fillId="3" borderId="1261" xfId="0" applyNumberFormat="1" applyFont="1" applyFill="1" applyBorder="1"/>
    <xf numFmtId="1" fontId="6" fillId="0" borderId="1262" xfId="0" applyNumberFormat="1" applyFont="1" applyBorder="1" applyAlignment="1">
      <alignment horizontal="center" vertical="center"/>
    </xf>
    <xf numFmtId="1" fontId="6" fillId="0" borderId="1262" xfId="0" applyNumberFormat="1" applyFont="1" applyBorder="1"/>
    <xf numFmtId="1" fontId="6" fillId="8" borderId="1263" xfId="0" applyNumberFormat="1" applyFont="1" applyFill="1" applyBorder="1"/>
    <xf numFmtId="1" fontId="6" fillId="0" borderId="1265" xfId="0" applyNumberFormat="1" applyFont="1" applyBorder="1" applyAlignment="1" applyProtection="1">
      <alignment wrapText="1"/>
      <protection hidden="1"/>
    </xf>
    <xf numFmtId="1" fontId="6" fillId="0" borderId="1266" xfId="0" applyNumberFormat="1" applyFont="1" applyBorder="1"/>
    <xf numFmtId="1" fontId="6" fillId="7" borderId="1267" xfId="0" applyNumberFormat="1" applyFont="1" applyFill="1" applyBorder="1" applyProtection="1">
      <protection locked="0"/>
    </xf>
    <xf numFmtId="1" fontId="6" fillId="7" borderId="1268" xfId="0" applyNumberFormat="1" applyFont="1" applyFill="1" applyBorder="1" applyProtection="1">
      <protection locked="0"/>
    </xf>
    <xf numFmtId="1" fontId="6" fillId="8" borderId="1269" xfId="0" applyNumberFormat="1" applyFont="1" applyFill="1" applyBorder="1"/>
    <xf numFmtId="1" fontId="6" fillId="8" borderId="1268" xfId="0" applyNumberFormat="1" applyFont="1" applyFill="1" applyBorder="1"/>
    <xf numFmtId="1" fontId="6" fillId="8" borderId="1270" xfId="0" applyNumberFormat="1" applyFont="1" applyFill="1" applyBorder="1"/>
    <xf numFmtId="1" fontId="4" fillId="3" borderId="1271" xfId="0" applyNumberFormat="1" applyFont="1" applyFill="1" applyBorder="1"/>
    <xf numFmtId="1" fontId="4" fillId="3" borderId="1272" xfId="0" applyNumberFormat="1" applyFont="1" applyFill="1" applyBorder="1"/>
    <xf numFmtId="1" fontId="6" fillId="0" borderId="1274" xfId="0" applyNumberFormat="1" applyFont="1" applyBorder="1"/>
    <xf numFmtId="1" fontId="6" fillId="7" borderId="1275" xfId="0" applyNumberFormat="1" applyFont="1" applyFill="1" applyBorder="1" applyProtection="1">
      <protection locked="0"/>
    </xf>
    <xf numFmtId="1" fontId="6" fillId="7" borderId="1276" xfId="0" applyNumberFormat="1" applyFont="1" applyFill="1" applyBorder="1" applyProtection="1">
      <protection locked="0"/>
    </xf>
    <xf numFmtId="1" fontId="6" fillId="8" borderId="1277" xfId="0" applyNumberFormat="1" applyFont="1" applyFill="1" applyBorder="1"/>
    <xf numFmtId="1" fontId="6" fillId="8" borderId="1276" xfId="0" applyNumberFormat="1" applyFont="1" applyFill="1" applyBorder="1"/>
    <xf numFmtId="1" fontId="6" fillId="8" borderId="1278" xfId="0" applyNumberFormat="1" applyFont="1" applyFill="1" applyBorder="1"/>
    <xf numFmtId="1" fontId="4" fillId="3" borderId="1279" xfId="0" applyNumberFormat="1" applyFont="1" applyFill="1" applyBorder="1"/>
    <xf numFmtId="1" fontId="4" fillId="3" borderId="1280" xfId="0" applyNumberFormat="1" applyFont="1" applyFill="1" applyBorder="1"/>
    <xf numFmtId="1" fontId="6" fillId="0" borderId="1282" xfId="0" applyNumberFormat="1" applyFont="1" applyBorder="1" applyAlignment="1" applyProtection="1">
      <alignment wrapText="1"/>
      <protection hidden="1"/>
    </xf>
    <xf numFmtId="1" fontId="6" fillId="0" borderId="1282" xfId="0" applyNumberFormat="1" applyFont="1" applyBorder="1"/>
    <xf numFmtId="1" fontId="6" fillId="7" borderId="1283" xfId="0" applyNumberFormat="1" applyFont="1" applyFill="1" applyBorder="1" applyProtection="1">
      <protection locked="0"/>
    </xf>
    <xf numFmtId="1" fontId="6" fillId="7" borderId="1284" xfId="0" applyNumberFormat="1" applyFont="1" applyFill="1" applyBorder="1" applyProtection="1">
      <protection locked="0"/>
    </xf>
    <xf numFmtId="1" fontId="6" fillId="7" borderId="1285" xfId="0" applyNumberFormat="1" applyFont="1" applyFill="1" applyBorder="1" applyProtection="1">
      <protection locked="0"/>
    </xf>
    <xf numFmtId="1" fontId="6" fillId="7" borderId="1286" xfId="0" applyNumberFormat="1" applyFont="1" applyFill="1" applyBorder="1" applyProtection="1">
      <protection locked="0"/>
    </xf>
    <xf numFmtId="1" fontId="4" fillId="3" borderId="1287" xfId="0" applyNumberFormat="1" applyFont="1" applyFill="1" applyBorder="1"/>
    <xf numFmtId="1" fontId="4" fillId="3" borderId="1288" xfId="0" applyNumberFormat="1" applyFont="1" applyFill="1" applyBorder="1"/>
    <xf numFmtId="1" fontId="6" fillId="0" borderId="1290" xfId="0" applyNumberFormat="1" applyFont="1" applyBorder="1" applyAlignment="1" applyProtection="1">
      <alignment wrapText="1"/>
      <protection hidden="1"/>
    </xf>
    <xf numFmtId="1" fontId="6" fillId="0" borderId="1290" xfId="0" applyNumberFormat="1" applyFont="1" applyBorder="1"/>
    <xf numFmtId="1" fontId="6" fillId="7" borderId="1291" xfId="0" applyNumberFormat="1" applyFont="1" applyFill="1" applyBorder="1" applyProtection="1">
      <protection locked="0"/>
    </xf>
    <xf numFmtId="1" fontId="6" fillId="7" borderId="1292" xfId="0" applyNumberFormat="1" applyFont="1" applyFill="1" applyBorder="1" applyProtection="1">
      <protection locked="0"/>
    </xf>
    <xf numFmtId="1" fontId="6" fillId="7" borderId="1293" xfId="0" applyNumberFormat="1" applyFont="1" applyFill="1" applyBorder="1" applyProtection="1">
      <protection locked="0"/>
    </xf>
    <xf numFmtId="1" fontId="6" fillId="7" borderId="1294" xfId="0" applyNumberFormat="1" applyFont="1" applyFill="1" applyBorder="1" applyProtection="1">
      <protection locked="0"/>
    </xf>
    <xf numFmtId="1" fontId="4" fillId="3" borderId="1295" xfId="0" applyNumberFormat="1" applyFont="1" applyFill="1" applyBorder="1"/>
    <xf numFmtId="1" fontId="4" fillId="3" borderId="1296" xfId="0" applyNumberFormat="1" applyFont="1" applyFill="1" applyBorder="1"/>
    <xf numFmtId="1" fontId="6" fillId="0" borderId="1238" xfId="0" applyNumberFormat="1" applyFont="1" applyBorder="1" applyAlignment="1">
      <alignment horizontal="center" vertical="center" wrapText="1"/>
    </xf>
    <xf numFmtId="1" fontId="2" fillId="3" borderId="1287" xfId="0" applyNumberFormat="1" applyFont="1" applyFill="1" applyBorder="1"/>
    <xf numFmtId="1" fontId="6" fillId="0" borderId="1230" xfId="0" applyNumberFormat="1" applyFont="1" applyBorder="1"/>
    <xf numFmtId="1" fontId="6" fillId="7" borderId="1238" xfId="0" applyNumberFormat="1" applyFont="1" applyFill="1" applyBorder="1" applyProtection="1">
      <protection locked="0"/>
    </xf>
    <xf numFmtId="1" fontId="6" fillId="3" borderId="1287" xfId="0" applyNumberFormat="1" applyFont="1" applyFill="1" applyBorder="1"/>
    <xf numFmtId="1" fontId="6" fillId="0" borderId="1287" xfId="0" applyNumberFormat="1" applyFont="1" applyBorder="1"/>
    <xf numFmtId="1" fontId="6" fillId="0" borderId="1262" xfId="0" applyNumberFormat="1" applyFont="1" applyBorder="1" applyAlignment="1">
      <alignment horizontal="center" vertical="center" wrapText="1"/>
    </xf>
    <xf numFmtId="1" fontId="6" fillId="3" borderId="1287" xfId="0" applyNumberFormat="1" applyFont="1" applyFill="1" applyBorder="1" applyAlignment="1">
      <alignment wrapText="1"/>
    </xf>
    <xf numFmtId="1" fontId="6" fillId="0" borderId="1287" xfId="0" applyNumberFormat="1" applyFont="1" applyBorder="1" applyAlignment="1">
      <alignment wrapText="1"/>
    </xf>
    <xf numFmtId="1" fontId="6" fillId="7" borderId="1233" xfId="0" applyNumberFormat="1" applyFont="1" applyFill="1" applyBorder="1" applyProtection="1">
      <protection locked="0"/>
    </xf>
    <xf numFmtId="1" fontId="6" fillId="7" borderId="1232" xfId="0" applyNumberFormat="1" applyFont="1" applyFill="1" applyBorder="1" applyProtection="1">
      <protection locked="0"/>
    </xf>
    <xf numFmtId="1" fontId="6" fillId="0" borderId="1234" xfId="0" applyNumberFormat="1" applyFont="1" applyBorder="1" applyAlignment="1">
      <alignment horizontal="center" vertical="center" wrapText="1"/>
    </xf>
    <xf numFmtId="1" fontId="6" fillId="0" borderId="1231" xfId="0" applyNumberFormat="1" applyFont="1" applyBorder="1" applyAlignment="1">
      <alignment horizontal="center" vertical="center" wrapText="1"/>
    </xf>
    <xf numFmtId="1" fontId="6" fillId="0" borderId="1267" xfId="0" applyNumberFormat="1" applyFont="1" applyBorder="1"/>
    <xf numFmtId="1" fontId="6" fillId="0" borderId="1276" xfId="0" applyNumberFormat="1" applyFont="1" applyBorder="1"/>
    <xf numFmtId="1" fontId="6" fillId="0" borderId="1241" xfId="0" applyNumberFormat="1" applyFont="1" applyBorder="1"/>
    <xf numFmtId="1" fontId="6" fillId="7" borderId="1269" xfId="0" applyNumberFormat="1" applyFont="1" applyFill="1" applyBorder="1" applyProtection="1">
      <protection locked="0"/>
    </xf>
    <xf numFmtId="1" fontId="6" fillId="7" borderId="1299" xfId="0" applyNumberFormat="1" applyFont="1" applyFill="1" applyBorder="1" applyProtection="1">
      <protection locked="0"/>
    </xf>
    <xf numFmtId="1" fontId="6" fillId="7" borderId="1245" xfId="0" applyNumberFormat="1" applyFont="1" applyFill="1" applyBorder="1" applyProtection="1">
      <protection locked="0"/>
    </xf>
    <xf numFmtId="1" fontId="6" fillId="7" borderId="1298" xfId="0" applyNumberFormat="1" applyFont="1" applyFill="1" applyBorder="1" applyProtection="1">
      <protection locked="0"/>
    </xf>
    <xf numFmtId="1" fontId="6" fillId="7" borderId="1266" xfId="0" applyNumberFormat="1" applyFont="1" applyFill="1" applyBorder="1" applyProtection="1">
      <protection locked="0"/>
    </xf>
    <xf numFmtId="1" fontId="6" fillId="9" borderId="1132" xfId="0" applyNumberFormat="1" applyFont="1" applyFill="1" applyBorder="1"/>
    <xf numFmtId="1" fontId="6" fillId="0" borderId="1230" xfId="0" applyNumberFormat="1" applyFont="1" applyBorder="1" applyAlignment="1">
      <alignment horizontal="center" vertical="center" wrapText="1"/>
    </xf>
    <xf numFmtId="1" fontId="6" fillId="0" borderId="1280" xfId="0" applyNumberFormat="1" applyFont="1" applyBorder="1" applyAlignment="1" applyProtection="1">
      <alignment wrapText="1"/>
      <protection locked="0"/>
    </xf>
    <xf numFmtId="1" fontId="6" fillId="0" borderId="1280" xfId="0" applyNumberFormat="1" applyFont="1" applyBorder="1" applyAlignment="1">
      <alignment wrapText="1"/>
    </xf>
    <xf numFmtId="1" fontId="6" fillId="3" borderId="1280" xfId="0" applyNumberFormat="1" applyFont="1" applyFill="1" applyBorder="1" applyAlignment="1">
      <alignment wrapText="1"/>
    </xf>
    <xf numFmtId="1" fontId="6" fillId="0" borderId="1145" xfId="0" applyNumberFormat="1" applyFont="1" applyBorder="1" applyAlignment="1">
      <alignment wrapText="1"/>
    </xf>
    <xf numFmtId="1" fontId="6" fillId="0" borderId="1301" xfId="0" applyNumberFormat="1" applyFont="1" applyBorder="1" applyAlignment="1">
      <alignment horizontal="center" vertical="center" wrapText="1"/>
    </xf>
    <xf numFmtId="1" fontId="6" fillId="0" borderId="416" xfId="0" applyNumberFormat="1" applyFont="1" applyBorder="1" applyAlignment="1">
      <alignment horizontal="center" vertical="center"/>
    </xf>
    <xf numFmtId="1" fontId="2" fillId="3" borderId="1302" xfId="0" applyNumberFormat="1" applyFont="1" applyFill="1" applyBorder="1"/>
    <xf numFmtId="1" fontId="6" fillId="3" borderId="1233" xfId="1" applyNumberFormat="1" applyFont="1" applyFill="1" applyBorder="1"/>
    <xf numFmtId="1" fontId="6" fillId="3" borderId="1234" xfId="1" applyNumberFormat="1" applyFont="1" applyFill="1" applyBorder="1"/>
    <xf numFmtId="1" fontId="6" fillId="3" borderId="1303" xfId="1" applyNumberFormat="1" applyFont="1" applyFill="1" applyBorder="1"/>
    <xf numFmtId="1" fontId="6" fillId="7" borderId="1262" xfId="0" applyNumberFormat="1" applyFont="1" applyFill="1" applyBorder="1" applyProtection="1">
      <protection locked="0"/>
    </xf>
    <xf numFmtId="1" fontId="6" fillId="3" borderId="1279" xfId="0" applyNumberFormat="1" applyFont="1" applyFill="1" applyBorder="1"/>
    <xf numFmtId="1" fontId="5" fillId="3" borderId="1304" xfId="0" applyNumberFormat="1" applyFont="1" applyFill="1" applyBorder="1"/>
    <xf numFmtId="1" fontId="6" fillId="5" borderId="1279" xfId="0" applyNumberFormat="1" applyFont="1" applyFill="1" applyBorder="1"/>
    <xf numFmtId="1" fontId="2" fillId="5" borderId="1302" xfId="0" applyNumberFormat="1" applyFont="1" applyFill="1" applyBorder="1"/>
    <xf numFmtId="1" fontId="6" fillId="5" borderId="1280" xfId="0" applyNumberFormat="1" applyFont="1" applyFill="1" applyBorder="1"/>
    <xf numFmtId="1" fontId="6" fillId="0" borderId="1306" xfId="0" applyNumberFormat="1" applyFont="1" applyBorder="1" applyAlignment="1">
      <alignment horizontal="center" vertical="center" wrapText="1"/>
    </xf>
    <xf numFmtId="1" fontId="6" fillId="0" borderId="1307" xfId="0" applyNumberFormat="1" applyFont="1" applyBorder="1"/>
    <xf numFmtId="1" fontId="6" fillId="7" borderId="1270" xfId="0" applyNumberFormat="1" applyFont="1" applyFill="1" applyBorder="1" applyProtection="1">
      <protection locked="0"/>
    </xf>
    <xf numFmtId="1" fontId="6" fillId="0" borderId="1308" xfId="0" applyNumberFormat="1" applyFont="1" applyBorder="1"/>
    <xf numFmtId="1" fontId="6" fillId="0" borderId="1309" xfId="0" applyNumberFormat="1" applyFont="1" applyBorder="1"/>
    <xf numFmtId="1" fontId="6" fillId="5" borderId="1308" xfId="0" applyNumberFormat="1" applyFont="1" applyFill="1" applyBorder="1"/>
    <xf numFmtId="1" fontId="4" fillId="5" borderId="1279" xfId="0" applyNumberFormat="1" applyFont="1" applyFill="1" applyBorder="1"/>
    <xf numFmtId="1" fontId="4" fillId="5" borderId="1280" xfId="0" applyNumberFormat="1" applyFont="1" applyFill="1" applyBorder="1"/>
    <xf numFmtId="1" fontId="4" fillId="5" borderId="1279" xfId="0" applyNumberFormat="1" applyFont="1" applyFill="1" applyBorder="1" applyProtection="1">
      <protection locked="0"/>
    </xf>
    <xf numFmtId="1" fontId="4" fillId="5" borderId="1312" xfId="0" applyNumberFormat="1" applyFont="1" applyFill="1" applyBorder="1"/>
    <xf numFmtId="1" fontId="2" fillId="5" borderId="1279" xfId="0" applyNumberFormat="1" applyFont="1" applyFill="1" applyBorder="1"/>
    <xf numFmtId="1" fontId="6" fillId="5" borderId="1279" xfId="0" applyNumberFormat="1" applyFont="1" applyFill="1" applyBorder="1" applyProtection="1">
      <protection locked="0"/>
    </xf>
    <xf numFmtId="1" fontId="6" fillId="5" borderId="1312" xfId="0" applyNumberFormat="1" applyFont="1" applyFill="1" applyBorder="1"/>
    <xf numFmtId="1" fontId="6" fillId="0" borderId="1310" xfId="0" applyNumberFormat="1" applyFont="1" applyBorder="1"/>
    <xf numFmtId="1" fontId="6" fillId="0" borderId="1313" xfId="0" applyNumberFormat="1" applyFont="1" applyBorder="1"/>
    <xf numFmtId="1" fontId="6" fillId="7" borderId="1313" xfId="0" applyNumberFormat="1" applyFont="1" applyFill="1" applyBorder="1" applyProtection="1">
      <protection locked="0"/>
    </xf>
    <xf numFmtId="1" fontId="6" fillId="7" borderId="1310" xfId="0" applyNumberFormat="1" applyFont="1" applyFill="1" applyBorder="1" applyProtection="1">
      <protection locked="0"/>
    </xf>
    <xf numFmtId="1" fontId="2" fillId="3" borderId="427" xfId="0" applyNumberFormat="1" applyFont="1" applyFill="1" applyBorder="1"/>
    <xf numFmtId="1" fontId="6" fillId="0" borderId="1302" xfId="0" applyNumberFormat="1" applyFont="1" applyBorder="1"/>
    <xf numFmtId="1" fontId="6" fillId="0" borderId="1279" xfId="0" applyNumberFormat="1" applyFont="1" applyBorder="1"/>
    <xf numFmtId="1" fontId="4" fillId="0" borderId="1279" xfId="0" applyNumberFormat="1" applyFont="1" applyBorder="1"/>
    <xf numFmtId="1" fontId="2" fillId="3" borderId="1279" xfId="0" applyNumberFormat="1" applyFont="1" applyFill="1" applyBorder="1"/>
    <xf numFmtId="1" fontId="6" fillId="0" borderId="1314" xfId="0" applyNumberFormat="1" applyFont="1" applyBorder="1"/>
    <xf numFmtId="1" fontId="6" fillId="0" borderId="1314" xfId="0" applyNumberFormat="1" applyFont="1" applyBorder="1" applyProtection="1">
      <protection locked="0"/>
    </xf>
    <xf numFmtId="1" fontId="4" fillId="0" borderId="1302" xfId="0" applyNumberFormat="1" applyFont="1" applyBorder="1"/>
    <xf numFmtId="1" fontId="6" fillId="5" borderId="1302" xfId="0" applyNumberFormat="1" applyFont="1" applyFill="1" applyBorder="1"/>
    <xf numFmtId="1" fontId="6" fillId="3" borderId="1302" xfId="0" applyNumberFormat="1" applyFont="1" applyFill="1" applyBorder="1"/>
    <xf numFmtId="1" fontId="6" fillId="5" borderId="1302" xfId="0" applyNumberFormat="1" applyFont="1" applyFill="1" applyBorder="1" applyAlignment="1">
      <alignment horizontal="center" vertical="center" wrapText="1"/>
    </xf>
    <xf numFmtId="1" fontId="6" fillId="5" borderId="1279" xfId="0" applyNumberFormat="1" applyFont="1" applyFill="1" applyBorder="1" applyAlignment="1">
      <alignment horizontal="center" vertical="center" wrapText="1"/>
    </xf>
    <xf numFmtId="1" fontId="6" fillId="5" borderId="1280" xfId="0" applyNumberFormat="1" applyFont="1" applyFill="1" applyBorder="1" applyProtection="1">
      <protection locked="0"/>
    </xf>
    <xf numFmtId="1" fontId="4" fillId="0" borderId="1280" xfId="0" applyNumberFormat="1" applyFont="1" applyBorder="1"/>
    <xf numFmtId="1" fontId="6" fillId="3" borderId="1280" xfId="0" applyNumberFormat="1" applyFont="1" applyFill="1" applyBorder="1"/>
    <xf numFmtId="1" fontId="6" fillId="0" borderId="427" xfId="0" applyNumberFormat="1" applyFont="1" applyBorder="1" applyAlignment="1">
      <alignment horizontal="center" vertical="center" wrapText="1"/>
    </xf>
    <xf numFmtId="1" fontId="6" fillId="0" borderId="1315" xfId="0" applyNumberFormat="1" applyFont="1" applyBorder="1" applyAlignment="1">
      <alignment horizontal="center" vertical="center" wrapText="1"/>
    </xf>
    <xf numFmtId="1" fontId="6" fillId="5" borderId="1302" xfId="0" applyNumberFormat="1" applyFont="1" applyFill="1" applyBorder="1" applyProtection="1">
      <protection locked="0"/>
    </xf>
    <xf numFmtId="1" fontId="6" fillId="5" borderId="1312" xfId="0" applyNumberFormat="1" applyFont="1" applyFill="1" applyBorder="1" applyProtection="1">
      <protection locked="0"/>
    </xf>
    <xf numFmtId="1" fontId="6" fillId="0" borderId="1267" xfId="0" applyNumberFormat="1" applyFont="1" applyBorder="1" applyAlignment="1">
      <alignment horizontal="right" vertical="center" wrapText="1"/>
    </xf>
    <xf numFmtId="1" fontId="6" fillId="0" borderId="1276" xfId="0" applyNumberFormat="1" applyFont="1" applyBorder="1" applyAlignment="1">
      <alignment horizontal="right"/>
    </xf>
    <xf numFmtId="1" fontId="6" fillId="0" borderId="1241" xfId="0" applyNumberFormat="1" applyFont="1" applyBorder="1" applyAlignment="1">
      <alignment horizontal="right"/>
    </xf>
    <xf numFmtId="1" fontId="6" fillId="7" borderId="1316" xfId="0" applyNumberFormat="1" applyFont="1" applyFill="1" applyBorder="1" applyProtection="1">
      <protection locked="0"/>
    </xf>
    <xf numFmtId="1" fontId="6" fillId="7" borderId="1317" xfId="0" applyNumberFormat="1" applyFont="1" applyFill="1" applyBorder="1" applyProtection="1">
      <protection locked="0"/>
    </xf>
    <xf numFmtId="1" fontId="6" fillId="0" borderId="1233" xfId="0" applyNumberFormat="1" applyFont="1" applyBorder="1" applyAlignment="1">
      <alignment horizontal="right"/>
    </xf>
    <xf numFmtId="1" fontId="6" fillId="0" borderId="1234" xfId="0" applyNumberFormat="1" applyFont="1" applyBorder="1" applyAlignment="1">
      <alignment horizontal="right"/>
    </xf>
    <xf numFmtId="1" fontId="6" fillId="0" borderId="1232" xfId="0" applyNumberFormat="1" applyFont="1" applyBorder="1" applyAlignment="1">
      <alignment horizontal="right"/>
    </xf>
    <xf numFmtId="1" fontId="6" fillId="0" borderId="427" xfId="0" applyNumberFormat="1" applyFont="1" applyBorder="1" applyAlignment="1">
      <alignment horizontal="right"/>
    </xf>
    <xf numFmtId="1" fontId="6" fillId="0" borderId="1315" xfId="0" applyNumberFormat="1" applyFont="1" applyBorder="1" applyAlignment="1">
      <alignment horizontal="right"/>
    </xf>
    <xf numFmtId="1" fontId="6" fillId="0" borderId="1312" xfId="0" applyNumberFormat="1" applyFont="1" applyBorder="1"/>
    <xf numFmtId="1" fontId="6" fillId="0" borderId="1235" xfId="0" applyNumberFormat="1" applyFont="1" applyBorder="1" applyAlignment="1">
      <alignment horizontal="center" vertical="center" wrapText="1"/>
    </xf>
    <xf numFmtId="1" fontId="2" fillId="0" borderId="1279" xfId="0" applyNumberFormat="1" applyFont="1" applyBorder="1"/>
    <xf numFmtId="1" fontId="2" fillId="0" borderId="1279" xfId="0" applyNumberFormat="1" applyFont="1" applyBorder="1" applyProtection="1">
      <protection locked="0"/>
    </xf>
    <xf numFmtId="1" fontId="2" fillId="4" borderId="1279" xfId="0" applyNumberFormat="1" applyFont="1" applyFill="1" applyBorder="1" applyProtection="1">
      <protection locked="0"/>
    </xf>
    <xf numFmtId="1" fontId="2" fillId="6" borderId="1279" xfId="0" applyNumberFormat="1" applyFont="1" applyFill="1" applyBorder="1" applyProtection="1">
      <protection locked="0"/>
    </xf>
    <xf numFmtId="1" fontId="6" fillId="5" borderId="1318" xfId="0" applyNumberFormat="1" applyFont="1" applyFill="1" applyBorder="1"/>
    <xf numFmtId="1" fontId="6" fillId="0" borderId="1318" xfId="0" applyNumberFormat="1" applyFont="1" applyBorder="1"/>
    <xf numFmtId="1" fontId="4" fillId="0" borderId="1309" xfId="0" applyNumberFormat="1" applyFont="1" applyBorder="1"/>
    <xf numFmtId="1" fontId="4" fillId="0" borderId="1318" xfId="0" applyNumberFormat="1" applyFont="1" applyBorder="1"/>
    <xf numFmtId="1" fontId="4" fillId="0" borderId="1319" xfId="0" applyNumberFormat="1" applyFont="1" applyBorder="1"/>
    <xf numFmtId="1" fontId="6" fillId="0" borderId="1233" xfId="0" applyNumberFormat="1" applyFont="1" applyBorder="1" applyAlignment="1">
      <alignment horizontal="center" vertical="center"/>
    </xf>
    <xf numFmtId="1" fontId="6" fillId="0" borderId="1321" xfId="0" applyNumberFormat="1" applyFont="1" applyBorder="1" applyAlignment="1">
      <alignment horizontal="center" vertical="center"/>
    </xf>
    <xf numFmtId="1" fontId="6" fillId="0" borderId="1233" xfId="0" applyNumberFormat="1" applyFont="1" applyBorder="1" applyAlignment="1">
      <alignment wrapText="1"/>
    </xf>
    <xf numFmtId="1" fontId="6" fillId="0" borderId="1234" xfId="0" applyNumberFormat="1" applyFont="1" applyBorder="1" applyAlignment="1">
      <alignment wrapText="1"/>
    </xf>
    <xf numFmtId="1" fontId="6" fillId="7" borderId="1322" xfId="0" applyNumberFormat="1" applyFont="1" applyFill="1" applyBorder="1" applyProtection="1">
      <protection locked="0"/>
    </xf>
    <xf numFmtId="1" fontId="6" fillId="10" borderId="1230" xfId="0" applyNumberFormat="1" applyFont="1" applyFill="1" applyBorder="1" applyAlignment="1">
      <alignment horizontal="center"/>
    </xf>
    <xf numFmtId="1" fontId="6" fillId="10" borderId="427" xfId="0" applyNumberFormat="1" applyFont="1" applyFill="1" applyBorder="1" applyAlignment="1">
      <alignment horizontal="center"/>
    </xf>
    <xf numFmtId="1" fontId="6" fillId="10" borderId="1232" xfId="0" applyNumberFormat="1" applyFont="1" applyFill="1" applyBorder="1" applyAlignment="1">
      <alignment horizontal="center"/>
    </xf>
    <xf numFmtId="1" fontId="6" fillId="0" borderId="1241" xfId="0" applyNumberFormat="1" applyFont="1" applyBorder="1" applyAlignment="1">
      <alignment wrapText="1"/>
    </xf>
    <xf numFmtId="1" fontId="6" fillId="0" borderId="1267" xfId="0" applyNumberFormat="1" applyFont="1" applyBorder="1" applyAlignment="1">
      <alignment wrapText="1"/>
    </xf>
    <xf numFmtId="1" fontId="6" fillId="0" borderId="1276" xfId="0" applyNumberFormat="1" applyFont="1" applyBorder="1" applyAlignment="1">
      <alignment wrapText="1"/>
    </xf>
    <xf numFmtId="1" fontId="6" fillId="7" borderId="1320" xfId="0" applyNumberFormat="1" applyFont="1" applyFill="1" applyBorder="1" applyProtection="1">
      <protection locked="0"/>
    </xf>
    <xf numFmtId="1" fontId="6" fillId="0" borderId="1167" xfId="0" applyNumberFormat="1" applyFont="1" applyBorder="1" applyAlignment="1">
      <alignment wrapText="1"/>
    </xf>
    <xf numFmtId="1" fontId="6" fillId="0" borderId="1232" xfId="0" applyNumberFormat="1" applyFont="1" applyBorder="1" applyAlignment="1">
      <alignment wrapText="1"/>
    </xf>
    <xf numFmtId="1" fontId="6" fillId="7" borderId="427" xfId="0" applyNumberFormat="1" applyFont="1" applyFill="1" applyBorder="1" applyProtection="1">
      <protection locked="0"/>
    </xf>
    <xf numFmtId="1" fontId="1" fillId="0" borderId="1230" xfId="0" applyNumberFormat="1" applyFont="1" applyBorder="1"/>
    <xf numFmtId="1" fontId="1" fillId="0" borderId="427" xfId="0" applyNumberFormat="1" applyFont="1" applyBorder="1"/>
    <xf numFmtId="1" fontId="6" fillId="0" borderId="1316" xfId="0" applyNumberFormat="1" applyFont="1" applyBorder="1" applyAlignment="1">
      <alignment wrapText="1"/>
    </xf>
    <xf numFmtId="1" fontId="6" fillId="9" borderId="1267" xfId="0" applyNumberFormat="1" applyFont="1" applyFill="1" applyBorder="1"/>
    <xf numFmtId="1" fontId="6" fillId="9" borderId="1241" xfId="0" applyNumberFormat="1" applyFont="1" applyFill="1" applyBorder="1"/>
    <xf numFmtId="1" fontId="6" fillId="9" borderId="1299" xfId="0" applyNumberFormat="1" applyFont="1" applyFill="1" applyBorder="1"/>
    <xf numFmtId="1" fontId="6" fillId="9" borderId="1266" xfId="0" applyNumberFormat="1" applyFont="1" applyFill="1" applyBorder="1"/>
    <xf numFmtId="1" fontId="6" fillId="9" borderId="1167" xfId="0" applyNumberFormat="1" applyFont="1" applyFill="1" applyBorder="1"/>
    <xf numFmtId="1" fontId="6" fillId="0" borderId="1266" xfId="0" applyNumberFormat="1" applyFont="1" applyBorder="1" applyAlignment="1">
      <alignment wrapText="1"/>
    </xf>
    <xf numFmtId="1" fontId="6" fillId="7" borderId="1323" xfId="0" applyNumberFormat="1" applyFont="1" applyFill="1" applyBorder="1" applyProtection="1">
      <protection locked="0"/>
    </xf>
    <xf numFmtId="1" fontId="6" fillId="0" borderId="1278" xfId="0" applyNumberFormat="1" applyFont="1" applyBorder="1" applyAlignment="1">
      <alignment wrapText="1"/>
    </xf>
    <xf numFmtId="1" fontId="11" fillId="0" borderId="1315" xfId="0" applyNumberFormat="1" applyFont="1" applyBorder="1" applyAlignment="1">
      <alignment horizontal="center" vertical="center" wrapText="1"/>
    </xf>
    <xf numFmtId="1" fontId="11" fillId="0" borderId="1235" xfId="0" applyNumberFormat="1" applyFont="1" applyBorder="1" applyAlignment="1">
      <alignment horizontal="center" vertical="center" wrapText="1"/>
    </xf>
    <xf numFmtId="1" fontId="11" fillId="0" borderId="1232" xfId="0" applyNumberFormat="1" applyFont="1" applyBorder="1" applyAlignment="1">
      <alignment horizontal="center" vertical="center" wrapText="1"/>
    </xf>
    <xf numFmtId="1" fontId="6" fillId="10" borderId="1324" xfId="0" applyNumberFormat="1" applyFont="1" applyFill="1" applyBorder="1"/>
    <xf numFmtId="1" fontId="6" fillId="0" borderId="1235" xfId="0" applyNumberFormat="1" applyFont="1" applyBorder="1" applyAlignment="1">
      <alignment wrapText="1"/>
    </xf>
    <xf numFmtId="1" fontId="6" fillId="7" borderId="1315" xfId="0" applyNumberFormat="1" applyFont="1" applyFill="1" applyBorder="1" applyProtection="1">
      <protection locked="0"/>
    </xf>
    <xf numFmtId="1" fontId="6" fillId="7" borderId="1235" xfId="0" applyNumberFormat="1" applyFont="1" applyFill="1" applyBorder="1" applyProtection="1">
      <protection locked="0"/>
    </xf>
    <xf numFmtId="1" fontId="6" fillId="0" borderId="1325" xfId="0" applyNumberFormat="1" applyFont="1" applyBorder="1" applyAlignment="1">
      <alignment wrapText="1"/>
    </xf>
    <xf numFmtId="1" fontId="6" fillId="7" borderId="416" xfId="0" applyNumberFormat="1" applyFont="1" applyFill="1" applyBorder="1" applyProtection="1">
      <protection locked="0"/>
    </xf>
    <xf numFmtId="1" fontId="6" fillId="9" borderId="1316" xfId="0" applyNumberFormat="1" applyFont="1" applyFill="1" applyBorder="1"/>
    <xf numFmtId="1" fontId="6" fillId="0" borderId="1298" xfId="0" applyNumberFormat="1" applyFont="1" applyBorder="1" applyAlignment="1">
      <alignment wrapText="1"/>
    </xf>
    <xf numFmtId="1" fontId="6" fillId="7" borderId="1278" xfId="0" applyNumberFormat="1" applyFont="1" applyFill="1" applyBorder="1" applyProtection="1">
      <protection locked="0"/>
    </xf>
    <xf numFmtId="1" fontId="6" fillId="0" borderId="1232" xfId="0" applyNumberFormat="1" applyFont="1" applyBorder="1" applyAlignment="1">
      <alignment horizontal="center" vertical="center"/>
    </xf>
    <xf numFmtId="1" fontId="6" fillId="0" borderId="1167" xfId="0" applyNumberFormat="1" applyFont="1" applyBorder="1"/>
    <xf numFmtId="1" fontId="6" fillId="0" borderId="416" xfId="0" applyNumberFormat="1" applyFont="1" applyBorder="1" applyAlignment="1" applyProtection="1">
      <alignment horizontal="center" vertical="center" wrapText="1"/>
      <protection hidden="1"/>
    </xf>
    <xf numFmtId="1" fontId="6" fillId="0" borderId="417" xfId="0" applyNumberFormat="1" applyFont="1" applyBorder="1" applyAlignment="1" applyProtection="1">
      <alignment horizontal="center" vertical="center" wrapText="1"/>
      <protection hidden="1"/>
    </xf>
    <xf numFmtId="1" fontId="6" fillId="0" borderId="416" xfId="0" applyNumberFormat="1" applyFont="1" applyBorder="1" applyAlignment="1" applyProtection="1">
      <alignment horizontal="center" vertical="center"/>
      <protection hidden="1"/>
    </xf>
    <xf numFmtId="1" fontId="6" fillId="0" borderId="1233" xfId="0" applyNumberFormat="1" applyFont="1" applyBorder="1" applyAlignment="1" applyProtection="1">
      <alignment horizontal="center" vertical="center"/>
      <protection hidden="1"/>
    </xf>
    <xf numFmtId="1" fontId="6" fillId="0" borderId="416" xfId="0" applyNumberFormat="1" applyFont="1" applyBorder="1" applyAlignment="1">
      <alignment horizontal="right" wrapText="1"/>
    </xf>
    <xf numFmtId="1" fontId="6" fillId="0" borderId="417" xfId="0" applyNumberFormat="1" applyFont="1" applyBorder="1" applyAlignment="1">
      <alignment horizontal="right" wrapText="1"/>
    </xf>
    <xf numFmtId="1" fontId="6" fillId="0" borderId="1236" xfId="0" applyNumberFormat="1" applyFont="1" applyBorder="1" applyAlignment="1">
      <alignment horizontal="center" vertical="center" wrapText="1"/>
    </xf>
    <xf numFmtId="1" fontId="6" fillId="0" borderId="1262" xfId="0" applyNumberFormat="1" applyFont="1" applyBorder="1" applyAlignment="1">
      <alignment wrapText="1"/>
    </xf>
    <xf numFmtId="1" fontId="6" fillId="0" borderId="1236" xfId="0" applyNumberFormat="1" applyFont="1" applyBorder="1" applyAlignment="1">
      <alignment wrapText="1"/>
    </xf>
    <xf numFmtId="1" fontId="6" fillId="0" borderId="427" xfId="0" applyNumberFormat="1" applyFont="1" applyBorder="1" applyAlignment="1">
      <alignment wrapText="1"/>
    </xf>
    <xf numFmtId="1" fontId="6" fillId="0" borderId="1238" xfId="0" applyNumberFormat="1" applyFont="1" applyBorder="1" applyAlignment="1">
      <alignment wrapText="1"/>
    </xf>
    <xf numFmtId="1" fontId="6" fillId="9" borderId="1292" xfId="0" applyNumberFormat="1" applyFont="1" applyFill="1" applyBorder="1" applyAlignment="1">
      <alignment wrapText="1"/>
    </xf>
    <xf numFmtId="1" fontId="6" fillId="9" borderId="1291" xfId="0" applyNumberFormat="1" applyFont="1" applyFill="1" applyBorder="1"/>
    <xf numFmtId="1" fontId="6" fillId="12" borderId="1326" xfId="3" applyNumberFormat="1" applyFont="1" applyBorder="1" applyProtection="1">
      <protection locked="0"/>
    </xf>
    <xf numFmtId="1" fontId="6" fillId="12" borderId="1327" xfId="3" applyNumberFormat="1" applyFont="1" applyBorder="1" applyProtection="1">
      <protection locked="0"/>
    </xf>
    <xf numFmtId="1" fontId="6" fillId="12" borderId="1328" xfId="3" applyNumberFormat="1" applyFont="1" applyBorder="1" applyProtection="1">
      <protection locked="0"/>
    </xf>
    <xf numFmtId="1" fontId="6" fillId="12" borderId="1329" xfId="3" applyNumberFormat="1" applyFont="1" applyBorder="1" applyProtection="1">
      <protection locked="0"/>
    </xf>
    <xf numFmtId="1" fontId="6" fillId="12" borderId="1330" xfId="3" applyNumberFormat="1" applyFont="1" applyBorder="1" applyProtection="1">
      <protection locked="0"/>
    </xf>
    <xf numFmtId="1" fontId="6" fillId="12" borderId="1331" xfId="3" applyNumberFormat="1" applyFont="1" applyBorder="1" applyProtection="1">
      <protection locked="0"/>
    </xf>
    <xf numFmtId="1" fontId="6" fillId="5" borderId="1333" xfId="0" applyNumberFormat="1" applyFont="1" applyFill="1" applyBorder="1"/>
    <xf numFmtId="1" fontId="6" fillId="5" borderId="1295" xfId="0" applyNumberFormat="1" applyFont="1" applyFill="1" applyBorder="1"/>
    <xf numFmtId="1" fontId="6" fillId="0" borderId="1334" xfId="0" applyNumberFormat="1" applyFont="1" applyBorder="1" applyAlignment="1">
      <alignment wrapText="1"/>
    </xf>
    <xf numFmtId="1" fontId="6" fillId="10" borderId="1335" xfId="0" applyNumberFormat="1" applyFont="1" applyFill="1" applyBorder="1"/>
    <xf numFmtId="1" fontId="6" fillId="0" borderId="1334" xfId="0" applyNumberFormat="1" applyFont="1" applyBorder="1"/>
    <xf numFmtId="1" fontId="6" fillId="10" borderId="1336" xfId="0" applyNumberFormat="1" applyFont="1" applyFill="1" applyBorder="1"/>
    <xf numFmtId="1" fontId="6" fillId="10" borderId="1337" xfId="0" applyNumberFormat="1" applyFont="1" applyFill="1" applyBorder="1"/>
    <xf numFmtId="1" fontId="6" fillId="10" borderId="1334" xfId="0" applyNumberFormat="1" applyFont="1" applyFill="1" applyBorder="1"/>
    <xf numFmtId="1" fontId="6" fillId="10" borderId="1316" xfId="0" applyNumberFormat="1" applyFont="1" applyFill="1" applyBorder="1"/>
    <xf numFmtId="1" fontId="6" fillId="7" borderId="1337" xfId="0" applyNumberFormat="1" applyFont="1" applyFill="1" applyBorder="1" applyProtection="1">
      <protection locked="0"/>
    </xf>
    <xf numFmtId="1" fontId="6" fillId="10" borderId="1338" xfId="0" applyNumberFormat="1" applyFont="1" applyFill="1" applyBorder="1"/>
    <xf numFmtId="1" fontId="6" fillId="7" borderId="1334" xfId="0" applyNumberFormat="1" applyFont="1" applyFill="1" applyBorder="1" applyProtection="1">
      <protection locked="0"/>
    </xf>
    <xf numFmtId="1" fontId="6" fillId="7" borderId="1339" xfId="0" applyNumberFormat="1" applyFont="1" applyFill="1" applyBorder="1" applyProtection="1">
      <protection locked="0"/>
    </xf>
    <xf numFmtId="1" fontId="6" fillId="7" borderId="1231" xfId="0" applyNumberFormat="1" applyFont="1" applyFill="1" applyBorder="1" applyProtection="1">
      <protection locked="0"/>
    </xf>
    <xf numFmtId="1" fontId="6" fillId="0" borderId="1341" xfId="0" applyNumberFormat="1" applyFont="1" applyBorder="1"/>
    <xf numFmtId="1" fontId="6" fillId="0" borderId="1342" xfId="0" applyNumberFormat="1" applyFont="1" applyBorder="1"/>
    <xf numFmtId="1" fontId="6" fillId="0" borderId="1343" xfId="0" applyNumberFormat="1" applyFont="1" applyBorder="1"/>
    <xf numFmtId="1" fontId="6" fillId="0" borderId="1132" xfId="0" applyNumberFormat="1" applyFont="1" applyBorder="1" applyAlignment="1">
      <alignment wrapText="1"/>
    </xf>
    <xf numFmtId="1" fontId="6" fillId="0" borderId="1345" xfId="0" applyNumberFormat="1" applyFont="1" applyBorder="1" applyAlignment="1">
      <alignment horizontal="center" vertical="center" wrapText="1"/>
    </xf>
    <xf numFmtId="1" fontId="6" fillId="0" borderId="1346" xfId="0" applyNumberFormat="1" applyFont="1" applyBorder="1" applyAlignment="1">
      <alignment horizontal="center" vertical="center" wrapText="1"/>
    </xf>
    <xf numFmtId="1" fontId="6" fillId="0" borderId="1347" xfId="0" applyNumberFormat="1" applyFont="1" applyBorder="1" applyAlignment="1">
      <alignment horizontal="center" vertical="center" wrapText="1"/>
    </xf>
    <xf numFmtId="1" fontId="6" fillId="0" borderId="1348" xfId="0" applyNumberFormat="1" applyFont="1" applyBorder="1" applyAlignment="1">
      <alignment horizontal="center" vertical="center" wrapText="1"/>
    </xf>
    <xf numFmtId="1" fontId="6" fillId="0" borderId="416" xfId="0" applyNumberFormat="1" applyFont="1" applyBorder="1"/>
    <xf numFmtId="1" fontId="6" fillId="0" borderId="417" xfId="0" applyNumberFormat="1" applyFont="1" applyBorder="1"/>
    <xf numFmtId="1" fontId="4" fillId="5" borderId="1349" xfId="0" applyNumberFormat="1" applyFont="1" applyFill="1" applyBorder="1"/>
    <xf numFmtId="1" fontId="5" fillId="0" borderId="1350" xfId="0" applyNumberFormat="1" applyFont="1" applyBorder="1"/>
    <xf numFmtId="1" fontId="2" fillId="0" borderId="1351" xfId="0" applyNumberFormat="1" applyFont="1" applyBorder="1"/>
    <xf numFmtId="1" fontId="2" fillId="3" borderId="1351" xfId="0" applyNumberFormat="1" applyFont="1" applyFill="1" applyBorder="1"/>
    <xf numFmtId="1" fontId="6" fillId="0" borderId="1352" xfId="0" applyNumberFormat="1" applyFont="1" applyBorder="1" applyAlignment="1">
      <alignment wrapText="1"/>
    </xf>
    <xf numFmtId="1" fontId="6" fillId="0" borderId="1353" xfId="0" applyNumberFormat="1" applyFont="1" applyBorder="1" applyAlignment="1">
      <alignment horizontal="right" wrapText="1"/>
    </xf>
    <xf numFmtId="1" fontId="6" fillId="0" borderId="1354" xfId="0" applyNumberFormat="1" applyFont="1" applyBorder="1" applyAlignment="1">
      <alignment horizontal="right"/>
    </xf>
    <xf numFmtId="1" fontId="6" fillId="7" borderId="1355" xfId="0" applyNumberFormat="1" applyFont="1" applyFill="1" applyBorder="1" applyProtection="1">
      <protection locked="0"/>
    </xf>
    <xf numFmtId="1" fontId="6" fillId="7" borderId="1354" xfId="0" applyNumberFormat="1" applyFont="1" applyFill="1" applyBorder="1" applyProtection="1">
      <protection locked="0"/>
    </xf>
    <xf numFmtId="1" fontId="6" fillId="7" borderId="1356" xfId="0" applyNumberFormat="1" applyFont="1" applyFill="1" applyBorder="1" applyProtection="1">
      <protection locked="0"/>
    </xf>
    <xf numFmtId="1" fontId="6" fillId="7" borderId="1357" xfId="0" applyNumberFormat="1" applyFont="1" applyFill="1" applyBorder="1" applyProtection="1">
      <protection locked="0"/>
    </xf>
    <xf numFmtId="1" fontId="6" fillId="7" borderId="1358" xfId="0" applyNumberFormat="1" applyFont="1" applyFill="1" applyBorder="1" applyProtection="1">
      <protection locked="0"/>
    </xf>
    <xf numFmtId="1" fontId="6" fillId="0" borderId="1344" xfId="0" applyNumberFormat="1" applyFont="1" applyBorder="1" applyAlignment="1">
      <alignment horizontal="center" vertical="center"/>
    </xf>
    <xf numFmtId="1" fontId="6" fillId="0" borderId="1345" xfId="0" applyNumberFormat="1" applyFont="1" applyBorder="1" applyAlignment="1">
      <alignment horizontal="center" vertical="center"/>
    </xf>
    <xf numFmtId="1" fontId="6" fillId="0" borderId="1352" xfId="0" applyNumberFormat="1" applyFont="1" applyBorder="1"/>
    <xf numFmtId="1" fontId="6" fillId="0" borderId="1352" xfId="0" applyNumberFormat="1" applyFont="1" applyBorder="1" applyAlignment="1">
      <alignment horizontal="right" wrapText="1"/>
    </xf>
    <xf numFmtId="1" fontId="6" fillId="0" borderId="1355" xfId="0" applyNumberFormat="1" applyFont="1" applyBorder="1" applyAlignment="1">
      <alignment horizontal="right" wrapText="1"/>
    </xf>
    <xf numFmtId="1" fontId="6" fillId="0" borderId="1356" xfId="0" applyNumberFormat="1" applyFont="1" applyBorder="1" applyAlignment="1">
      <alignment horizontal="right"/>
    </xf>
    <xf numFmtId="1" fontId="6" fillId="7" borderId="1360" xfId="0" applyNumberFormat="1" applyFont="1" applyFill="1" applyBorder="1" applyProtection="1">
      <protection locked="0"/>
    </xf>
    <xf numFmtId="1" fontId="6" fillId="7" borderId="1353" xfId="0" applyNumberFormat="1" applyFont="1" applyFill="1" applyBorder="1" applyProtection="1">
      <protection locked="0"/>
    </xf>
    <xf numFmtId="1" fontId="6" fillId="7" borderId="1361" xfId="0" applyNumberFormat="1" applyFont="1" applyFill="1" applyBorder="1" applyProtection="1">
      <protection locked="0"/>
    </xf>
    <xf numFmtId="1" fontId="12" fillId="7" borderId="1353" xfId="0" applyNumberFormat="1" applyFont="1" applyFill="1" applyBorder="1" applyProtection="1">
      <protection locked="0"/>
    </xf>
    <xf numFmtId="1" fontId="12" fillId="7" borderId="1361" xfId="0" applyNumberFormat="1" applyFont="1" applyFill="1" applyBorder="1" applyProtection="1">
      <protection locked="0"/>
    </xf>
    <xf numFmtId="1" fontId="12" fillId="7" borderId="1356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332" xfId="0" applyNumberFormat="1" applyFont="1" applyBorder="1" applyAlignment="1">
      <alignment horizontal="center" vertical="center"/>
    </xf>
    <xf numFmtId="1" fontId="2" fillId="3" borderId="1349" xfId="0" applyNumberFormat="1" applyFont="1" applyFill="1" applyBorder="1"/>
    <xf numFmtId="1" fontId="4" fillId="3" borderId="1349" xfId="0" applyNumberFormat="1" applyFont="1" applyFill="1" applyBorder="1"/>
    <xf numFmtId="1" fontId="4" fillId="3" borderId="392" xfId="0" applyNumberFormat="1" applyFont="1" applyFill="1" applyBorder="1"/>
    <xf numFmtId="1" fontId="4" fillId="0" borderId="392" xfId="0" applyNumberFormat="1" applyFont="1" applyBorder="1"/>
    <xf numFmtId="1" fontId="2" fillId="3" borderId="392" xfId="0" applyNumberFormat="1" applyFont="1" applyFill="1" applyBorder="1"/>
    <xf numFmtId="1" fontId="6" fillId="0" borderId="378" xfId="0" applyNumberFormat="1" applyFont="1" applyBorder="1" applyAlignment="1">
      <alignment horizontal="center" vertical="center"/>
    </xf>
    <xf numFmtId="1" fontId="6" fillId="3" borderId="370" xfId="0" applyNumberFormat="1" applyFont="1" applyFill="1" applyBorder="1"/>
    <xf numFmtId="1" fontId="6" fillId="7" borderId="371" xfId="0" applyNumberFormat="1" applyFont="1" applyFill="1" applyBorder="1" applyProtection="1">
      <protection locked="0"/>
    </xf>
    <xf numFmtId="1" fontId="6" fillId="7" borderId="390" xfId="0" applyNumberFormat="1" applyFont="1" applyFill="1" applyBorder="1" applyProtection="1">
      <protection locked="0"/>
    </xf>
    <xf numFmtId="1" fontId="6" fillId="7" borderId="1362" xfId="0" applyNumberFormat="1" applyFont="1" applyFill="1" applyBorder="1" applyProtection="1">
      <protection locked="0"/>
    </xf>
    <xf numFmtId="1" fontId="6" fillId="7" borderId="1363" xfId="0" applyNumberFormat="1" applyFont="1" applyFill="1" applyBorder="1" applyProtection="1">
      <protection locked="0"/>
    </xf>
    <xf numFmtId="1" fontId="6" fillId="7" borderId="380" xfId="0" applyNumberFormat="1" applyFont="1" applyFill="1" applyBorder="1" applyProtection="1">
      <protection locked="0"/>
    </xf>
    <xf numFmtId="1" fontId="6" fillId="3" borderId="1349" xfId="0" applyNumberFormat="1" applyFont="1" applyFill="1" applyBorder="1"/>
    <xf numFmtId="1" fontId="6" fillId="0" borderId="1349" xfId="0" applyNumberFormat="1" applyFont="1" applyBorder="1"/>
    <xf numFmtId="1" fontId="6" fillId="7" borderId="1364" xfId="0" applyNumberFormat="1" applyFont="1" applyFill="1" applyBorder="1" applyProtection="1">
      <protection locked="0"/>
    </xf>
    <xf numFmtId="1" fontId="6" fillId="7" borderId="1365" xfId="0" applyNumberFormat="1" applyFont="1" applyFill="1" applyBorder="1" applyProtection="1">
      <protection locked="0"/>
    </xf>
    <xf numFmtId="1" fontId="6" fillId="7" borderId="1366" xfId="0" applyNumberFormat="1" applyFont="1" applyFill="1" applyBorder="1" applyProtection="1">
      <protection locked="0"/>
    </xf>
    <xf numFmtId="1" fontId="6" fillId="0" borderId="1368" xfId="0" applyNumberFormat="1" applyFont="1" applyBorder="1"/>
    <xf numFmtId="1" fontId="2" fillId="3" borderId="1369" xfId="0" applyNumberFormat="1" applyFont="1" applyFill="1" applyBorder="1"/>
    <xf numFmtId="1" fontId="4" fillId="3" borderId="1368" xfId="0" applyNumberFormat="1" applyFont="1" applyFill="1" applyBorder="1"/>
    <xf numFmtId="1" fontId="4" fillId="0" borderId="1349" xfId="0" applyNumberFormat="1" applyFont="1" applyBorder="1"/>
    <xf numFmtId="1" fontId="2" fillId="0" borderId="1370" xfId="0" applyNumberFormat="1" applyFont="1" applyBorder="1"/>
    <xf numFmtId="1" fontId="2" fillId="0" borderId="1371" xfId="0" applyNumberFormat="1" applyFont="1" applyBorder="1"/>
    <xf numFmtId="1" fontId="6" fillId="3" borderId="1368" xfId="0" applyNumberFormat="1" applyFont="1" applyFill="1" applyBorder="1"/>
    <xf numFmtId="1" fontId="6" fillId="0" borderId="378" xfId="0" applyNumberFormat="1" applyFont="1" applyBorder="1"/>
    <xf numFmtId="1" fontId="2" fillId="0" borderId="1372" xfId="0" applyNumberFormat="1" applyFont="1" applyBorder="1"/>
    <xf numFmtId="1" fontId="6" fillId="8" borderId="1353" xfId="0" applyNumberFormat="1" applyFont="1" applyFill="1" applyBorder="1"/>
    <xf numFmtId="1" fontId="6" fillId="8" borderId="1361" xfId="0" applyNumberFormat="1" applyFont="1" applyFill="1" applyBorder="1"/>
    <xf numFmtId="1" fontId="6" fillId="8" borderId="1373" xfId="0" applyNumberFormat="1" applyFont="1" applyFill="1" applyBorder="1"/>
    <xf numFmtId="1" fontId="6" fillId="0" borderId="1352" xfId="0" applyNumberFormat="1" applyFont="1" applyBorder="1" applyAlignment="1" applyProtection="1">
      <alignment wrapText="1"/>
      <protection hidden="1"/>
    </xf>
    <xf numFmtId="1" fontId="6" fillId="8" borderId="712" xfId="0" applyNumberFormat="1" applyFont="1" applyFill="1" applyBorder="1"/>
    <xf numFmtId="1" fontId="6" fillId="7" borderId="1301" xfId="0" applyNumberFormat="1" applyFont="1" applyFill="1" applyBorder="1" applyProtection="1">
      <protection locked="0"/>
    </xf>
    <xf numFmtId="1" fontId="6" fillId="0" borderId="1334" xfId="0" applyNumberFormat="1" applyFont="1" applyBorder="1" applyAlignment="1" applyProtection="1">
      <alignment wrapText="1"/>
      <protection hidden="1"/>
    </xf>
    <xf numFmtId="1" fontId="6" fillId="0" borderId="1339" xfId="0" applyNumberFormat="1" applyFont="1" applyBorder="1"/>
    <xf numFmtId="1" fontId="6" fillId="7" borderId="1336" xfId="0" applyNumberFormat="1" applyFont="1" applyFill="1" applyBorder="1" applyProtection="1">
      <protection locked="0"/>
    </xf>
    <xf numFmtId="1" fontId="6" fillId="7" borderId="1335" xfId="0" applyNumberFormat="1" applyFont="1" applyFill="1" applyBorder="1" applyProtection="1">
      <protection locked="0"/>
    </xf>
    <xf numFmtId="1" fontId="6" fillId="8" borderId="1337" xfId="0" applyNumberFormat="1" applyFont="1" applyFill="1" applyBorder="1"/>
    <xf numFmtId="1" fontId="6" fillId="8" borderId="1335" xfId="0" applyNumberFormat="1" applyFont="1" applyFill="1" applyBorder="1"/>
    <xf numFmtId="1" fontId="6" fillId="8" borderId="1375" xfId="0" applyNumberFormat="1" applyFont="1" applyFill="1" applyBorder="1"/>
    <xf numFmtId="1" fontId="6" fillId="3" borderId="1376" xfId="0" applyNumberFormat="1" applyFont="1" applyFill="1" applyBorder="1"/>
    <xf numFmtId="1" fontId="6" fillId="0" borderId="1376" xfId="0" applyNumberFormat="1" applyFont="1" applyBorder="1"/>
    <xf numFmtId="1" fontId="6" fillId="7" borderId="1378" xfId="0" applyNumberFormat="1" applyFont="1" applyFill="1" applyBorder="1" applyProtection="1">
      <protection locked="0"/>
    </xf>
    <xf numFmtId="1" fontId="6" fillId="8" borderId="1378" xfId="0" applyNumberFormat="1" applyFont="1" applyFill="1" applyBorder="1"/>
    <xf numFmtId="1" fontId="6" fillId="0" borderId="1379" xfId="0" applyNumberFormat="1" applyFont="1" applyBorder="1" applyAlignment="1" applyProtection="1">
      <alignment wrapText="1"/>
      <protection hidden="1"/>
    </xf>
    <xf numFmtId="1" fontId="6" fillId="0" borderId="1379" xfId="0" applyNumberFormat="1" applyFont="1" applyBorder="1"/>
    <xf numFmtId="1" fontId="6" fillId="7" borderId="1380" xfId="0" applyNumberFormat="1" applyFont="1" applyFill="1" applyBorder="1" applyProtection="1">
      <protection locked="0"/>
    </xf>
    <xf numFmtId="1" fontId="6" fillId="7" borderId="1381" xfId="0" applyNumberFormat="1" applyFont="1" applyFill="1" applyBorder="1" applyProtection="1">
      <protection locked="0"/>
    </xf>
    <xf numFmtId="1" fontId="6" fillId="7" borderId="1382" xfId="0" applyNumberFormat="1" applyFont="1" applyFill="1" applyBorder="1" applyProtection="1">
      <protection locked="0"/>
    </xf>
    <xf numFmtId="1" fontId="6" fillId="7" borderId="1383" xfId="0" applyNumberFormat="1" applyFont="1" applyFill="1" applyBorder="1" applyProtection="1">
      <protection locked="0"/>
    </xf>
    <xf numFmtId="1" fontId="6" fillId="3" borderId="1384" xfId="0" applyNumberFormat="1" applyFont="1" applyFill="1" applyBorder="1"/>
    <xf numFmtId="1" fontId="6" fillId="0" borderId="1384" xfId="0" applyNumberFormat="1" applyFont="1" applyBorder="1"/>
    <xf numFmtId="1" fontId="6" fillId="0" borderId="1386" xfId="0" applyNumberFormat="1" applyFont="1" applyBorder="1" applyAlignment="1" applyProtection="1">
      <alignment wrapText="1"/>
      <protection hidden="1"/>
    </xf>
    <xf numFmtId="1" fontId="6" fillId="0" borderId="1386" xfId="0" applyNumberFormat="1" applyFont="1" applyBorder="1"/>
    <xf numFmtId="1" fontId="6" fillId="7" borderId="1387" xfId="0" applyNumberFormat="1" applyFont="1" applyFill="1" applyBorder="1" applyProtection="1">
      <protection locked="0"/>
    </xf>
    <xf numFmtId="1" fontId="6" fillId="7" borderId="1388" xfId="0" applyNumberFormat="1" applyFont="1" applyFill="1" applyBorder="1" applyProtection="1">
      <protection locked="0"/>
    </xf>
    <xf numFmtId="1" fontId="6" fillId="7" borderId="1389" xfId="0" applyNumberFormat="1" applyFont="1" applyFill="1" applyBorder="1" applyProtection="1">
      <protection locked="0"/>
    </xf>
    <xf numFmtId="1" fontId="6" fillId="7" borderId="1390" xfId="0" applyNumberFormat="1" applyFont="1" applyFill="1" applyBorder="1" applyProtection="1">
      <protection locked="0"/>
    </xf>
    <xf numFmtId="1" fontId="6" fillId="3" borderId="1391" xfId="0" applyNumberFormat="1" applyFont="1" applyFill="1" applyBorder="1"/>
    <xf numFmtId="1" fontId="6" fillId="0" borderId="1391" xfId="0" applyNumberFormat="1" applyFont="1" applyBorder="1"/>
    <xf numFmtId="1" fontId="6" fillId="0" borderId="1310" xfId="0" applyNumberFormat="1" applyFont="1" applyBorder="1" applyAlignment="1" applyProtection="1">
      <alignment wrapText="1"/>
      <protection hidden="1"/>
    </xf>
    <xf numFmtId="1" fontId="4" fillId="3" borderId="1384" xfId="0" applyNumberFormat="1" applyFont="1" applyFill="1" applyBorder="1"/>
    <xf numFmtId="1" fontId="4" fillId="3" borderId="1394" xfId="0" applyNumberFormat="1" applyFont="1" applyFill="1" applyBorder="1"/>
    <xf numFmtId="1" fontId="6" fillId="0" borderId="1396" xfId="0" applyNumberFormat="1" applyFont="1" applyBorder="1" applyAlignment="1">
      <alignment horizontal="center" vertical="center" wrapText="1"/>
    </xf>
    <xf numFmtId="1" fontId="6" fillId="0" borderId="1397" xfId="0" applyNumberFormat="1" applyFont="1" applyBorder="1" applyAlignment="1">
      <alignment horizontal="center" vertical="center"/>
    </xf>
    <xf numFmtId="1" fontId="6" fillId="0" borderId="1398" xfId="0" applyNumberFormat="1" applyFont="1" applyBorder="1" applyAlignment="1">
      <alignment horizontal="center" vertical="center"/>
    </xf>
    <xf numFmtId="1" fontId="6" fillId="0" borderId="1399" xfId="0" applyNumberFormat="1" applyFont="1" applyBorder="1" applyAlignment="1">
      <alignment horizontal="center" vertical="center"/>
    </xf>
    <xf numFmtId="1" fontId="6" fillId="0" borderId="1400" xfId="0" applyNumberFormat="1" applyFont="1" applyBorder="1"/>
    <xf numFmtId="1" fontId="6" fillId="0" borderId="1396" xfId="0" applyNumberFormat="1" applyFont="1" applyBorder="1"/>
    <xf numFmtId="1" fontId="6" fillId="0" borderId="1397" xfId="0" applyNumberFormat="1" applyFont="1" applyBorder="1"/>
    <xf numFmtId="1" fontId="6" fillId="0" borderId="1398" xfId="0" applyNumberFormat="1" applyFont="1" applyBorder="1"/>
    <xf numFmtId="1" fontId="6" fillId="0" borderId="1399" xfId="0" applyNumberFormat="1" applyFont="1" applyBorder="1"/>
    <xf numFmtId="1" fontId="6" fillId="7" borderId="1402" xfId="0" applyNumberFormat="1" applyFont="1" applyFill="1" applyBorder="1" applyProtection="1">
      <protection locked="0"/>
    </xf>
    <xf numFmtId="1" fontId="6" fillId="8" borderId="1381" xfId="0" applyNumberFormat="1" applyFont="1" applyFill="1" applyBorder="1"/>
    <xf numFmtId="1" fontId="6" fillId="8" borderId="1402" xfId="0" applyNumberFormat="1" applyFont="1" applyFill="1" applyBorder="1"/>
    <xf numFmtId="1" fontId="6" fillId="8" borderId="1403" xfId="0" applyNumberFormat="1" applyFont="1" applyFill="1" applyBorder="1"/>
    <xf numFmtId="1" fontId="6" fillId="0" borderId="1405" xfId="0" applyNumberFormat="1" applyFont="1" applyBorder="1" applyAlignment="1" applyProtection="1">
      <alignment wrapText="1"/>
      <protection hidden="1"/>
    </xf>
    <xf numFmtId="1" fontId="6" fillId="0" borderId="1406" xfId="0" applyNumberFormat="1" applyFont="1" applyBorder="1"/>
    <xf numFmtId="1" fontId="6" fillId="7" borderId="1407" xfId="0" applyNumberFormat="1" applyFont="1" applyFill="1" applyBorder="1" applyProtection="1">
      <protection locked="0"/>
    </xf>
    <xf numFmtId="1" fontId="6" fillId="8" borderId="1408" xfId="0" applyNumberFormat="1" applyFont="1" applyFill="1" applyBorder="1"/>
    <xf numFmtId="1" fontId="6" fillId="8" borderId="1409" xfId="0" applyNumberFormat="1" applyFont="1" applyFill="1" applyBorder="1"/>
    <xf numFmtId="1" fontId="4" fillId="3" borderId="1410" xfId="0" applyNumberFormat="1" applyFont="1" applyFill="1" applyBorder="1"/>
    <xf numFmtId="1" fontId="4" fillId="3" borderId="1411" xfId="0" applyNumberFormat="1" applyFont="1" applyFill="1" applyBorder="1"/>
    <xf numFmtId="1" fontId="6" fillId="0" borderId="1413" xfId="0" applyNumberFormat="1" applyFont="1" applyBorder="1"/>
    <xf numFmtId="1" fontId="6" fillId="7" borderId="1414" xfId="0" applyNumberFormat="1" applyFont="1" applyFill="1" applyBorder="1" applyProtection="1">
      <protection locked="0"/>
    </xf>
    <xf numFmtId="1" fontId="6" fillId="8" borderId="1415" xfId="0" applyNumberFormat="1" applyFont="1" applyFill="1" applyBorder="1"/>
    <xf numFmtId="1" fontId="6" fillId="8" borderId="1416" xfId="0" applyNumberFormat="1" applyFont="1" applyFill="1" applyBorder="1"/>
    <xf numFmtId="1" fontId="4" fillId="3" borderId="1417" xfId="0" applyNumberFormat="1" applyFont="1" applyFill="1" applyBorder="1"/>
    <xf numFmtId="1" fontId="4" fillId="3" borderId="1418" xfId="0" applyNumberFormat="1" applyFont="1" applyFill="1" applyBorder="1"/>
    <xf numFmtId="1" fontId="6" fillId="0" borderId="1420" xfId="0" applyNumberFormat="1" applyFont="1" applyBorder="1" applyAlignment="1" applyProtection="1">
      <alignment wrapText="1"/>
      <protection hidden="1"/>
    </xf>
    <xf numFmtId="1" fontId="6" fillId="0" borderId="1420" xfId="0" applyNumberFormat="1" applyFont="1" applyBorder="1"/>
    <xf numFmtId="1" fontId="6" fillId="7" borderId="1421" xfId="0" applyNumberFormat="1" applyFont="1" applyFill="1" applyBorder="1" applyProtection="1">
      <protection locked="0"/>
    </xf>
    <xf numFmtId="1" fontId="6" fillId="7" borderId="1422" xfId="0" applyNumberFormat="1" applyFont="1" applyFill="1" applyBorder="1" applyProtection="1">
      <protection locked="0"/>
    </xf>
    <xf numFmtId="1" fontId="6" fillId="7" borderId="1423" xfId="0" applyNumberFormat="1" applyFont="1" applyFill="1" applyBorder="1" applyProtection="1">
      <protection locked="0"/>
    </xf>
    <xf numFmtId="1" fontId="4" fillId="3" borderId="1424" xfId="0" applyNumberFormat="1" applyFont="1" applyFill="1" applyBorder="1"/>
    <xf numFmtId="1" fontId="4" fillId="3" borderId="1425" xfId="0" applyNumberFormat="1" applyFont="1" applyFill="1" applyBorder="1"/>
    <xf numFmtId="1" fontId="6" fillId="0" borderId="1427" xfId="0" applyNumberFormat="1" applyFont="1" applyBorder="1" applyAlignment="1" applyProtection="1">
      <alignment wrapText="1"/>
      <protection hidden="1"/>
    </xf>
    <xf numFmtId="1" fontId="6" fillId="0" borderId="1427" xfId="0" applyNumberFormat="1" applyFont="1" applyBorder="1"/>
    <xf numFmtId="1" fontId="6" fillId="7" borderId="1428" xfId="0" applyNumberFormat="1" applyFont="1" applyFill="1" applyBorder="1" applyProtection="1">
      <protection locked="0"/>
    </xf>
    <xf numFmtId="1" fontId="6" fillId="7" borderId="1429" xfId="0" applyNumberFormat="1" applyFont="1" applyFill="1" applyBorder="1" applyProtection="1">
      <protection locked="0"/>
    </xf>
    <xf numFmtId="1" fontId="6" fillId="7" borderId="1430" xfId="0" applyNumberFormat="1" applyFont="1" applyFill="1" applyBorder="1" applyProtection="1">
      <protection locked="0"/>
    </xf>
    <xf numFmtId="1" fontId="4" fillId="3" borderId="1431" xfId="0" applyNumberFormat="1" applyFont="1" applyFill="1" applyBorder="1"/>
    <xf numFmtId="1" fontId="4" fillId="3" borderId="1432" xfId="0" applyNumberFormat="1" applyFont="1" applyFill="1" applyBorder="1"/>
    <xf numFmtId="1" fontId="6" fillId="0" borderId="1435" xfId="0" applyNumberFormat="1" applyFont="1" applyBorder="1" applyAlignment="1">
      <alignment horizontal="center" vertical="center" wrapText="1"/>
    </xf>
    <xf numFmtId="1" fontId="2" fillId="3" borderId="1424" xfId="0" applyNumberFormat="1" applyFont="1" applyFill="1" applyBorder="1"/>
    <xf numFmtId="1" fontId="6" fillId="0" borderId="1436" xfId="0" applyNumberFormat="1" applyFont="1" applyBorder="1"/>
    <xf numFmtId="1" fontId="6" fillId="7" borderId="1435" xfId="0" applyNumberFormat="1" applyFont="1" applyFill="1" applyBorder="1" applyProtection="1">
      <protection locked="0"/>
    </xf>
    <xf numFmtId="1" fontId="6" fillId="3" borderId="1424" xfId="0" applyNumberFormat="1" applyFont="1" applyFill="1" applyBorder="1"/>
    <xf numFmtId="1" fontId="6" fillId="0" borderId="1424" xfId="0" applyNumberFormat="1" applyFont="1" applyBorder="1"/>
    <xf numFmtId="1" fontId="6" fillId="0" borderId="1437" xfId="0" applyNumberFormat="1" applyFont="1" applyBorder="1" applyAlignment="1">
      <alignment horizontal="center" vertical="center" wrapText="1"/>
    </xf>
    <xf numFmtId="1" fontId="6" fillId="0" borderId="1438" xfId="0" applyNumberFormat="1" applyFont="1" applyBorder="1" applyAlignment="1">
      <alignment horizontal="center" vertical="center" wrapText="1"/>
    </xf>
    <xf numFmtId="1" fontId="6" fillId="3" borderId="1424" xfId="0" applyNumberFormat="1" applyFont="1" applyFill="1" applyBorder="1" applyAlignment="1">
      <alignment wrapText="1"/>
    </xf>
    <xf numFmtId="1" fontId="6" fillId="0" borderId="1424" xfId="0" applyNumberFormat="1" applyFont="1" applyBorder="1" applyAlignment="1">
      <alignment wrapText="1"/>
    </xf>
    <xf numFmtId="1" fontId="6" fillId="0" borderId="1435" xfId="0" applyNumberFormat="1" applyFont="1" applyBorder="1"/>
    <xf numFmtId="1" fontId="6" fillId="7" borderId="1437" xfId="0" applyNumberFormat="1" applyFont="1" applyFill="1" applyBorder="1" applyProtection="1">
      <protection locked="0"/>
    </xf>
    <xf numFmtId="1" fontId="6" fillId="7" borderId="1434" xfId="0" applyNumberFormat="1" applyFont="1" applyFill="1" applyBorder="1" applyProtection="1">
      <protection locked="0"/>
    </xf>
    <xf numFmtId="1" fontId="6" fillId="0" borderId="1441" xfId="0" applyNumberFormat="1" applyFont="1" applyBorder="1" applyAlignment="1">
      <alignment horizontal="center" vertical="center" wrapText="1"/>
    </xf>
    <xf numFmtId="1" fontId="6" fillId="0" borderId="1442" xfId="0" applyNumberFormat="1" applyFont="1" applyBorder="1" applyAlignment="1">
      <alignment horizontal="center" vertical="center" wrapText="1"/>
    </xf>
    <xf numFmtId="1" fontId="6" fillId="0" borderId="1434" xfId="0" applyNumberFormat="1" applyFont="1" applyBorder="1" applyAlignment="1">
      <alignment horizontal="center" vertical="center" wrapText="1"/>
    </xf>
    <xf numFmtId="1" fontId="6" fillId="0" borderId="1439" xfId="0" applyNumberFormat="1" applyFont="1" applyBorder="1" applyAlignment="1">
      <alignment horizontal="center" vertical="center" wrapText="1"/>
    </xf>
    <xf numFmtId="1" fontId="6" fillId="0" borderId="1421" xfId="0" applyNumberFormat="1" applyFont="1" applyBorder="1"/>
    <xf numFmtId="1" fontId="6" fillId="0" borderId="1445" xfId="0" applyNumberFormat="1" applyFont="1" applyBorder="1"/>
    <xf numFmtId="1" fontId="6" fillId="0" borderId="1444" xfId="0" applyNumberFormat="1" applyFont="1" applyBorder="1"/>
    <xf numFmtId="1" fontId="6" fillId="7" borderId="1444" xfId="0" applyNumberFormat="1" applyFont="1" applyFill="1" applyBorder="1" applyProtection="1">
      <protection locked="0"/>
    </xf>
    <xf numFmtId="1" fontId="6" fillId="7" borderId="1446" xfId="0" applyNumberFormat="1" applyFont="1" applyFill="1" applyBorder="1" applyProtection="1">
      <protection locked="0"/>
    </xf>
    <xf numFmtId="1" fontId="6" fillId="7" borderId="1443" xfId="0" applyNumberFormat="1" applyFont="1" applyFill="1" applyBorder="1" applyProtection="1">
      <protection locked="0"/>
    </xf>
    <xf numFmtId="1" fontId="6" fillId="7" borderId="1420" xfId="0" applyNumberFormat="1" applyFont="1" applyFill="1" applyBorder="1" applyProtection="1">
      <protection locked="0"/>
    </xf>
    <xf numFmtId="1" fontId="2" fillId="3" borderId="1431" xfId="0" applyNumberFormat="1" applyFont="1" applyFill="1" applyBorder="1"/>
    <xf numFmtId="1" fontId="6" fillId="0" borderId="1301" xfId="0" applyNumberFormat="1" applyFont="1" applyBorder="1"/>
    <xf numFmtId="1" fontId="6" fillId="9" borderId="1310" xfId="0" applyNumberFormat="1" applyFont="1" applyFill="1" applyBorder="1"/>
    <xf numFmtId="1" fontId="6" fillId="0" borderId="1436" xfId="0" applyNumberFormat="1" applyFont="1" applyBorder="1" applyAlignment="1">
      <alignment horizontal="center" vertical="center" wrapText="1"/>
    </xf>
    <xf numFmtId="1" fontId="6" fillId="0" borderId="1428" xfId="0" applyNumberFormat="1" applyFont="1" applyBorder="1"/>
    <xf numFmtId="1" fontId="6" fillId="0" borderId="1449" xfId="0" applyNumberFormat="1" applyFont="1" applyBorder="1"/>
    <xf numFmtId="1" fontId="6" fillId="7" borderId="1448" xfId="0" applyNumberFormat="1" applyFont="1" applyFill="1" applyBorder="1" applyProtection="1">
      <protection locked="0"/>
    </xf>
    <xf numFmtId="1" fontId="6" fillId="7" borderId="1427" xfId="0" applyNumberFormat="1" applyFont="1" applyFill="1" applyBorder="1" applyProtection="1">
      <protection locked="0"/>
    </xf>
    <xf numFmtId="1" fontId="6" fillId="0" borderId="1432" xfId="0" applyNumberFormat="1" applyFont="1" applyBorder="1" applyAlignment="1" applyProtection="1">
      <alignment wrapText="1"/>
      <protection locked="0"/>
    </xf>
    <xf numFmtId="1" fontId="6" fillId="0" borderId="1432" xfId="0" applyNumberFormat="1" applyFont="1" applyBorder="1" applyAlignment="1">
      <alignment wrapText="1"/>
    </xf>
    <xf numFmtId="1" fontId="6" fillId="3" borderId="1432" xfId="0" applyNumberFormat="1" applyFont="1" applyFill="1" applyBorder="1" applyAlignment="1">
      <alignment wrapText="1"/>
    </xf>
    <xf numFmtId="1" fontId="6" fillId="0" borderId="1371" xfId="0" applyNumberFormat="1" applyFont="1" applyBorder="1" applyAlignment="1">
      <alignment wrapText="1"/>
    </xf>
    <xf numFmtId="1" fontId="6" fillId="0" borderId="1442" xfId="0" applyNumberFormat="1" applyFont="1" applyBorder="1" applyAlignment="1">
      <alignment horizontal="center" vertical="center"/>
    </xf>
    <xf numFmtId="1" fontId="6" fillId="3" borderId="1431" xfId="0" applyNumberFormat="1" applyFont="1" applyFill="1" applyBorder="1"/>
    <xf numFmtId="1" fontId="2" fillId="3" borderId="1451" xfId="0" applyNumberFormat="1" applyFont="1" applyFill="1" applyBorder="1"/>
    <xf numFmtId="1" fontId="6" fillId="3" borderId="1437" xfId="1" applyNumberFormat="1" applyFont="1" applyFill="1" applyBorder="1"/>
    <xf numFmtId="1" fontId="6" fillId="3" borderId="1441" xfId="1" applyNumberFormat="1" applyFont="1" applyFill="1" applyBorder="1"/>
    <xf numFmtId="1" fontId="6" fillId="3" borderId="1452" xfId="1" applyNumberFormat="1" applyFont="1" applyFill="1" applyBorder="1"/>
    <xf numFmtId="1" fontId="6" fillId="7" borderId="1438" xfId="0" applyNumberFormat="1" applyFont="1" applyFill="1" applyBorder="1" applyProtection="1">
      <protection locked="0"/>
    </xf>
    <xf numFmtId="1" fontId="6" fillId="5" borderId="1431" xfId="0" applyNumberFormat="1" applyFont="1" applyFill="1" applyBorder="1"/>
    <xf numFmtId="1" fontId="2" fillId="5" borderId="1451" xfId="0" applyNumberFormat="1" applyFont="1" applyFill="1" applyBorder="1"/>
    <xf numFmtId="1" fontId="6" fillId="5" borderId="1432" xfId="0" applyNumberFormat="1" applyFont="1" applyFill="1" applyBorder="1"/>
    <xf numFmtId="1" fontId="6" fillId="0" borderId="1453" xfId="0" applyNumberFormat="1" applyFont="1" applyBorder="1" applyAlignment="1">
      <alignment horizontal="center" vertical="center" wrapText="1"/>
    </xf>
    <xf numFmtId="1" fontId="6" fillId="0" borderId="1454" xfId="0" applyNumberFormat="1" applyFont="1" applyBorder="1"/>
    <xf numFmtId="1" fontId="6" fillId="0" borderId="1437" xfId="0" applyNumberFormat="1" applyFont="1" applyBorder="1"/>
    <xf numFmtId="1" fontId="6" fillId="0" borderId="1441" xfId="0" applyNumberFormat="1" applyFont="1" applyBorder="1"/>
    <xf numFmtId="1" fontId="6" fillId="0" borderId="1434" xfId="0" applyNumberFormat="1" applyFont="1" applyBorder="1"/>
    <xf numFmtId="1" fontId="6" fillId="0" borderId="1455" xfId="0" applyNumberFormat="1" applyFont="1" applyBorder="1"/>
    <xf numFmtId="1" fontId="6" fillId="0" borderId="1456" xfId="0" applyNumberFormat="1" applyFont="1" applyBorder="1"/>
    <xf numFmtId="1" fontId="6" fillId="5" borderId="1455" xfId="0" applyNumberFormat="1" applyFont="1" applyFill="1" applyBorder="1"/>
    <xf numFmtId="1" fontId="4" fillId="5" borderId="1431" xfId="0" applyNumberFormat="1" applyFont="1" applyFill="1" applyBorder="1"/>
    <xf numFmtId="1" fontId="4" fillId="5" borderId="1432" xfId="0" applyNumberFormat="1" applyFont="1" applyFill="1" applyBorder="1"/>
    <xf numFmtId="1" fontId="4" fillId="5" borderId="1431" xfId="0" applyNumberFormat="1" applyFont="1" applyFill="1" applyBorder="1" applyProtection="1">
      <protection locked="0"/>
    </xf>
    <xf numFmtId="1" fontId="4" fillId="5" borderId="1458" xfId="0" applyNumberFormat="1" applyFont="1" applyFill="1" applyBorder="1"/>
    <xf numFmtId="1" fontId="2" fillId="5" borderId="1431" xfId="0" applyNumberFormat="1" applyFont="1" applyFill="1" applyBorder="1"/>
    <xf numFmtId="1" fontId="6" fillId="5" borderId="1431" xfId="0" applyNumberFormat="1" applyFont="1" applyFill="1" applyBorder="1" applyProtection="1">
      <protection locked="0"/>
    </xf>
    <xf numFmtId="1" fontId="6" fillId="5" borderId="1458" xfId="0" applyNumberFormat="1" applyFont="1" applyFill="1" applyBorder="1"/>
    <xf numFmtId="1" fontId="6" fillId="5" borderId="1417" xfId="0" applyNumberFormat="1" applyFont="1" applyFill="1" applyBorder="1"/>
    <xf numFmtId="1" fontId="2" fillId="5" borderId="1417" xfId="0" applyNumberFormat="1" applyFont="1" applyFill="1" applyBorder="1"/>
    <xf numFmtId="1" fontId="6" fillId="0" borderId="1397" xfId="0" applyNumberFormat="1" applyFont="1" applyBorder="1" applyAlignment="1">
      <alignment horizontal="center" vertical="center" wrapText="1"/>
    </xf>
    <xf numFmtId="1" fontId="6" fillId="0" borderId="1393" xfId="0" applyNumberFormat="1" applyFont="1" applyBorder="1" applyAlignment="1">
      <alignment horizontal="center" vertical="center" wrapText="1"/>
    </xf>
    <xf numFmtId="1" fontId="6" fillId="0" borderId="1459" xfId="0" applyNumberFormat="1" applyFont="1" applyBorder="1" applyAlignment="1">
      <alignment horizontal="center" vertical="center" wrapText="1"/>
    </xf>
    <xf numFmtId="1" fontId="6" fillId="5" borderId="1349" xfId="0" applyNumberFormat="1" applyFont="1" applyFill="1" applyBorder="1"/>
    <xf numFmtId="1" fontId="2" fillId="5" borderId="1349" xfId="0" applyNumberFormat="1" applyFont="1" applyFill="1" applyBorder="1"/>
    <xf numFmtId="1" fontId="6" fillId="0" borderId="1355" xfId="0" applyNumberFormat="1" applyFont="1" applyBorder="1"/>
    <xf numFmtId="1" fontId="6" fillId="0" borderId="1361" xfId="0" applyNumberFormat="1" applyFont="1" applyBorder="1"/>
    <xf numFmtId="1" fontId="6" fillId="0" borderId="444" xfId="0" applyNumberFormat="1" applyFont="1" applyBorder="1"/>
    <xf numFmtId="1" fontId="6" fillId="7" borderId="1352" xfId="0" applyNumberFormat="1" applyFont="1" applyFill="1" applyBorder="1" applyProtection="1">
      <protection locked="0"/>
    </xf>
    <xf numFmtId="1" fontId="6" fillId="5" borderId="1460" xfId="0" applyNumberFormat="1" applyFont="1" applyFill="1" applyBorder="1"/>
    <xf numFmtId="1" fontId="4" fillId="5" borderId="1461" xfId="0" applyNumberFormat="1" applyFont="1" applyFill="1" applyBorder="1"/>
    <xf numFmtId="1" fontId="6" fillId="0" borderId="1463" xfId="0" applyNumberFormat="1" applyFont="1" applyBorder="1"/>
    <xf numFmtId="1" fontId="6" fillId="0" borderId="1464" xfId="0" applyNumberFormat="1" applyFont="1" applyBorder="1"/>
    <xf numFmtId="1" fontId="6" fillId="7" borderId="1463" xfId="0" applyNumberFormat="1" applyFont="1" applyFill="1" applyBorder="1" applyProtection="1">
      <protection locked="0"/>
    </xf>
    <xf numFmtId="1" fontId="6" fillId="7" borderId="1462" xfId="0" applyNumberFormat="1" applyFont="1" applyFill="1" applyBorder="1" applyProtection="1">
      <protection locked="0"/>
    </xf>
    <xf numFmtId="1" fontId="2" fillId="3" borderId="1392" xfId="0" applyNumberFormat="1" applyFont="1" applyFill="1" applyBorder="1"/>
    <xf numFmtId="1" fontId="6" fillId="0" borderId="1451" xfId="0" applyNumberFormat="1" applyFont="1" applyBorder="1"/>
    <xf numFmtId="1" fontId="6" fillId="0" borderId="1431" xfId="0" applyNumberFormat="1" applyFont="1" applyBorder="1"/>
    <xf numFmtId="1" fontId="4" fillId="0" borderId="1431" xfId="0" applyNumberFormat="1" applyFont="1" applyBorder="1"/>
    <xf numFmtId="1" fontId="6" fillId="0" borderId="1465" xfId="0" applyNumberFormat="1" applyFont="1" applyBorder="1"/>
    <xf numFmtId="1" fontId="6" fillId="0" borderId="1465" xfId="0" applyNumberFormat="1" applyFont="1" applyBorder="1" applyProtection="1">
      <protection locked="0"/>
    </xf>
    <xf numFmtId="1" fontId="6" fillId="0" borderId="1393" xfId="0" applyNumberFormat="1" applyFont="1" applyBorder="1"/>
    <xf numFmtId="1" fontId="4" fillId="5" borderId="1466" xfId="0" applyNumberFormat="1" applyFont="1" applyFill="1" applyBorder="1"/>
    <xf numFmtId="1" fontId="4" fillId="0" borderId="1451" xfId="0" applyNumberFormat="1" applyFont="1" applyBorder="1"/>
    <xf numFmtId="1" fontId="6" fillId="5" borderId="1451" xfId="0" applyNumberFormat="1" applyFont="1" applyFill="1" applyBorder="1"/>
    <xf numFmtId="1" fontId="6" fillId="3" borderId="1451" xfId="0" applyNumberFormat="1" applyFont="1" applyFill="1" applyBorder="1"/>
    <xf numFmtId="1" fontId="6" fillId="5" borderId="1451" xfId="0" applyNumberFormat="1" applyFont="1" applyFill="1" applyBorder="1" applyAlignment="1">
      <alignment horizontal="center" vertical="center" wrapText="1"/>
    </xf>
    <xf numFmtId="1" fontId="6" fillId="5" borderId="1431" xfId="0" applyNumberFormat="1" applyFont="1" applyFill="1" applyBorder="1" applyAlignment="1">
      <alignment horizontal="center" vertical="center" wrapText="1"/>
    </xf>
    <xf numFmtId="1" fontId="6" fillId="5" borderId="1432" xfId="0" applyNumberFormat="1" applyFont="1" applyFill="1" applyBorder="1" applyProtection="1">
      <protection locked="0"/>
    </xf>
    <xf numFmtId="1" fontId="4" fillId="0" borderId="1432" xfId="0" applyNumberFormat="1" applyFont="1" applyBorder="1"/>
    <xf numFmtId="1" fontId="6" fillId="3" borderId="1432" xfId="0" applyNumberFormat="1" applyFont="1" applyFill="1" applyBorder="1"/>
    <xf numFmtId="1" fontId="6" fillId="0" borderId="1392" xfId="0" applyNumberFormat="1" applyFont="1" applyBorder="1" applyAlignment="1">
      <alignment horizontal="center" vertical="center" wrapText="1"/>
    </xf>
    <xf numFmtId="1" fontId="6" fillId="0" borderId="1469" xfId="0" applyNumberFormat="1" applyFont="1" applyBorder="1" applyAlignment="1">
      <alignment horizontal="center" vertical="center" wrapText="1"/>
    </xf>
    <xf numFmtId="1" fontId="6" fillId="5" borderId="1451" xfId="0" applyNumberFormat="1" applyFont="1" applyFill="1" applyBorder="1" applyProtection="1">
      <protection locked="0"/>
    </xf>
    <xf numFmtId="1" fontId="6" fillId="5" borderId="1458" xfId="0" applyNumberFormat="1" applyFont="1" applyFill="1" applyBorder="1" applyProtection="1">
      <protection locked="0"/>
    </xf>
    <xf numFmtId="1" fontId="6" fillId="0" borderId="1428" xfId="0" applyNumberFormat="1" applyFont="1" applyBorder="1" applyAlignment="1">
      <alignment horizontal="right" vertical="center" wrapText="1"/>
    </xf>
    <xf numFmtId="1" fontId="6" fillId="0" borderId="1449" xfId="0" applyNumberFormat="1" applyFont="1" applyBorder="1" applyAlignment="1">
      <alignment horizontal="right"/>
    </xf>
    <xf numFmtId="1" fontId="6" fillId="0" borderId="1444" xfId="0" applyNumberFormat="1" applyFont="1" applyBorder="1" applyAlignment="1">
      <alignment horizontal="right"/>
    </xf>
    <xf numFmtId="1" fontId="6" fillId="7" borderId="1470" xfId="0" applyNumberFormat="1" applyFont="1" applyFill="1" applyBorder="1" applyProtection="1">
      <protection locked="0"/>
    </xf>
    <xf numFmtId="1" fontId="6" fillId="7" borderId="1471" xfId="0" applyNumberFormat="1" applyFont="1" applyFill="1" applyBorder="1" applyProtection="1">
      <protection locked="0"/>
    </xf>
    <xf numFmtId="1" fontId="6" fillId="7" borderId="1449" xfId="0" applyNumberFormat="1" applyFont="1" applyFill="1" applyBorder="1" applyProtection="1">
      <protection locked="0"/>
    </xf>
    <xf numFmtId="1" fontId="6" fillId="0" borderId="1396" xfId="0" applyNumberFormat="1" applyFont="1" applyBorder="1" applyAlignment="1">
      <alignment horizontal="right"/>
    </xf>
    <xf numFmtId="1" fontId="6" fillId="0" borderId="1397" xfId="0" applyNumberFormat="1" applyFont="1" applyBorder="1" applyAlignment="1">
      <alignment horizontal="right"/>
    </xf>
    <xf numFmtId="1" fontId="6" fillId="0" borderId="1393" xfId="0" applyNumberFormat="1" applyFont="1" applyBorder="1" applyAlignment="1">
      <alignment horizontal="right"/>
    </xf>
    <xf numFmtId="1" fontId="6" fillId="0" borderId="1392" xfId="0" applyNumberFormat="1" applyFont="1" applyBorder="1" applyAlignment="1">
      <alignment horizontal="right"/>
    </xf>
    <xf numFmtId="1" fontId="6" fillId="0" borderId="1469" xfId="0" applyNumberFormat="1" applyFont="1" applyBorder="1" applyAlignment="1">
      <alignment horizontal="right"/>
    </xf>
    <xf numFmtId="1" fontId="6" fillId="0" borderId="1301" xfId="0" applyNumberFormat="1" applyFont="1" applyBorder="1" applyAlignment="1">
      <alignment horizontal="right"/>
    </xf>
    <xf numFmtId="1" fontId="6" fillId="0" borderId="1458" xfId="0" applyNumberFormat="1" applyFont="1" applyBorder="1"/>
    <xf numFmtId="1" fontId="6" fillId="0" borderId="1398" xfId="0" applyNumberFormat="1" applyFont="1" applyBorder="1" applyAlignment="1">
      <alignment horizontal="center" vertical="center" wrapText="1"/>
    </xf>
    <xf numFmtId="1" fontId="6" fillId="0" borderId="1399" xfId="0" applyNumberFormat="1" applyFont="1" applyBorder="1" applyAlignment="1">
      <alignment horizontal="center" vertical="center" wrapText="1"/>
    </xf>
    <xf numFmtId="1" fontId="2" fillId="0" borderId="1431" xfId="0" applyNumberFormat="1" applyFont="1" applyBorder="1"/>
    <xf numFmtId="1" fontId="2" fillId="0" borderId="1431" xfId="0" applyNumberFormat="1" applyFont="1" applyBorder="1" applyProtection="1">
      <protection locked="0"/>
    </xf>
    <xf numFmtId="1" fontId="2" fillId="4" borderId="1431" xfId="0" applyNumberFormat="1" applyFont="1" applyFill="1" applyBorder="1" applyProtection="1">
      <protection locked="0"/>
    </xf>
    <xf numFmtId="1" fontId="2" fillId="6" borderId="1431" xfId="0" applyNumberFormat="1" applyFont="1" applyFill="1" applyBorder="1" applyProtection="1">
      <protection locked="0"/>
    </xf>
    <xf numFmtId="1" fontId="6" fillId="5" borderId="1472" xfId="0" applyNumberFormat="1" applyFont="1" applyFill="1" applyBorder="1"/>
    <xf numFmtId="1" fontId="6" fillId="0" borderId="1472" xfId="0" applyNumberFormat="1" applyFont="1" applyBorder="1"/>
    <xf numFmtId="1" fontId="4" fillId="0" borderId="1456" xfId="0" applyNumberFormat="1" applyFont="1" applyBorder="1"/>
    <xf numFmtId="1" fontId="4" fillId="0" borderId="1472" xfId="0" applyNumberFormat="1" applyFont="1" applyBorder="1"/>
    <xf numFmtId="1" fontId="4" fillId="0" borderId="1473" xfId="0" applyNumberFormat="1" applyFont="1" applyBorder="1"/>
    <xf numFmtId="1" fontId="6" fillId="0" borderId="1396" xfId="0" applyNumberFormat="1" applyFont="1" applyBorder="1" applyAlignment="1">
      <alignment horizontal="center" vertical="center"/>
    </xf>
    <xf numFmtId="1" fontId="6" fillId="0" borderId="1301" xfId="0" applyNumberFormat="1" applyFont="1" applyBorder="1" applyAlignment="1">
      <alignment horizontal="center" vertical="center"/>
    </xf>
    <xf numFmtId="1" fontId="6" fillId="0" borderId="1396" xfId="0" applyNumberFormat="1" applyFont="1" applyBorder="1" applyAlignment="1">
      <alignment wrapText="1"/>
    </xf>
    <xf numFmtId="1" fontId="6" fillId="0" borderId="1397" xfId="0" applyNumberFormat="1" applyFont="1" applyBorder="1" applyAlignment="1">
      <alignment wrapText="1"/>
    </xf>
    <xf numFmtId="1" fontId="6" fillId="7" borderId="1396" xfId="0" applyNumberFormat="1" applyFont="1" applyFill="1" applyBorder="1" applyProtection="1">
      <protection locked="0"/>
    </xf>
    <xf numFmtId="1" fontId="6" fillId="7" borderId="1475" xfId="0" applyNumberFormat="1" applyFont="1" applyFill="1" applyBorder="1" applyProtection="1">
      <protection locked="0"/>
    </xf>
    <xf numFmtId="1" fontId="6" fillId="7" borderId="1393" xfId="0" applyNumberFormat="1" applyFont="1" applyFill="1" applyBorder="1" applyProtection="1">
      <protection locked="0"/>
    </xf>
    <xf numFmtId="1" fontId="6" fillId="10" borderId="1395" xfId="0" applyNumberFormat="1" applyFont="1" applyFill="1" applyBorder="1" applyAlignment="1">
      <alignment horizontal="center"/>
    </xf>
    <xf numFmtId="1" fontId="6" fillId="10" borderId="1392" xfId="0" applyNumberFormat="1" applyFont="1" applyFill="1" applyBorder="1" applyAlignment="1">
      <alignment horizontal="center"/>
    </xf>
    <xf numFmtId="1" fontId="6" fillId="10" borderId="1393" xfId="0" applyNumberFormat="1" applyFont="1" applyFill="1" applyBorder="1" applyAlignment="1">
      <alignment horizontal="center"/>
    </xf>
    <xf numFmtId="1" fontId="6" fillId="0" borderId="1444" xfId="0" applyNumberFormat="1" applyFont="1" applyBorder="1" applyAlignment="1">
      <alignment wrapText="1"/>
    </xf>
    <xf numFmtId="1" fontId="6" fillId="0" borderId="1428" xfId="0" applyNumberFormat="1" applyFont="1" applyBorder="1" applyAlignment="1">
      <alignment wrapText="1"/>
    </xf>
    <xf numFmtId="1" fontId="6" fillId="0" borderId="1449" xfId="0" applyNumberFormat="1" applyFont="1" applyBorder="1" applyAlignment="1">
      <alignment wrapText="1"/>
    </xf>
    <xf numFmtId="1" fontId="6" fillId="7" borderId="1474" xfId="0" applyNumberFormat="1" applyFont="1" applyFill="1" applyBorder="1" applyProtection="1">
      <protection locked="0"/>
    </xf>
    <xf numFmtId="1" fontId="6" fillId="0" borderId="1463" xfId="0" applyNumberFormat="1" applyFont="1" applyBorder="1" applyAlignment="1">
      <alignment wrapText="1"/>
    </xf>
    <xf numFmtId="1" fontId="6" fillId="0" borderId="1393" xfId="0" applyNumberFormat="1" applyFont="1" applyBorder="1" applyAlignment="1">
      <alignment wrapText="1"/>
    </xf>
    <xf numFmtId="1" fontId="6" fillId="7" borderId="1392" xfId="0" applyNumberFormat="1" applyFont="1" applyFill="1" applyBorder="1" applyProtection="1">
      <protection locked="0"/>
    </xf>
    <xf numFmtId="1" fontId="6" fillId="7" borderId="1400" xfId="0" applyNumberFormat="1" applyFont="1" applyFill="1" applyBorder="1" applyProtection="1">
      <protection locked="0"/>
    </xf>
    <xf numFmtId="1" fontId="1" fillId="0" borderId="1395" xfId="0" applyNumberFormat="1" applyFont="1" applyBorder="1"/>
    <xf numFmtId="1" fontId="1" fillId="0" borderId="1392" xfId="0" applyNumberFormat="1" applyFont="1" applyBorder="1"/>
    <xf numFmtId="1" fontId="6" fillId="0" borderId="1470" xfId="0" applyNumberFormat="1" applyFont="1" applyBorder="1" applyAlignment="1">
      <alignment wrapText="1"/>
    </xf>
    <xf numFmtId="1" fontId="6" fillId="9" borderId="1428" xfId="0" applyNumberFormat="1" applyFont="1" applyFill="1" applyBorder="1"/>
    <xf numFmtId="1" fontId="6" fillId="9" borderId="1444" xfId="0" applyNumberFormat="1" applyFont="1" applyFill="1" applyBorder="1"/>
    <xf numFmtId="1" fontId="6" fillId="9" borderId="1446" xfId="0" applyNumberFormat="1" applyFont="1" applyFill="1" applyBorder="1"/>
    <xf numFmtId="1" fontId="6" fillId="9" borderId="1427" xfId="0" applyNumberFormat="1" applyFont="1" applyFill="1" applyBorder="1"/>
    <xf numFmtId="1" fontId="6" fillId="9" borderId="1463" xfId="0" applyNumberFormat="1" applyFont="1" applyFill="1" applyBorder="1"/>
    <xf numFmtId="1" fontId="6" fillId="0" borderId="1427" xfId="0" applyNumberFormat="1" applyFont="1" applyBorder="1" applyAlignment="1">
      <alignment wrapText="1"/>
    </xf>
    <xf numFmtId="1" fontId="6" fillId="7" borderId="1476" xfId="0" applyNumberFormat="1" applyFont="1" applyFill="1" applyBorder="1" applyProtection="1">
      <protection locked="0"/>
    </xf>
    <xf numFmtId="1" fontId="6" fillId="0" borderId="1430" xfId="0" applyNumberFormat="1" applyFont="1" applyBorder="1" applyAlignment="1">
      <alignment wrapText="1"/>
    </xf>
    <xf numFmtId="1" fontId="11" fillId="0" borderId="1469" xfId="0" applyNumberFormat="1" applyFont="1" applyBorder="1" applyAlignment="1">
      <alignment horizontal="center" vertical="center" wrapText="1"/>
    </xf>
    <xf numFmtId="1" fontId="11" fillId="0" borderId="1398" xfId="0" applyNumberFormat="1" applyFont="1" applyBorder="1" applyAlignment="1">
      <alignment horizontal="center" vertical="center" wrapText="1"/>
    </xf>
    <xf numFmtId="1" fontId="11" fillId="0" borderId="1393" xfId="0" applyNumberFormat="1" applyFont="1" applyBorder="1" applyAlignment="1">
      <alignment horizontal="center" vertical="center" wrapText="1"/>
    </xf>
    <xf numFmtId="1" fontId="6" fillId="10" borderId="1477" xfId="0" applyNumberFormat="1" applyFont="1" applyFill="1" applyBorder="1"/>
    <xf numFmtId="1" fontId="6" fillId="0" borderId="1398" xfId="0" applyNumberFormat="1" applyFont="1" applyBorder="1" applyAlignment="1">
      <alignment wrapText="1"/>
    </xf>
    <xf numFmtId="1" fontId="6" fillId="7" borderId="1469" xfId="0" applyNumberFormat="1" applyFont="1" applyFill="1" applyBorder="1" applyProtection="1">
      <protection locked="0"/>
    </xf>
    <xf numFmtId="1" fontId="6" fillId="7" borderId="1398" xfId="0" applyNumberFormat="1" applyFont="1" applyFill="1" applyBorder="1" applyProtection="1">
      <protection locked="0"/>
    </xf>
    <xf numFmtId="1" fontId="6" fillId="0" borderId="1478" xfId="0" applyNumberFormat="1" applyFont="1" applyBorder="1" applyAlignment="1">
      <alignment wrapText="1"/>
    </xf>
    <xf numFmtId="1" fontId="6" fillId="7" borderId="1459" xfId="0" applyNumberFormat="1" applyFont="1" applyFill="1" applyBorder="1" applyProtection="1">
      <protection locked="0"/>
    </xf>
    <xf numFmtId="1" fontId="6" fillId="9" borderId="1470" xfId="0" applyNumberFormat="1" applyFont="1" applyFill="1" applyBorder="1"/>
    <xf numFmtId="1" fontId="6" fillId="0" borderId="1448" xfId="0" applyNumberFormat="1" applyFont="1" applyBorder="1" applyAlignment="1">
      <alignment wrapText="1"/>
    </xf>
    <xf numFmtId="1" fontId="6" fillId="0" borderId="1393" xfId="0" applyNumberFormat="1" applyFont="1" applyBorder="1" applyAlignment="1">
      <alignment horizontal="center" vertical="center"/>
    </xf>
    <xf numFmtId="1" fontId="6" fillId="0" borderId="1459" xfId="0" applyNumberFormat="1" applyFont="1" applyBorder="1" applyAlignment="1" applyProtection="1">
      <alignment horizontal="center" vertical="center" wrapText="1"/>
      <protection hidden="1"/>
    </xf>
    <xf numFmtId="1" fontId="6" fillId="0" borderId="1480" xfId="0" applyNumberFormat="1" applyFont="1" applyBorder="1" applyAlignment="1" applyProtection="1">
      <alignment horizontal="center" vertical="center" wrapText="1"/>
      <protection hidden="1"/>
    </xf>
    <xf numFmtId="1" fontId="6" fillId="0" borderId="1459" xfId="0" applyNumberFormat="1" applyFont="1" applyBorder="1" applyAlignment="1" applyProtection="1">
      <alignment horizontal="center" vertical="center"/>
      <protection hidden="1"/>
    </xf>
    <xf numFmtId="1" fontId="6" fillId="0" borderId="1396" xfId="0" applyNumberFormat="1" applyFont="1" applyBorder="1" applyAlignment="1" applyProtection="1">
      <alignment horizontal="center" vertical="center"/>
      <protection hidden="1"/>
    </xf>
    <xf numFmtId="1" fontId="6" fillId="0" borderId="1459" xfId="0" applyNumberFormat="1" applyFont="1" applyBorder="1" applyAlignment="1">
      <alignment horizontal="right" wrapText="1"/>
    </xf>
    <xf numFmtId="1" fontId="6" fillId="0" borderId="1480" xfId="0" applyNumberFormat="1" applyFont="1" applyBorder="1" applyAlignment="1">
      <alignment horizontal="right" wrapText="1"/>
    </xf>
    <xf numFmtId="1" fontId="6" fillId="0" borderId="348" xfId="0" applyNumberFormat="1" applyFont="1" applyBorder="1" applyAlignment="1">
      <alignment horizontal="right" wrapText="1"/>
    </xf>
    <xf numFmtId="1" fontId="6" fillId="5" borderId="1481" xfId="0" applyNumberFormat="1" applyFont="1" applyFill="1" applyBorder="1"/>
    <xf numFmtId="1" fontId="6" fillId="5" borderId="1482" xfId="0" applyNumberFormat="1" applyFont="1" applyFill="1" applyBorder="1"/>
    <xf numFmtId="1" fontId="6" fillId="0" borderId="1486" xfId="0" applyNumberFormat="1" applyFont="1" applyBorder="1" applyAlignment="1">
      <alignment horizontal="center" vertical="center" wrapText="1"/>
    </xf>
    <xf numFmtId="1" fontId="6" fillId="0" borderId="1487" xfId="0" applyNumberFormat="1" applyFont="1" applyBorder="1" applyAlignment="1">
      <alignment horizontal="center" vertical="center" wrapText="1"/>
    </xf>
    <xf numFmtId="1" fontId="6" fillId="0" borderId="1488" xfId="0" applyNumberFormat="1" applyFont="1" applyBorder="1" applyAlignment="1">
      <alignment horizontal="center" vertical="center" wrapText="1"/>
    </xf>
    <xf numFmtId="1" fontId="6" fillId="0" borderId="1489" xfId="0" applyNumberFormat="1" applyFont="1" applyBorder="1" applyAlignment="1">
      <alignment horizontal="center" vertical="center" wrapText="1"/>
    </xf>
    <xf numFmtId="1" fontId="6" fillId="0" borderId="1486" xfId="0" applyNumberFormat="1" applyFont="1" applyBorder="1" applyAlignment="1">
      <alignment wrapText="1"/>
    </xf>
    <xf numFmtId="1" fontId="6" fillId="0" borderId="1487" xfId="0" applyNumberFormat="1" applyFont="1" applyBorder="1" applyAlignment="1">
      <alignment wrapText="1"/>
    </xf>
    <xf numFmtId="1" fontId="6" fillId="0" borderId="1488" xfId="0" applyNumberFormat="1" applyFont="1" applyBorder="1" applyAlignment="1">
      <alignment wrapText="1"/>
    </xf>
    <xf numFmtId="1" fontId="6" fillId="0" borderId="1489" xfId="0" applyNumberFormat="1" applyFont="1" applyBorder="1" applyAlignment="1">
      <alignment wrapText="1"/>
    </xf>
    <xf numFmtId="1" fontId="6" fillId="0" borderId="1490" xfId="0" applyNumberFormat="1" applyFont="1" applyBorder="1" applyAlignment="1">
      <alignment wrapText="1"/>
    </xf>
    <xf numFmtId="1" fontId="6" fillId="0" borderId="1392" xfId="0" applyNumberFormat="1" applyFont="1" applyBorder="1" applyAlignment="1">
      <alignment wrapText="1"/>
    </xf>
    <xf numFmtId="1" fontId="6" fillId="0" borderId="1483" xfId="0" applyNumberFormat="1" applyFont="1" applyBorder="1" applyAlignment="1">
      <alignment wrapText="1"/>
    </xf>
    <xf numFmtId="1" fontId="6" fillId="0" borderId="1491" xfId="0" applyNumberFormat="1" applyFont="1" applyBorder="1"/>
    <xf numFmtId="1" fontId="6" fillId="9" borderId="1335" xfId="0" applyNumberFormat="1" applyFont="1" applyFill="1" applyBorder="1" applyAlignment="1">
      <alignment wrapText="1"/>
    </xf>
    <xf numFmtId="1" fontId="6" fillId="9" borderId="1492" xfId="0" applyNumberFormat="1" applyFont="1" applyFill="1" applyBorder="1"/>
    <xf numFmtId="1" fontId="6" fillId="0" borderId="1480" xfId="0" applyNumberFormat="1" applyFont="1" applyBorder="1" applyAlignment="1">
      <alignment horizontal="center" vertical="center" wrapText="1"/>
    </xf>
    <xf numFmtId="1" fontId="6" fillId="0" borderId="1494" xfId="0" applyNumberFormat="1" applyFont="1" applyBorder="1" applyAlignment="1">
      <alignment horizontal="center" vertical="center" wrapText="1"/>
    </xf>
    <xf numFmtId="1" fontId="6" fillId="10" borderId="1428" xfId="0" applyNumberFormat="1" applyFont="1" applyFill="1" applyBorder="1"/>
    <xf numFmtId="1" fontId="6" fillId="10" borderId="1422" xfId="0" applyNumberFormat="1" applyFont="1" applyFill="1" applyBorder="1"/>
    <xf numFmtId="1" fontId="6" fillId="10" borderId="1444" xfId="0" applyNumberFormat="1" applyFont="1" applyFill="1" applyBorder="1"/>
    <xf numFmtId="1" fontId="6" fillId="10" borderId="1470" xfId="0" applyNumberFormat="1" applyFont="1" applyFill="1" applyBorder="1"/>
    <xf numFmtId="1" fontId="6" fillId="10" borderId="1446" xfId="0" applyNumberFormat="1" applyFont="1" applyFill="1" applyBorder="1"/>
    <xf numFmtId="1" fontId="6" fillId="7" borderId="1490" xfId="0" applyNumberFormat="1" applyFont="1" applyFill="1" applyBorder="1" applyProtection="1">
      <protection locked="0"/>
    </xf>
    <xf numFmtId="1" fontId="6" fillId="7" borderId="1485" xfId="0" applyNumberFormat="1" applyFont="1" applyFill="1" applyBorder="1" applyProtection="1">
      <protection locked="0"/>
    </xf>
    <xf numFmtId="1" fontId="6" fillId="7" borderId="1483" xfId="0" applyNumberFormat="1" applyFont="1" applyFill="1" applyBorder="1" applyProtection="1">
      <protection locked="0"/>
    </xf>
    <xf numFmtId="1" fontId="6" fillId="0" borderId="1498" xfId="0" applyNumberFormat="1" applyFont="1" applyBorder="1"/>
    <xf numFmtId="1" fontId="6" fillId="0" borderId="1499" xfId="0" applyNumberFormat="1" applyFont="1" applyBorder="1"/>
    <xf numFmtId="1" fontId="6" fillId="0" borderId="1500" xfId="0" applyNumberFormat="1" applyFont="1" applyBorder="1"/>
    <xf numFmtId="1" fontId="6" fillId="0" borderId="1496" xfId="0" applyNumberFormat="1" applyFont="1" applyBorder="1" applyAlignment="1">
      <alignment wrapText="1"/>
    </xf>
    <xf numFmtId="1" fontId="6" fillId="0" borderId="1501" xfId="0" applyNumberFormat="1" applyFont="1" applyBorder="1"/>
    <xf numFmtId="1" fontId="6" fillId="7" borderId="1501" xfId="0" applyNumberFormat="1" applyFont="1" applyFill="1" applyBorder="1" applyProtection="1">
      <protection locked="0"/>
    </xf>
    <xf numFmtId="1" fontId="6" fillId="7" borderId="1502" xfId="0" applyNumberFormat="1" applyFont="1" applyFill="1" applyBorder="1" applyProtection="1">
      <protection locked="0"/>
    </xf>
    <xf numFmtId="1" fontId="6" fillId="7" borderId="1503" xfId="0" applyNumberFormat="1" applyFont="1" applyFill="1" applyBorder="1" applyProtection="1">
      <protection locked="0"/>
    </xf>
    <xf numFmtId="1" fontId="6" fillId="7" borderId="1496" xfId="0" applyNumberFormat="1" applyFont="1" applyFill="1" applyBorder="1" applyProtection="1">
      <protection locked="0"/>
    </xf>
    <xf numFmtId="1" fontId="6" fillId="0" borderId="1505" xfId="0" applyNumberFormat="1" applyFont="1" applyBorder="1" applyAlignment="1">
      <alignment horizontal="center" vertical="center" wrapText="1"/>
    </xf>
    <xf numFmtId="1" fontId="6" fillId="0" borderId="1506" xfId="0" applyNumberFormat="1" applyFont="1" applyBorder="1" applyAlignment="1">
      <alignment horizontal="center" vertical="center" wrapText="1"/>
    </xf>
    <xf numFmtId="1" fontId="6" fillId="0" borderId="1507" xfId="0" applyNumberFormat="1" applyFont="1" applyBorder="1" applyAlignment="1">
      <alignment horizontal="center" vertical="center" wrapText="1"/>
    </xf>
    <xf numFmtId="1" fontId="6" fillId="0" borderId="1508" xfId="0" applyNumberFormat="1" applyFont="1" applyBorder="1" applyAlignment="1">
      <alignment horizontal="center" vertical="center" wrapText="1"/>
    </xf>
    <xf numFmtId="1" fontId="6" fillId="0" borderId="1490" xfId="0" applyNumberFormat="1" applyFont="1" applyBorder="1" applyAlignment="1">
      <alignment horizontal="center" vertical="center" wrapText="1"/>
    </xf>
    <xf numFmtId="1" fontId="6" fillId="0" borderId="1459" xfId="0" applyNumberFormat="1" applyFont="1" applyBorder="1"/>
    <xf numFmtId="1" fontId="6" fillId="0" borderId="1480" xfId="0" applyNumberFormat="1" applyFont="1" applyBorder="1"/>
    <xf numFmtId="1" fontId="4" fillId="5" borderId="1509" xfId="0" applyNumberFormat="1" applyFont="1" applyFill="1" applyBorder="1"/>
    <xf numFmtId="1" fontId="5" fillId="0" borderId="1510" xfId="0" applyNumberFormat="1" applyFont="1" applyBorder="1"/>
    <xf numFmtId="1" fontId="2" fillId="0" borderId="1511" xfId="0" applyNumberFormat="1" applyFont="1" applyBorder="1"/>
    <xf numFmtId="1" fontId="2" fillId="3" borderId="1511" xfId="0" applyNumberFormat="1" applyFont="1" applyFill="1" applyBorder="1"/>
    <xf numFmtId="1" fontId="6" fillId="0" borderId="1502" xfId="0" applyNumberFormat="1" applyFont="1" applyBorder="1" applyAlignment="1">
      <alignment horizontal="center" vertical="center"/>
    </xf>
    <xf numFmtId="1" fontId="6" fillId="0" borderId="1512" xfId="0" applyNumberFormat="1" applyFont="1" applyBorder="1" applyAlignment="1">
      <alignment wrapText="1"/>
    </xf>
    <xf numFmtId="1" fontId="6" fillId="0" borderId="1513" xfId="0" applyNumberFormat="1" applyFont="1" applyBorder="1" applyAlignment="1">
      <alignment horizontal="right" wrapText="1"/>
    </xf>
    <xf numFmtId="1" fontId="6" fillId="0" borderId="1514" xfId="0" applyNumberFormat="1" applyFont="1" applyBorder="1" applyAlignment="1">
      <alignment horizontal="right"/>
    </xf>
    <xf numFmtId="1" fontId="6" fillId="7" borderId="1515" xfId="0" applyNumberFormat="1" applyFont="1" applyFill="1" applyBorder="1" applyProtection="1">
      <protection locked="0"/>
    </xf>
    <xf numFmtId="1" fontId="6" fillId="7" borderId="1514" xfId="0" applyNumberFormat="1" applyFont="1" applyFill="1" applyBorder="1" applyProtection="1">
      <protection locked="0"/>
    </xf>
    <xf numFmtId="1" fontId="6" fillId="7" borderId="1516" xfId="0" applyNumberFormat="1" applyFont="1" applyFill="1" applyBorder="1" applyProtection="1">
      <protection locked="0"/>
    </xf>
    <xf numFmtId="1" fontId="6" fillId="7" borderId="1517" xfId="0" applyNumberFormat="1" applyFont="1" applyFill="1" applyBorder="1" applyProtection="1">
      <protection locked="0"/>
    </xf>
    <xf numFmtId="1" fontId="6" fillId="0" borderId="1502" xfId="0" applyNumberFormat="1" applyFont="1" applyBorder="1" applyAlignment="1">
      <alignment horizontal="right" wrapText="1"/>
    </xf>
    <xf numFmtId="1" fontId="6" fillId="0" borderId="1504" xfId="0" applyNumberFormat="1" applyFont="1" applyBorder="1" applyAlignment="1">
      <alignment horizontal="center" vertical="center"/>
    </xf>
    <xf numFmtId="1" fontId="6" fillId="0" borderId="1505" xfId="0" applyNumberFormat="1" applyFont="1" applyBorder="1" applyAlignment="1">
      <alignment horizontal="center" vertical="center"/>
    </xf>
    <xf numFmtId="1" fontId="6" fillId="0" borderId="1485" xfId="0" applyNumberFormat="1" applyFont="1" applyBorder="1" applyAlignment="1">
      <alignment horizontal="center" vertical="center" wrapText="1"/>
    </xf>
    <xf numFmtId="1" fontId="6" fillId="0" borderId="1512" xfId="0" applyNumberFormat="1" applyFont="1" applyBorder="1"/>
    <xf numFmtId="1" fontId="6" fillId="0" borderId="1512" xfId="0" applyNumberFormat="1" applyFont="1" applyBorder="1" applyAlignment="1">
      <alignment horizontal="right" wrapText="1"/>
    </xf>
    <xf numFmtId="1" fontId="6" fillId="0" borderId="1515" xfId="0" applyNumberFormat="1" applyFont="1" applyBorder="1" applyAlignment="1">
      <alignment horizontal="right" wrapText="1"/>
    </xf>
    <xf numFmtId="1" fontId="6" fillId="0" borderId="1516" xfId="0" applyNumberFormat="1" applyFont="1" applyBorder="1" applyAlignment="1">
      <alignment horizontal="right"/>
    </xf>
    <xf numFmtId="1" fontId="6" fillId="7" borderId="1519" xfId="0" applyNumberFormat="1" applyFont="1" applyFill="1" applyBorder="1" applyProtection="1">
      <protection locked="0"/>
    </xf>
    <xf numFmtId="1" fontId="6" fillId="7" borderId="1513" xfId="0" applyNumberFormat="1" applyFont="1" applyFill="1" applyBorder="1" applyProtection="1">
      <protection locked="0"/>
    </xf>
    <xf numFmtId="1" fontId="6" fillId="7" borderId="1520" xfId="0" applyNumberFormat="1" applyFont="1" applyFill="1" applyBorder="1" applyProtection="1">
      <protection locked="0"/>
    </xf>
    <xf numFmtId="1" fontId="12" fillId="7" borderId="1513" xfId="0" applyNumberFormat="1" applyFont="1" applyFill="1" applyBorder="1" applyProtection="1">
      <protection locked="0"/>
    </xf>
    <xf numFmtId="1" fontId="12" fillId="7" borderId="1520" xfId="0" applyNumberFormat="1" applyFont="1" applyFill="1" applyBorder="1" applyProtection="1">
      <protection locked="0"/>
    </xf>
    <xf numFmtId="1" fontId="12" fillId="7" borderId="1516" xfId="0" applyNumberFormat="1" applyFont="1" applyFill="1" applyBorder="1" applyProtection="1">
      <protection locked="0"/>
    </xf>
    <xf numFmtId="1" fontId="6" fillId="0" borderId="1496" xfId="0" applyNumberFormat="1" applyFont="1" applyBorder="1"/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 wrapText="1"/>
    </xf>
    <xf numFmtId="1" fontId="6" fillId="0" borderId="368" xfId="0" applyNumberFormat="1" applyFont="1" applyBorder="1" applyAlignment="1">
      <alignment horizontal="center" vertical="center" wrapText="1"/>
    </xf>
    <xf numFmtId="1" fontId="6" fillId="0" borderId="379" xfId="0" applyNumberFormat="1" applyFont="1" applyBorder="1" applyAlignment="1">
      <alignment horizontal="center" vertical="center" wrapText="1"/>
    </xf>
    <xf numFmtId="1" fontId="6" fillId="0" borderId="388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1" fillId="0" borderId="368" xfId="0" applyNumberFormat="1" applyFont="1" applyBorder="1"/>
    <xf numFmtId="1" fontId="6" fillId="0" borderId="373" xfId="0" applyNumberFormat="1" applyFont="1" applyBorder="1"/>
    <xf numFmtId="1" fontId="6" fillId="0" borderId="370" xfId="0" applyNumberFormat="1" applyFont="1" applyBorder="1"/>
    <xf numFmtId="1" fontId="6" fillId="0" borderId="1524" xfId="0" applyNumberFormat="1" applyFont="1" applyBorder="1" applyAlignment="1">
      <alignment horizontal="center" vertical="center" wrapText="1"/>
    </xf>
    <xf numFmtId="1" fontId="6" fillId="0" borderId="1525" xfId="0" applyNumberFormat="1" applyFont="1" applyBorder="1" applyAlignment="1">
      <alignment horizontal="center" vertical="center"/>
    </xf>
    <xf numFmtId="1" fontId="6" fillId="0" borderId="1526" xfId="0" applyNumberFormat="1" applyFont="1" applyBorder="1" applyAlignment="1">
      <alignment horizontal="center" vertical="center"/>
    </xf>
    <xf numFmtId="1" fontId="6" fillId="3" borderId="1527" xfId="0" applyNumberFormat="1" applyFont="1" applyFill="1" applyBorder="1"/>
    <xf numFmtId="1" fontId="6" fillId="0" borderId="1527" xfId="0" applyNumberFormat="1" applyFont="1" applyBorder="1"/>
    <xf numFmtId="1" fontId="2" fillId="3" borderId="1527" xfId="0" applyNumberFormat="1" applyFont="1" applyFill="1" applyBorder="1"/>
    <xf numFmtId="1" fontId="6" fillId="3" borderId="1528" xfId="0" applyNumberFormat="1" applyFont="1" applyFill="1" applyBorder="1"/>
    <xf numFmtId="1" fontId="6" fillId="7" borderId="1529" xfId="0" applyNumberFormat="1" applyFont="1" applyFill="1" applyBorder="1" applyProtection="1">
      <protection locked="0"/>
    </xf>
    <xf numFmtId="1" fontId="6" fillId="7" borderId="1530" xfId="0" applyNumberFormat="1" applyFont="1" applyFill="1" applyBorder="1" applyProtection="1">
      <protection locked="0"/>
    </xf>
    <xf numFmtId="1" fontId="6" fillId="7" borderId="1531" xfId="0" applyNumberFormat="1" applyFont="1" applyFill="1" applyBorder="1" applyProtection="1">
      <protection locked="0"/>
    </xf>
    <xf numFmtId="1" fontId="6" fillId="7" borderId="1532" xfId="0" applyNumberFormat="1" applyFont="1" applyFill="1" applyBorder="1" applyProtection="1">
      <protection locked="0"/>
    </xf>
    <xf numFmtId="1" fontId="6" fillId="7" borderId="1533" xfId="0" applyNumberFormat="1" applyFont="1" applyFill="1" applyBorder="1" applyProtection="1">
      <protection locked="0"/>
    </xf>
    <xf numFmtId="1" fontId="6" fillId="7" borderId="1534" xfId="0" applyNumberFormat="1" applyFont="1" applyFill="1" applyBorder="1" applyProtection="1">
      <protection locked="0"/>
    </xf>
    <xf numFmtId="1" fontId="6" fillId="3" borderId="1535" xfId="0" applyNumberFormat="1" applyFont="1" applyFill="1" applyBorder="1"/>
    <xf numFmtId="1" fontId="6" fillId="0" borderId="1535" xfId="0" applyNumberFormat="1" applyFont="1" applyBorder="1"/>
    <xf numFmtId="1" fontId="2" fillId="3" borderId="1535" xfId="0" applyNumberFormat="1" applyFont="1" applyFill="1" applyBorder="1"/>
    <xf numFmtId="1" fontId="6" fillId="7" borderId="1540" xfId="0" applyNumberFormat="1" applyFont="1" applyFill="1" applyBorder="1" applyProtection="1">
      <protection locked="0"/>
    </xf>
    <xf numFmtId="1" fontId="6" fillId="7" borderId="1541" xfId="0" applyNumberFormat="1" applyFont="1" applyFill="1" applyBorder="1" applyProtection="1">
      <protection locked="0"/>
    </xf>
    <xf numFmtId="1" fontId="6" fillId="7" borderId="1539" xfId="0" applyNumberFormat="1" applyFont="1" applyFill="1" applyBorder="1" applyProtection="1">
      <protection locked="0"/>
    </xf>
    <xf numFmtId="1" fontId="6" fillId="3" borderId="1542" xfId="0" applyNumberFormat="1" applyFont="1" applyFill="1" applyBorder="1"/>
    <xf numFmtId="1" fontId="6" fillId="0" borderId="1542" xfId="0" applyNumberFormat="1" applyFont="1" applyBorder="1"/>
    <xf numFmtId="1" fontId="2" fillId="3" borderId="1542" xfId="0" applyNumberFormat="1" applyFont="1" applyFill="1" applyBorder="1"/>
    <xf numFmtId="1" fontId="6" fillId="0" borderId="1545" xfId="0" applyNumberFormat="1" applyFont="1" applyBorder="1"/>
    <xf numFmtId="1" fontId="2" fillId="3" borderId="1546" xfId="0" applyNumberFormat="1" applyFont="1" applyFill="1" applyBorder="1"/>
    <xf numFmtId="1" fontId="4" fillId="3" borderId="1542" xfId="0" applyNumberFormat="1" applyFont="1" applyFill="1" applyBorder="1"/>
    <xf numFmtId="1" fontId="4" fillId="3" borderId="1545" xfId="0" applyNumberFormat="1" applyFont="1" applyFill="1" applyBorder="1"/>
    <xf numFmtId="1" fontId="6" fillId="0" borderId="1548" xfId="0" applyNumberFormat="1" applyFont="1" applyBorder="1" applyAlignment="1">
      <alignment vertical="center"/>
    </xf>
    <xf numFmtId="1" fontId="6" fillId="0" borderId="1539" xfId="0" applyNumberFormat="1" applyFont="1" applyBorder="1" applyAlignment="1">
      <alignment vertical="center"/>
    </xf>
    <xf numFmtId="1" fontId="4" fillId="0" borderId="1542" xfId="0" applyNumberFormat="1" applyFont="1" applyBorder="1"/>
    <xf numFmtId="1" fontId="6" fillId="0" borderId="1550" xfId="0" applyNumberFormat="1" applyFont="1" applyBorder="1" applyAlignment="1">
      <alignment horizontal="center" vertical="center" wrapText="1"/>
    </xf>
    <xf numFmtId="1" fontId="6" fillId="0" borderId="1551" xfId="0" applyNumberFormat="1" applyFont="1" applyBorder="1" applyAlignment="1">
      <alignment horizontal="center" vertical="center"/>
    </xf>
    <xf numFmtId="1" fontId="6" fillId="0" borderId="1552" xfId="0" applyNumberFormat="1" applyFont="1" applyBorder="1" applyAlignment="1">
      <alignment horizontal="center" vertical="center"/>
    </xf>
    <xf numFmtId="1" fontId="6" fillId="0" borderId="1553" xfId="0" applyNumberFormat="1" applyFont="1" applyBorder="1" applyAlignment="1">
      <alignment horizontal="center" vertical="center"/>
    </xf>
    <xf numFmtId="1" fontId="6" fillId="0" borderId="1539" xfId="0" applyNumberFormat="1" applyFont="1" applyBorder="1" applyAlignment="1">
      <alignment horizontal="center" vertical="center" wrapText="1"/>
    </xf>
    <xf numFmtId="1" fontId="2" fillId="0" borderId="1473" xfId="0" applyNumberFormat="1" applyFont="1" applyBorder="1"/>
    <xf numFmtId="1" fontId="2" fillId="0" borderId="1467" xfId="0" applyNumberFormat="1" applyFont="1" applyBorder="1"/>
    <xf numFmtId="1" fontId="6" fillId="3" borderId="1545" xfId="0" applyNumberFormat="1" applyFont="1" applyFill="1" applyBorder="1"/>
    <xf numFmtId="1" fontId="6" fillId="0" borderId="1554" xfId="0" applyNumberFormat="1" applyFont="1" applyBorder="1"/>
    <xf numFmtId="1" fontId="6" fillId="0" borderId="1550" xfId="0" applyNumberFormat="1" applyFont="1" applyBorder="1"/>
    <xf numFmtId="1" fontId="6" fillId="0" borderId="1551" xfId="0" applyNumberFormat="1" applyFont="1" applyBorder="1"/>
    <xf numFmtId="1" fontId="6" fillId="0" borderId="1552" xfId="0" applyNumberFormat="1" applyFont="1" applyBorder="1"/>
    <xf numFmtId="1" fontId="6" fillId="0" borderId="1553" xfId="0" applyNumberFormat="1" applyFont="1" applyBorder="1"/>
    <xf numFmtId="1" fontId="6" fillId="0" borderId="1539" xfId="0" applyNumberFormat="1" applyFont="1" applyBorder="1"/>
    <xf numFmtId="1" fontId="2" fillId="0" borderId="1555" xfId="0" applyNumberFormat="1" applyFont="1" applyBorder="1"/>
    <xf numFmtId="1" fontId="6" fillId="0" borderId="1557" xfId="0" applyNumberFormat="1" applyFont="1" applyBorder="1"/>
    <xf numFmtId="1" fontId="6" fillId="7" borderId="1558" xfId="0" applyNumberFormat="1" applyFont="1" applyFill="1" applyBorder="1" applyProtection="1">
      <protection locked="0"/>
    </xf>
    <xf numFmtId="1" fontId="6" fillId="7" borderId="1559" xfId="0" applyNumberFormat="1" applyFont="1" applyFill="1" applyBorder="1" applyProtection="1">
      <protection locked="0"/>
    </xf>
    <xf numFmtId="1" fontId="6" fillId="8" borderId="1560" xfId="0" applyNumberFormat="1" applyFont="1" applyFill="1" applyBorder="1"/>
    <xf numFmtId="1" fontId="6" fillId="8" borderId="1559" xfId="0" applyNumberFormat="1" applyFont="1" applyFill="1" applyBorder="1"/>
    <xf numFmtId="1" fontId="6" fillId="8" borderId="1561" xfId="0" applyNumberFormat="1" applyFont="1" applyFill="1" applyBorder="1"/>
    <xf numFmtId="1" fontId="6" fillId="7" borderId="1544" xfId="0" applyNumberFormat="1" applyFont="1" applyFill="1" applyBorder="1" applyProtection="1">
      <protection locked="0"/>
    </xf>
    <xf numFmtId="1" fontId="6" fillId="0" borderId="1557" xfId="0" applyNumberFormat="1" applyFont="1" applyBorder="1" applyAlignment="1" applyProtection="1">
      <alignment wrapText="1"/>
      <protection hidden="1"/>
    </xf>
    <xf numFmtId="1" fontId="6" fillId="7" borderId="1562" xfId="0" applyNumberFormat="1" applyFont="1" applyFill="1" applyBorder="1" applyProtection="1">
      <protection locked="0"/>
    </xf>
    <xf numFmtId="1" fontId="6" fillId="7" borderId="1563" xfId="0" applyNumberFormat="1" applyFont="1" applyFill="1" applyBorder="1" applyProtection="1">
      <protection locked="0"/>
    </xf>
    <xf numFmtId="1" fontId="6" fillId="8" borderId="1502" xfId="0" applyNumberFormat="1" applyFont="1" applyFill="1" applyBorder="1"/>
    <xf numFmtId="1" fontId="6" fillId="8" borderId="1563" xfId="0" applyNumberFormat="1" applyFont="1" applyFill="1" applyBorder="1"/>
    <xf numFmtId="1" fontId="6" fillId="8" borderId="1564" xfId="0" applyNumberFormat="1" applyFont="1" applyFill="1" applyBorder="1"/>
    <xf numFmtId="1" fontId="6" fillId="7" borderId="1332" xfId="0" applyNumberFormat="1" applyFont="1" applyFill="1" applyBorder="1" applyProtection="1">
      <protection locked="0"/>
    </xf>
    <xf numFmtId="1" fontId="6" fillId="0" borderId="1566" xfId="0" applyNumberFormat="1" applyFont="1" applyBorder="1" applyAlignment="1" applyProtection="1">
      <alignment wrapText="1"/>
      <protection hidden="1"/>
    </xf>
    <xf numFmtId="1" fontId="6" fillId="0" borderId="1567" xfId="0" applyNumberFormat="1" applyFont="1" applyBorder="1"/>
    <xf numFmtId="1" fontId="6" fillId="7" borderId="1568" xfId="0" applyNumberFormat="1" applyFont="1" applyFill="1" applyBorder="1" applyProtection="1">
      <protection locked="0"/>
    </xf>
    <xf numFmtId="1" fontId="6" fillId="8" borderId="1569" xfId="0" applyNumberFormat="1" applyFont="1" applyFill="1" applyBorder="1"/>
    <xf numFmtId="1" fontId="6" fillId="8" borderId="1570" xfId="0" applyNumberFormat="1" applyFont="1" applyFill="1" applyBorder="1"/>
    <xf numFmtId="1" fontId="6" fillId="7" borderId="1566" xfId="0" applyNumberFormat="1" applyFont="1" applyFill="1" applyBorder="1" applyProtection="1">
      <protection locked="0"/>
    </xf>
    <xf numFmtId="1" fontId="6" fillId="3" borderId="1571" xfId="0" applyNumberFormat="1" applyFont="1" applyFill="1" applyBorder="1"/>
    <xf numFmtId="1" fontId="6" fillId="0" borderId="1571" xfId="0" applyNumberFormat="1" applyFont="1" applyBorder="1"/>
    <xf numFmtId="1" fontId="6" fillId="7" borderId="1573" xfId="0" applyNumberFormat="1" applyFont="1" applyFill="1" applyBorder="1" applyProtection="1">
      <protection locked="0"/>
    </xf>
    <xf numFmtId="1" fontId="6" fillId="8" borderId="1573" xfId="0" applyNumberFormat="1" applyFont="1" applyFill="1" applyBorder="1"/>
    <xf numFmtId="1" fontId="6" fillId="0" borderId="1574" xfId="0" applyNumberFormat="1" applyFont="1" applyBorder="1" applyAlignment="1" applyProtection="1">
      <alignment wrapText="1"/>
      <protection hidden="1"/>
    </xf>
    <xf numFmtId="1" fontId="6" fillId="0" borderId="1574" xfId="0" applyNumberFormat="1" applyFont="1" applyBorder="1"/>
    <xf numFmtId="1" fontId="6" fillId="7" borderId="1575" xfId="0" applyNumberFormat="1" applyFont="1" applyFill="1" applyBorder="1" applyProtection="1">
      <protection locked="0"/>
    </xf>
    <xf numFmtId="1" fontId="6" fillId="7" borderId="1576" xfId="0" applyNumberFormat="1" applyFont="1" applyFill="1" applyBorder="1" applyProtection="1">
      <protection locked="0"/>
    </xf>
    <xf numFmtId="1" fontId="6" fillId="7" borderId="1577" xfId="0" applyNumberFormat="1" applyFont="1" applyFill="1" applyBorder="1" applyProtection="1">
      <protection locked="0"/>
    </xf>
    <xf numFmtId="1" fontId="6" fillId="7" borderId="1578" xfId="0" applyNumberFormat="1" applyFont="1" applyFill="1" applyBorder="1" applyProtection="1">
      <protection locked="0"/>
    </xf>
    <xf numFmtId="1" fontId="6" fillId="3" borderId="1579" xfId="0" applyNumberFormat="1" applyFont="1" applyFill="1" applyBorder="1"/>
    <xf numFmtId="1" fontId="6" fillId="0" borderId="1579" xfId="0" applyNumberFormat="1" applyFont="1" applyBorder="1"/>
    <xf numFmtId="1" fontId="6" fillId="7" borderId="1564" xfId="0" applyNumberFormat="1" applyFont="1" applyFill="1" applyBorder="1" applyProtection="1">
      <protection locked="0"/>
    </xf>
    <xf numFmtId="1" fontId="6" fillId="0" borderId="1581" xfId="0" applyNumberFormat="1" applyFont="1" applyBorder="1" applyAlignment="1" applyProtection="1">
      <alignment wrapText="1"/>
      <protection hidden="1"/>
    </xf>
    <xf numFmtId="1" fontId="6" fillId="0" borderId="1581" xfId="0" applyNumberFormat="1" applyFont="1" applyBorder="1"/>
    <xf numFmtId="1" fontId="6" fillId="7" borderId="1582" xfId="0" applyNumberFormat="1" applyFont="1" applyFill="1" applyBorder="1" applyProtection="1">
      <protection locked="0"/>
    </xf>
    <xf numFmtId="1" fontId="6" fillId="7" borderId="1583" xfId="0" applyNumberFormat="1" applyFont="1" applyFill="1" applyBorder="1" applyProtection="1">
      <protection locked="0"/>
    </xf>
    <xf numFmtId="1" fontId="6" fillId="7" borderId="1584" xfId="0" applyNumberFormat="1" applyFont="1" applyFill="1" applyBorder="1" applyProtection="1">
      <protection locked="0"/>
    </xf>
    <xf numFmtId="1" fontId="6" fillId="7" borderId="1585" xfId="0" applyNumberFormat="1" applyFont="1" applyFill="1" applyBorder="1" applyProtection="1">
      <protection locked="0"/>
    </xf>
    <xf numFmtId="1" fontId="6" fillId="3" borderId="1586" xfId="0" applyNumberFormat="1" applyFont="1" applyFill="1" applyBorder="1"/>
    <xf numFmtId="1" fontId="6" fillId="0" borderId="1586" xfId="0" applyNumberFormat="1" applyFont="1" applyBorder="1"/>
    <xf numFmtId="1" fontId="6" fillId="0" borderId="1496" xfId="0" applyNumberFormat="1" applyFont="1" applyBorder="1" applyAlignment="1" applyProtection="1">
      <alignment wrapText="1"/>
      <protection hidden="1"/>
    </xf>
    <xf numFmtId="1" fontId="4" fillId="3" borderId="1586" xfId="0" applyNumberFormat="1" applyFont="1" applyFill="1" applyBorder="1"/>
    <xf numFmtId="1" fontId="4" fillId="3" borderId="1587" xfId="0" applyNumberFormat="1" applyFont="1" applyFill="1" applyBorder="1"/>
    <xf numFmtId="1" fontId="6" fillId="0" borderId="1588" xfId="0" applyNumberFormat="1" applyFont="1" applyBorder="1" applyAlignment="1">
      <alignment horizontal="center" vertical="center"/>
    </xf>
    <xf numFmtId="1" fontId="6" fillId="0" borderId="1588" xfId="0" applyNumberFormat="1" applyFont="1" applyBorder="1"/>
    <xf numFmtId="1" fontId="6" fillId="7" borderId="1590" xfId="0" applyNumberFormat="1" applyFont="1" applyFill="1" applyBorder="1" applyProtection="1">
      <protection locked="0"/>
    </xf>
    <xf numFmtId="1" fontId="6" fillId="8" borderId="1583" xfId="0" applyNumberFormat="1" applyFont="1" applyFill="1" applyBorder="1"/>
    <xf numFmtId="1" fontId="6" fillId="8" borderId="1590" xfId="0" applyNumberFormat="1" applyFont="1" applyFill="1" applyBorder="1"/>
    <xf numFmtId="1" fontId="6" fillId="8" borderId="1591" xfId="0" applyNumberFormat="1" applyFont="1" applyFill="1" applyBorder="1"/>
    <xf numFmtId="1" fontId="6" fillId="8" borderId="1592" xfId="0" applyNumberFormat="1" applyFont="1" applyFill="1" applyBorder="1"/>
    <xf numFmtId="1" fontId="6" fillId="0" borderId="1585" xfId="0" applyNumberFormat="1" applyFont="1" applyBorder="1" applyAlignment="1" applyProtection="1">
      <alignment wrapText="1"/>
      <protection hidden="1"/>
    </xf>
    <xf numFmtId="1" fontId="6" fillId="0" borderId="1594" xfId="0" applyNumberFormat="1" applyFont="1" applyBorder="1" applyAlignment="1" applyProtection="1">
      <alignment wrapText="1"/>
      <protection hidden="1"/>
    </xf>
    <xf numFmtId="1" fontId="6" fillId="0" borderId="1594" xfId="0" applyNumberFormat="1" applyFont="1" applyBorder="1"/>
    <xf numFmtId="1" fontId="6" fillId="7" borderId="1595" xfId="0" applyNumberFormat="1" applyFont="1" applyFill="1" applyBorder="1" applyProtection="1">
      <protection locked="0"/>
    </xf>
    <xf numFmtId="1" fontId="6" fillId="7" borderId="1596" xfId="0" applyNumberFormat="1" applyFont="1" applyFill="1" applyBorder="1" applyProtection="1">
      <protection locked="0"/>
    </xf>
    <xf numFmtId="1" fontId="6" fillId="7" borderId="1597" xfId="0" applyNumberFormat="1" applyFont="1" applyFill="1" applyBorder="1" applyProtection="1">
      <protection locked="0"/>
    </xf>
    <xf numFmtId="1" fontId="4" fillId="3" borderId="1598" xfId="0" applyNumberFormat="1" applyFont="1" applyFill="1" applyBorder="1"/>
    <xf numFmtId="1" fontId="4" fillId="3" borderId="1599" xfId="0" applyNumberFormat="1" applyFont="1" applyFill="1" applyBorder="1"/>
    <xf numFmtId="1" fontId="6" fillId="7" borderId="1592" xfId="0" applyNumberFormat="1" applyFont="1" applyFill="1" applyBorder="1" applyProtection="1">
      <protection locked="0"/>
    </xf>
    <xf numFmtId="1" fontId="6" fillId="7" borderId="1600" xfId="0" applyNumberFormat="1" applyFont="1" applyFill="1" applyBorder="1" applyProtection="1">
      <protection locked="0"/>
    </xf>
    <xf numFmtId="1" fontId="6" fillId="0" borderId="1603" xfId="0" applyNumberFormat="1" applyFont="1" applyBorder="1" applyAlignment="1">
      <alignment horizontal="center" vertical="center" wrapText="1"/>
    </xf>
    <xf numFmtId="1" fontId="2" fillId="3" borderId="1598" xfId="0" applyNumberFormat="1" applyFont="1" applyFill="1" applyBorder="1"/>
    <xf numFmtId="1" fontId="6" fillId="0" borderId="1604" xfId="0" applyNumberFormat="1" applyFont="1" applyBorder="1"/>
    <xf numFmtId="1" fontId="6" fillId="7" borderId="1603" xfId="0" applyNumberFormat="1" applyFont="1" applyFill="1" applyBorder="1" applyProtection="1">
      <protection locked="0"/>
    </xf>
    <xf numFmtId="1" fontId="6" fillId="3" borderId="1598" xfId="0" applyNumberFormat="1" applyFont="1" applyFill="1" applyBorder="1"/>
    <xf numFmtId="1" fontId="6" fillId="0" borderId="1598" xfId="0" applyNumberFormat="1" applyFont="1" applyBorder="1"/>
    <xf numFmtId="1" fontId="6" fillId="0" borderId="1605" xfId="0" applyNumberFormat="1" applyFont="1" applyBorder="1" applyAlignment="1">
      <alignment horizontal="center" vertical="center" wrapText="1"/>
    </xf>
    <xf numFmtId="1" fontId="6" fillId="0" borderId="1606" xfId="0" applyNumberFormat="1" applyFont="1" applyBorder="1" applyAlignment="1">
      <alignment horizontal="center" vertical="center" wrapText="1"/>
    </xf>
    <xf numFmtId="1" fontId="6" fillId="3" borderId="1598" xfId="0" applyNumberFormat="1" applyFont="1" applyFill="1" applyBorder="1" applyAlignment="1">
      <alignment wrapText="1"/>
    </xf>
    <xf numFmtId="1" fontId="6" fillId="0" borderId="1598" xfId="0" applyNumberFormat="1" applyFont="1" applyBorder="1" applyAlignment="1">
      <alignment wrapText="1"/>
    </xf>
    <xf numFmtId="1" fontId="6" fillId="0" borderId="1603" xfId="0" applyNumberFormat="1" applyFont="1" applyBorder="1"/>
    <xf numFmtId="1" fontId="6" fillId="7" borderId="1605" xfId="0" applyNumberFormat="1" applyFont="1" applyFill="1" applyBorder="1" applyProtection="1">
      <protection locked="0"/>
    </xf>
    <xf numFmtId="1" fontId="6" fillId="7" borderId="1602" xfId="0" applyNumberFormat="1" applyFont="1" applyFill="1" applyBorder="1" applyProtection="1">
      <protection locked="0"/>
    </xf>
    <xf numFmtId="1" fontId="6" fillId="0" borderId="1609" xfId="0" applyNumberFormat="1" applyFont="1" applyBorder="1" applyAlignment="1">
      <alignment horizontal="center" vertical="center" wrapText="1"/>
    </xf>
    <xf numFmtId="1" fontId="6" fillId="0" borderId="1332" xfId="0" applyNumberFormat="1" applyFont="1" applyBorder="1" applyAlignment="1">
      <alignment horizontal="center" vertical="center" wrapText="1"/>
    </xf>
    <xf numFmtId="1" fontId="6" fillId="0" borderId="1610" xfId="0" applyNumberFormat="1" applyFont="1" applyBorder="1" applyAlignment="1">
      <alignment horizontal="center" vertical="center" wrapText="1"/>
    </xf>
    <xf numFmtId="1" fontId="6" fillId="0" borderId="1602" xfId="0" applyNumberFormat="1" applyFont="1" applyBorder="1" applyAlignment="1">
      <alignment horizontal="center" vertical="center" wrapText="1"/>
    </xf>
    <xf numFmtId="1" fontId="6" fillId="0" borderId="1607" xfId="0" applyNumberFormat="1" applyFont="1" applyBorder="1" applyAlignment="1">
      <alignment horizontal="center" vertical="center" wrapText="1"/>
    </xf>
    <xf numFmtId="1" fontId="6" fillId="0" borderId="1595" xfId="0" applyNumberFormat="1" applyFont="1" applyBorder="1"/>
    <xf numFmtId="1" fontId="6" fillId="0" borderId="1600" xfId="0" applyNumberFormat="1" applyFont="1" applyBorder="1"/>
    <xf numFmtId="1" fontId="6" fillId="0" borderId="1612" xfId="0" applyNumberFormat="1" applyFont="1" applyBorder="1"/>
    <xf numFmtId="1" fontId="6" fillId="7" borderId="1612" xfId="0" applyNumberFormat="1" applyFont="1" applyFill="1" applyBorder="1" applyProtection="1">
      <protection locked="0"/>
    </xf>
    <xf numFmtId="1" fontId="6" fillId="7" borderId="1613" xfId="0" applyNumberFormat="1" applyFont="1" applyFill="1" applyBorder="1" applyProtection="1">
      <protection locked="0"/>
    </xf>
    <xf numFmtId="1" fontId="6" fillId="7" borderId="1611" xfId="0" applyNumberFormat="1" applyFont="1" applyFill="1" applyBorder="1" applyProtection="1">
      <protection locked="0"/>
    </xf>
    <xf numFmtId="1" fontId="6" fillId="7" borderId="1594" xfId="0" applyNumberFormat="1" applyFont="1" applyFill="1" applyBorder="1" applyProtection="1">
      <protection locked="0"/>
    </xf>
    <xf numFmtId="1" fontId="6" fillId="0" borderId="1562" xfId="0" applyNumberFormat="1" applyFont="1" applyBorder="1"/>
    <xf numFmtId="1" fontId="6" fillId="0" borderId="1563" xfId="0" applyNumberFormat="1" applyFont="1" applyBorder="1"/>
    <xf numFmtId="1" fontId="6" fillId="0" borderId="1332" xfId="0" applyNumberFormat="1" applyFont="1" applyBorder="1"/>
    <xf numFmtId="1" fontId="6" fillId="9" borderId="1496" xfId="0" applyNumberFormat="1" applyFont="1" applyFill="1" applyBorder="1"/>
    <xf numFmtId="1" fontId="6" fillId="0" borderId="1604" xfId="0" applyNumberFormat="1" applyFont="1" applyBorder="1" applyAlignment="1">
      <alignment horizontal="center" vertical="center" wrapText="1"/>
    </xf>
    <xf numFmtId="1" fontId="6" fillId="0" borderId="1599" xfId="0" applyNumberFormat="1" applyFont="1" applyBorder="1" applyAlignment="1" applyProtection="1">
      <alignment wrapText="1"/>
      <protection locked="0"/>
    </xf>
    <xf numFmtId="1" fontId="6" fillId="0" borderId="1599" xfId="0" applyNumberFormat="1" applyFont="1" applyBorder="1" applyAlignment="1">
      <alignment wrapText="1"/>
    </xf>
    <xf numFmtId="1" fontId="6" fillId="3" borderId="1599" xfId="0" applyNumberFormat="1" applyFont="1" applyFill="1" applyBorder="1" applyAlignment="1">
      <alignment wrapText="1"/>
    </xf>
    <xf numFmtId="1" fontId="6" fillId="0" borderId="1467" xfId="0" applyNumberFormat="1" applyFont="1" applyBorder="1" applyAlignment="1">
      <alignment wrapText="1"/>
    </xf>
    <xf numFmtId="1" fontId="6" fillId="0" borderId="1610" xfId="0" applyNumberFormat="1" applyFont="1" applyBorder="1" applyAlignment="1">
      <alignment horizontal="center" vertical="center"/>
    </xf>
    <xf numFmtId="1" fontId="2" fillId="3" borderId="1616" xfId="0" applyNumberFormat="1" applyFont="1" applyFill="1" applyBorder="1"/>
    <xf numFmtId="1" fontId="6" fillId="3" borderId="1605" xfId="1" applyNumberFormat="1" applyFont="1" applyFill="1" applyBorder="1"/>
    <xf numFmtId="1" fontId="6" fillId="3" borderId="1609" xfId="1" applyNumberFormat="1" applyFont="1" applyFill="1" applyBorder="1"/>
    <xf numFmtId="1" fontId="6" fillId="3" borderId="1617" xfId="1" applyNumberFormat="1" applyFont="1" applyFill="1" applyBorder="1"/>
    <xf numFmtId="1" fontId="6" fillId="7" borderId="1606" xfId="0" applyNumberFormat="1" applyFont="1" applyFill="1" applyBorder="1" applyProtection="1">
      <protection locked="0"/>
    </xf>
    <xf numFmtId="1" fontId="5" fillId="3" borderId="1618" xfId="0" applyNumberFormat="1" applyFont="1" applyFill="1" applyBorder="1"/>
    <xf numFmtId="1" fontId="6" fillId="5" borderId="1598" xfId="0" applyNumberFormat="1" applyFont="1" applyFill="1" applyBorder="1"/>
    <xf numFmtId="1" fontId="2" fillId="5" borderId="1616" xfId="0" applyNumberFormat="1" applyFont="1" applyFill="1" applyBorder="1"/>
    <xf numFmtId="1" fontId="6" fillId="5" borderId="1599" xfId="0" applyNumberFormat="1" applyFont="1" applyFill="1" applyBorder="1"/>
    <xf numFmtId="1" fontId="6" fillId="0" borderId="1620" xfId="0" applyNumberFormat="1" applyFont="1" applyBorder="1" applyAlignment="1">
      <alignment horizontal="center" vertical="center" wrapText="1"/>
    </xf>
    <xf numFmtId="1" fontId="6" fillId="0" borderId="1621" xfId="0" applyNumberFormat="1" applyFont="1" applyBorder="1"/>
    <xf numFmtId="1" fontId="6" fillId="0" borderId="1605" xfId="0" applyNumberFormat="1" applyFont="1" applyBorder="1"/>
    <xf numFmtId="1" fontId="6" fillId="0" borderId="1609" xfId="0" applyNumberFormat="1" applyFont="1" applyBorder="1"/>
    <xf numFmtId="1" fontId="6" fillId="0" borderId="1602" xfId="0" applyNumberFormat="1" applyFont="1" applyBorder="1"/>
    <xf numFmtId="1" fontId="6" fillId="0" borderId="1622" xfId="0" applyNumberFormat="1" applyFont="1" applyBorder="1"/>
    <xf numFmtId="1" fontId="6" fillId="0" borderId="1623" xfId="0" applyNumberFormat="1" applyFont="1" applyBorder="1"/>
    <xf numFmtId="1" fontId="6" fillId="5" borderId="1622" xfId="0" applyNumberFormat="1" applyFont="1" applyFill="1" applyBorder="1"/>
    <xf numFmtId="1" fontId="4" fillId="5" borderId="1598" xfId="0" applyNumberFormat="1" applyFont="1" applyFill="1" applyBorder="1"/>
    <xf numFmtId="1" fontId="4" fillId="5" borderId="1599" xfId="0" applyNumberFormat="1" applyFont="1" applyFill="1" applyBorder="1"/>
    <xf numFmtId="1" fontId="4" fillId="5" borderId="1598" xfId="0" applyNumberFormat="1" applyFont="1" applyFill="1" applyBorder="1" applyProtection="1">
      <protection locked="0"/>
    </xf>
    <xf numFmtId="1" fontId="4" fillId="5" borderId="1625" xfId="0" applyNumberFormat="1" applyFont="1" applyFill="1" applyBorder="1"/>
    <xf numFmtId="1" fontId="2" fillId="5" borderId="1598" xfId="0" applyNumberFormat="1" applyFont="1" applyFill="1" applyBorder="1"/>
    <xf numFmtId="1" fontId="6" fillId="5" borderId="1598" xfId="0" applyNumberFormat="1" applyFont="1" applyFill="1" applyBorder="1" applyProtection="1">
      <protection locked="0"/>
    </xf>
    <xf numFmtId="1" fontId="6" fillId="5" borderId="1625" xfId="0" applyNumberFormat="1" applyFont="1" applyFill="1" applyBorder="1"/>
    <xf numFmtId="1" fontId="6" fillId="5" borderId="1586" xfId="0" applyNumberFormat="1" applyFont="1" applyFill="1" applyBorder="1"/>
    <xf numFmtId="1" fontId="2" fillId="5" borderId="1586" xfId="0" applyNumberFormat="1" applyFont="1" applyFill="1" applyBorder="1"/>
    <xf numFmtId="1" fontId="6" fillId="0" borderId="1551" xfId="0" applyNumberFormat="1" applyFont="1" applyBorder="1" applyAlignment="1">
      <alignment horizontal="center" vertical="center" wrapText="1"/>
    </xf>
    <xf numFmtId="1" fontId="6" fillId="0" borderId="1536" xfId="0" applyNumberFormat="1" applyFont="1" applyBorder="1" applyAlignment="1">
      <alignment horizontal="center" vertical="center" wrapText="1"/>
    </xf>
    <xf numFmtId="1" fontId="6" fillId="0" borderId="1582" xfId="0" applyNumberFormat="1" applyFont="1" applyBorder="1"/>
    <xf numFmtId="1" fontId="6" fillId="0" borderId="1590" xfId="0" applyNumberFormat="1" applyFont="1" applyBorder="1"/>
    <xf numFmtId="1" fontId="6" fillId="0" borderId="1585" xfId="0" applyNumberFormat="1" applyFont="1" applyBorder="1"/>
    <xf numFmtId="1" fontId="6" fillId="7" borderId="1626" xfId="0" applyNumberFormat="1" applyFont="1" applyFill="1" applyBorder="1" applyProtection="1">
      <protection locked="0"/>
    </xf>
    <xf numFmtId="1" fontId="6" fillId="7" borderId="1581" xfId="0" applyNumberFormat="1" applyFont="1" applyFill="1" applyBorder="1" applyProtection="1">
      <protection locked="0"/>
    </xf>
    <xf numFmtId="1" fontId="6" fillId="5" borderId="1587" xfId="0" applyNumberFormat="1" applyFont="1" applyFill="1" applyBorder="1"/>
    <xf numFmtId="1" fontId="4" fillId="5" borderId="1586" xfId="0" applyNumberFormat="1" applyFont="1" applyFill="1" applyBorder="1"/>
    <xf numFmtId="1" fontId="2" fillId="5" borderId="1627" xfId="0" applyNumberFormat="1" applyFont="1" applyFill="1" applyBorder="1"/>
    <xf numFmtId="1" fontId="6" fillId="7" borderId="1628" xfId="0" applyNumberFormat="1" applyFont="1" applyFill="1" applyBorder="1" applyProtection="1">
      <protection locked="0"/>
    </xf>
    <xf numFmtId="1" fontId="2" fillId="3" borderId="1548" xfId="0" applyNumberFormat="1" applyFont="1" applyFill="1" applyBorder="1"/>
    <xf numFmtId="1" fontId="6" fillId="0" borderId="1627" xfId="0" applyNumberFormat="1" applyFont="1" applyBorder="1"/>
    <xf numFmtId="1" fontId="4" fillId="0" borderId="1586" xfId="0" applyNumberFormat="1" applyFont="1" applyBorder="1"/>
    <xf numFmtId="1" fontId="2" fillId="3" borderId="1586" xfId="0" applyNumberFormat="1" applyFont="1" applyFill="1" applyBorder="1"/>
    <xf numFmtId="1" fontId="6" fillId="0" borderId="1539" xfId="0" applyNumberFormat="1" applyFont="1" applyBorder="1" applyAlignment="1">
      <alignment horizontal="center" vertical="center" wrapText="1"/>
    </xf>
    <xf numFmtId="1" fontId="6" fillId="0" borderId="1629" xfId="0" applyNumberFormat="1" applyFont="1" applyBorder="1"/>
    <xf numFmtId="1" fontId="6" fillId="0" borderId="1629" xfId="0" applyNumberFormat="1" applyFont="1" applyBorder="1" applyProtection="1">
      <protection locked="0"/>
    </xf>
    <xf numFmtId="1" fontId="6" fillId="0" borderId="1630" xfId="0" applyNumberFormat="1" applyFont="1" applyBorder="1"/>
    <xf numFmtId="1" fontId="4" fillId="0" borderId="1627" xfId="0" applyNumberFormat="1" applyFont="1" applyBorder="1"/>
    <xf numFmtId="1" fontId="6" fillId="5" borderId="1627" xfId="0" applyNumberFormat="1" applyFont="1" applyFill="1" applyBorder="1"/>
    <xf numFmtId="1" fontId="6" fillId="3" borderId="1627" xfId="0" applyNumberFormat="1" applyFont="1" applyFill="1" applyBorder="1"/>
    <xf numFmtId="1" fontId="6" fillId="5" borderId="1627" xfId="0" applyNumberFormat="1" applyFont="1" applyFill="1" applyBorder="1" applyAlignment="1">
      <alignment horizontal="center" vertical="center" wrapText="1"/>
    </xf>
    <xf numFmtId="1" fontId="6" fillId="5" borderId="1586" xfId="0" applyNumberFormat="1" applyFont="1" applyFill="1" applyBorder="1" applyAlignment="1">
      <alignment horizontal="center" vertical="center" wrapText="1"/>
    </xf>
    <xf numFmtId="1" fontId="6" fillId="5" borderId="1586" xfId="0" applyNumberFormat="1" applyFont="1" applyFill="1" applyBorder="1" applyProtection="1">
      <protection locked="0"/>
    </xf>
    <xf numFmtId="1" fontId="6" fillId="5" borderId="1587" xfId="0" applyNumberFormat="1" applyFont="1" applyFill="1" applyBorder="1" applyProtection="1">
      <protection locked="0"/>
    </xf>
    <xf numFmtId="1" fontId="6" fillId="5" borderId="1630" xfId="0" applyNumberFormat="1" applyFont="1" applyFill="1" applyBorder="1"/>
    <xf numFmtId="1" fontId="4" fillId="5" borderId="1587" xfId="0" applyNumberFormat="1" applyFont="1" applyFill="1" applyBorder="1"/>
    <xf numFmtId="1" fontId="4" fillId="0" borderId="1587" xfId="0" applyNumberFormat="1" applyFont="1" applyBorder="1"/>
    <xf numFmtId="1" fontId="6" fillId="3" borderId="1587" xfId="0" applyNumberFormat="1" applyFont="1" applyFill="1" applyBorder="1"/>
    <xf numFmtId="1" fontId="6" fillId="0" borderId="1548" xfId="0" applyNumberFormat="1" applyFont="1" applyBorder="1" applyAlignment="1">
      <alignment horizontal="center" vertical="center" wrapText="1"/>
    </xf>
    <xf numFmtId="1" fontId="6" fillId="0" borderId="1633" xfId="0" applyNumberFormat="1" applyFont="1" applyBorder="1" applyAlignment="1">
      <alignment horizontal="center" vertical="center" wrapText="1"/>
    </xf>
    <xf numFmtId="1" fontId="6" fillId="5" borderId="1627" xfId="0" applyNumberFormat="1" applyFont="1" applyFill="1" applyBorder="1" applyProtection="1">
      <protection locked="0"/>
    </xf>
    <xf numFmtId="1" fontId="6" fillId="5" borderId="1634" xfId="0" applyNumberFormat="1" applyFont="1" applyFill="1" applyBorder="1" applyProtection="1">
      <protection locked="0"/>
    </xf>
    <xf numFmtId="1" fontId="6" fillId="0" borderId="1582" xfId="0" applyNumberFormat="1" applyFont="1" applyBorder="1" applyAlignment="1">
      <alignment horizontal="right" vertical="center" wrapText="1"/>
    </xf>
    <xf numFmtId="1" fontId="6" fillId="0" borderId="1590" xfId="0" applyNumberFormat="1" applyFont="1" applyBorder="1" applyAlignment="1">
      <alignment horizontal="right"/>
    </xf>
    <xf numFmtId="1" fontId="6" fillId="0" borderId="1585" xfId="0" applyNumberFormat="1" applyFont="1" applyBorder="1" applyAlignment="1">
      <alignment horizontal="right"/>
    </xf>
    <xf numFmtId="1" fontId="6" fillId="7" borderId="1635" xfId="0" applyNumberFormat="1" applyFont="1" applyFill="1" applyBorder="1" applyProtection="1">
      <protection locked="0"/>
    </xf>
    <xf numFmtId="1" fontId="6" fillId="7" borderId="1636" xfId="0" applyNumberFormat="1" applyFont="1" applyFill="1" applyBorder="1" applyProtection="1">
      <protection locked="0"/>
    </xf>
    <xf numFmtId="1" fontId="6" fillId="5" borderId="1634" xfId="0" applyNumberFormat="1" applyFont="1" applyFill="1" applyBorder="1"/>
    <xf numFmtId="1" fontId="6" fillId="0" borderId="1550" xfId="0" applyNumberFormat="1" applyFont="1" applyBorder="1" applyAlignment="1">
      <alignment horizontal="right"/>
    </xf>
    <xf numFmtId="1" fontId="6" fillId="0" borderId="1551" xfId="0" applyNumberFormat="1" applyFont="1" applyBorder="1" applyAlignment="1">
      <alignment horizontal="right"/>
    </xf>
    <xf numFmtId="1" fontId="6" fillId="0" borderId="1539" xfId="0" applyNumberFormat="1" applyFont="1" applyBorder="1" applyAlignment="1">
      <alignment horizontal="right"/>
    </xf>
    <xf numFmtId="1" fontId="6" fillId="0" borderId="1548" xfId="0" applyNumberFormat="1" applyFont="1" applyBorder="1" applyAlignment="1">
      <alignment horizontal="right"/>
    </xf>
    <xf numFmtId="1" fontId="6" fillId="0" borderId="1633" xfId="0" applyNumberFormat="1" applyFont="1" applyBorder="1" applyAlignment="1">
      <alignment horizontal="right"/>
    </xf>
    <xf numFmtId="1" fontId="6" fillId="0" borderId="1562" xfId="0" applyNumberFormat="1" applyFont="1" applyBorder="1" applyAlignment="1">
      <alignment horizontal="right"/>
    </xf>
    <xf numFmtId="1" fontId="6" fillId="0" borderId="1563" xfId="0" applyNumberFormat="1" applyFont="1" applyBorder="1" applyAlignment="1">
      <alignment horizontal="right"/>
    </xf>
    <xf numFmtId="1" fontId="6" fillId="0" borderId="1332" xfId="0" applyNumberFormat="1" applyFont="1" applyBorder="1" applyAlignment="1">
      <alignment horizontal="right"/>
    </xf>
    <xf numFmtId="1" fontId="6" fillId="0" borderId="1637" xfId="0" applyNumberFormat="1" applyFont="1" applyBorder="1" applyAlignment="1">
      <alignment horizontal="right"/>
    </xf>
    <xf numFmtId="1" fontId="6" fillId="0" borderId="1634" xfId="0" applyNumberFormat="1" applyFont="1" applyBorder="1"/>
    <xf numFmtId="1" fontId="6" fillId="0" borderId="1552" xfId="0" applyNumberFormat="1" applyFont="1" applyBorder="1" applyAlignment="1">
      <alignment horizontal="center" vertical="center" wrapText="1"/>
    </xf>
    <xf numFmtId="1" fontId="6" fillId="0" borderId="1588" xfId="0" applyNumberFormat="1" applyFont="1" applyBorder="1" applyAlignment="1">
      <alignment horizontal="center" vertical="center" wrapText="1"/>
    </xf>
    <xf numFmtId="1" fontId="6" fillId="0" borderId="1638" xfId="0" applyNumberFormat="1" applyFont="1" applyBorder="1"/>
    <xf numFmtId="1" fontId="6" fillId="0" borderId="1547" xfId="0" applyNumberFormat="1" applyFont="1" applyBorder="1"/>
    <xf numFmtId="1" fontId="6" fillId="7" borderId="1591" xfId="0" applyNumberFormat="1" applyFont="1" applyFill="1" applyBorder="1" applyProtection="1">
      <protection locked="0"/>
    </xf>
    <xf numFmtId="1" fontId="2" fillId="0" borderId="1586" xfId="0" applyNumberFormat="1" applyFont="1" applyBorder="1"/>
    <xf numFmtId="1" fontId="2" fillId="0" borderId="1586" xfId="0" applyNumberFormat="1" applyFont="1" applyBorder="1" applyProtection="1">
      <protection locked="0"/>
    </xf>
    <xf numFmtId="1" fontId="2" fillId="4" borderId="1586" xfId="0" applyNumberFormat="1" applyFont="1" applyFill="1" applyBorder="1" applyProtection="1">
      <protection locked="0"/>
    </xf>
    <xf numFmtId="1" fontId="2" fillId="6" borderId="1586" xfId="0" applyNumberFormat="1" applyFont="1" applyFill="1" applyBorder="1" applyProtection="1">
      <protection locked="0"/>
    </xf>
    <xf numFmtId="1" fontId="6" fillId="0" borderId="1631" xfId="0" applyNumberFormat="1" applyFont="1" applyBorder="1"/>
    <xf numFmtId="1" fontId="2" fillId="3" borderId="1627" xfId="0" applyNumberFormat="1" applyFont="1" applyFill="1" applyBorder="1"/>
    <xf numFmtId="1" fontId="6" fillId="5" borderId="1639" xfId="0" applyNumberFormat="1" applyFont="1" applyFill="1" applyBorder="1"/>
    <xf numFmtId="1" fontId="6" fillId="0" borderId="1639" xfId="0" applyNumberFormat="1" applyFont="1" applyBorder="1"/>
    <xf numFmtId="1" fontId="4" fillId="0" borderId="1640" xfId="0" applyNumberFormat="1" applyFont="1" applyBorder="1"/>
    <xf numFmtId="1" fontId="4" fillId="0" borderId="1639" xfId="0" applyNumberFormat="1" applyFont="1" applyBorder="1"/>
    <xf numFmtId="1" fontId="6" fillId="0" borderId="1550" xfId="0" applyNumberFormat="1" applyFont="1" applyBorder="1" applyAlignment="1">
      <alignment horizontal="center" vertical="center"/>
    </xf>
    <xf numFmtId="1" fontId="6" fillId="0" borderId="1550" xfId="0" applyNumberFormat="1" applyFont="1" applyBorder="1" applyAlignment="1">
      <alignment wrapText="1"/>
    </xf>
    <xf numFmtId="1" fontId="6" fillId="0" borderId="1551" xfId="0" applyNumberFormat="1" applyFont="1" applyBorder="1" applyAlignment="1">
      <alignment wrapText="1"/>
    </xf>
    <xf numFmtId="1" fontId="6" fillId="7" borderId="1550" xfId="0" applyNumberFormat="1" applyFont="1" applyFill="1" applyBorder="1" applyProtection="1">
      <protection locked="0"/>
    </xf>
    <xf numFmtId="1" fontId="6" fillId="7" borderId="1643" xfId="0" applyNumberFormat="1" applyFont="1" applyFill="1" applyBorder="1" applyProtection="1">
      <protection locked="0"/>
    </xf>
    <xf numFmtId="1" fontId="6" fillId="10" borderId="1538" xfId="0" applyNumberFormat="1" applyFont="1" applyFill="1" applyBorder="1" applyAlignment="1">
      <alignment horizontal="center"/>
    </xf>
    <xf numFmtId="1" fontId="6" fillId="10" borderId="1548" xfId="0" applyNumberFormat="1" applyFont="1" applyFill="1" applyBorder="1" applyAlignment="1">
      <alignment horizontal="center"/>
    </xf>
    <xf numFmtId="1" fontId="6" fillId="10" borderId="1539" xfId="0" applyNumberFormat="1" applyFont="1" applyFill="1" applyBorder="1" applyAlignment="1">
      <alignment horizontal="center"/>
    </xf>
    <xf numFmtId="1" fontId="6" fillId="0" borderId="1585" xfId="0" applyNumberFormat="1" applyFont="1" applyBorder="1" applyAlignment="1">
      <alignment wrapText="1"/>
    </xf>
    <xf numFmtId="1" fontId="6" fillId="0" borderId="1582" xfId="0" applyNumberFormat="1" applyFont="1" applyBorder="1" applyAlignment="1">
      <alignment wrapText="1"/>
    </xf>
    <xf numFmtId="1" fontId="6" fillId="0" borderId="1590" xfId="0" applyNumberFormat="1" applyFont="1" applyBorder="1" applyAlignment="1">
      <alignment wrapText="1"/>
    </xf>
    <xf numFmtId="1" fontId="6" fillId="7" borderId="1641" xfId="0" applyNumberFormat="1" applyFont="1" applyFill="1" applyBorder="1" applyProtection="1">
      <protection locked="0"/>
    </xf>
    <xf numFmtId="1" fontId="6" fillId="0" borderId="1562" xfId="0" applyNumberFormat="1" applyFont="1" applyBorder="1" applyAlignment="1">
      <alignment wrapText="1"/>
    </xf>
    <xf numFmtId="1" fontId="6" fillId="0" borderId="1563" xfId="0" applyNumberFormat="1" applyFont="1" applyBorder="1" applyAlignment="1">
      <alignment wrapText="1"/>
    </xf>
    <xf numFmtId="1" fontId="6" fillId="0" borderId="1332" xfId="0" applyNumberFormat="1" applyFont="1" applyBorder="1" applyAlignment="1">
      <alignment wrapText="1"/>
    </xf>
    <xf numFmtId="1" fontId="6" fillId="7" borderId="1644" xfId="0" applyNumberFormat="1" applyFont="1" applyFill="1" applyBorder="1" applyProtection="1">
      <protection locked="0"/>
    </xf>
    <xf numFmtId="1" fontId="6" fillId="7" borderId="1631" xfId="0" applyNumberFormat="1" applyFont="1" applyFill="1" applyBorder="1" applyProtection="1">
      <protection locked="0"/>
    </xf>
    <xf numFmtId="1" fontId="6" fillId="0" borderId="1539" xfId="0" applyNumberFormat="1" applyFont="1" applyBorder="1" applyAlignment="1">
      <alignment wrapText="1"/>
    </xf>
    <xf numFmtId="1" fontId="6" fillId="7" borderId="1548" xfId="0" applyNumberFormat="1" applyFont="1" applyFill="1" applyBorder="1" applyProtection="1">
      <protection locked="0"/>
    </xf>
    <xf numFmtId="1" fontId="6" fillId="7" borderId="1554" xfId="0" applyNumberFormat="1" applyFont="1" applyFill="1" applyBorder="1" applyProtection="1">
      <protection locked="0"/>
    </xf>
    <xf numFmtId="1" fontId="1" fillId="0" borderId="1538" xfId="0" applyNumberFormat="1" applyFont="1" applyBorder="1"/>
    <xf numFmtId="1" fontId="1" fillId="0" borderId="1548" xfId="0" applyNumberFormat="1" applyFont="1" applyBorder="1"/>
    <xf numFmtId="1" fontId="6" fillId="0" borderId="1635" xfId="0" applyNumberFormat="1" applyFont="1" applyBorder="1" applyAlignment="1">
      <alignment wrapText="1"/>
    </xf>
    <xf numFmtId="1" fontId="6" fillId="9" borderId="1582" xfId="0" applyNumberFormat="1" applyFont="1" applyFill="1" applyBorder="1"/>
    <xf numFmtId="1" fontId="6" fillId="9" borderId="1585" xfId="0" applyNumberFormat="1" applyFont="1" applyFill="1" applyBorder="1"/>
    <xf numFmtId="1" fontId="6" fillId="9" borderId="1626" xfId="0" applyNumberFormat="1" applyFont="1" applyFill="1" applyBorder="1"/>
    <xf numFmtId="1" fontId="6" fillId="9" borderId="1581" xfId="0" applyNumberFormat="1" applyFont="1" applyFill="1" applyBorder="1"/>
    <xf numFmtId="1" fontId="6" fillId="9" borderId="1562" xfId="0" applyNumberFormat="1" applyFont="1" applyFill="1" applyBorder="1"/>
    <xf numFmtId="1" fontId="6" fillId="9" borderId="1332" xfId="0" applyNumberFormat="1" applyFont="1" applyFill="1" applyBorder="1"/>
    <xf numFmtId="1" fontId="6" fillId="0" borderId="1581" xfId="0" applyNumberFormat="1" applyFont="1" applyBorder="1" applyAlignment="1">
      <alignment wrapText="1"/>
    </xf>
    <xf numFmtId="1" fontId="6" fillId="0" borderId="1591" xfId="0" applyNumberFormat="1" applyFont="1" applyBorder="1" applyAlignment="1">
      <alignment wrapText="1"/>
    </xf>
    <xf numFmtId="1" fontId="11" fillId="0" borderId="1633" xfId="0" applyNumberFormat="1" applyFont="1" applyBorder="1" applyAlignment="1">
      <alignment horizontal="center" vertical="center" wrapText="1"/>
    </xf>
    <xf numFmtId="1" fontId="11" fillId="0" borderId="1552" xfId="0" applyNumberFormat="1" applyFont="1" applyBorder="1" applyAlignment="1">
      <alignment horizontal="center" vertical="center" wrapText="1"/>
    </xf>
    <xf numFmtId="1" fontId="11" fillId="0" borderId="1539" xfId="0" applyNumberFormat="1" applyFont="1" applyBorder="1" applyAlignment="1">
      <alignment horizontal="center" vertical="center" wrapText="1"/>
    </xf>
    <xf numFmtId="1" fontId="6" fillId="7" borderId="1637" xfId="0" applyNumberFormat="1" applyFont="1" applyFill="1" applyBorder="1" applyProtection="1">
      <protection locked="0"/>
    </xf>
    <xf numFmtId="1" fontId="6" fillId="10" borderId="1645" xfId="0" applyNumberFormat="1" applyFont="1" applyFill="1" applyBorder="1"/>
    <xf numFmtId="1" fontId="6" fillId="0" borderId="1552" xfId="0" applyNumberFormat="1" applyFont="1" applyBorder="1" applyAlignment="1">
      <alignment wrapText="1"/>
    </xf>
    <xf numFmtId="1" fontId="6" fillId="7" borderId="1633" xfId="0" applyNumberFormat="1" applyFont="1" applyFill="1" applyBorder="1" applyProtection="1">
      <protection locked="0"/>
    </xf>
    <xf numFmtId="1" fontId="6" fillId="7" borderId="1552" xfId="0" applyNumberFormat="1" applyFont="1" applyFill="1" applyBorder="1" applyProtection="1">
      <protection locked="0"/>
    </xf>
    <xf numFmtId="1" fontId="6" fillId="0" borderId="1646" xfId="0" applyNumberFormat="1" applyFont="1" applyBorder="1" applyAlignment="1">
      <alignment wrapText="1"/>
    </xf>
    <xf numFmtId="1" fontId="6" fillId="7" borderId="1536" xfId="0" applyNumberFormat="1" applyFont="1" applyFill="1" applyBorder="1" applyProtection="1">
      <protection locked="0"/>
    </xf>
    <xf numFmtId="1" fontId="6" fillId="9" borderId="1635" xfId="0" applyNumberFormat="1" applyFont="1" applyFill="1" applyBorder="1"/>
    <xf numFmtId="1" fontId="6" fillId="0" borderId="1589" xfId="0" applyNumberFormat="1" applyFont="1" applyBorder="1" applyAlignment="1">
      <alignment wrapText="1"/>
    </xf>
    <xf numFmtId="1" fontId="6" fillId="0" borderId="1539" xfId="0" applyNumberFormat="1" applyFont="1" applyBorder="1" applyAlignment="1">
      <alignment horizontal="center" vertical="center"/>
    </xf>
    <xf numFmtId="1" fontId="6" fillId="0" borderId="1536" xfId="0" applyNumberFormat="1" applyFont="1" applyBorder="1" applyAlignment="1" applyProtection="1">
      <alignment horizontal="center" vertical="center" wrapText="1"/>
      <protection hidden="1"/>
    </xf>
    <xf numFmtId="1" fontId="6" fillId="0" borderId="1537" xfId="0" applyNumberFormat="1" applyFont="1" applyBorder="1" applyAlignment="1" applyProtection="1">
      <alignment horizontal="center" vertical="center" wrapText="1"/>
      <protection hidden="1"/>
    </xf>
    <xf numFmtId="1" fontId="6" fillId="0" borderId="1536" xfId="0" applyNumberFormat="1" applyFont="1" applyBorder="1" applyAlignment="1" applyProtection="1">
      <alignment horizontal="center" vertical="center"/>
      <protection hidden="1"/>
    </xf>
    <xf numFmtId="1" fontId="6" fillId="0" borderId="1547" xfId="0" applyNumberFormat="1" applyFont="1" applyBorder="1" applyAlignment="1" applyProtection="1">
      <alignment horizontal="center" vertical="center"/>
      <protection hidden="1"/>
    </xf>
    <xf numFmtId="1" fontId="6" fillId="0" borderId="1550" xfId="0" applyNumberFormat="1" applyFont="1" applyBorder="1" applyAlignment="1" applyProtection="1">
      <alignment horizontal="center" vertical="center"/>
      <protection hidden="1"/>
    </xf>
    <xf numFmtId="1" fontId="6" fillId="0" borderId="1547" xfId="0" applyNumberFormat="1" applyFont="1" applyBorder="1" applyAlignment="1" applyProtection="1">
      <alignment wrapText="1"/>
      <protection hidden="1"/>
    </xf>
    <xf numFmtId="1" fontId="6" fillId="0" borderId="1536" xfId="0" applyNumberFormat="1" applyFont="1" applyBorder="1" applyAlignment="1">
      <alignment horizontal="right" wrapText="1"/>
    </xf>
    <xf numFmtId="1" fontId="6" fillId="0" borderId="1537" xfId="0" applyNumberFormat="1" applyFont="1" applyBorder="1" applyAlignment="1">
      <alignment horizontal="right" wrapText="1"/>
    </xf>
    <xf numFmtId="1" fontId="6" fillId="0" borderId="1553" xfId="0" applyNumberFormat="1" applyFont="1" applyBorder="1" applyAlignment="1">
      <alignment horizontal="center" vertical="center" wrapText="1"/>
    </xf>
    <xf numFmtId="1" fontId="6" fillId="0" borderId="1588" xfId="0" applyNumberFormat="1" applyFont="1" applyBorder="1" applyAlignment="1">
      <alignment wrapText="1"/>
    </xf>
    <xf numFmtId="1" fontId="6" fillId="0" borderId="1553" xfId="0" applyNumberFormat="1" applyFont="1" applyBorder="1" applyAlignment="1">
      <alignment wrapText="1"/>
    </xf>
    <xf numFmtId="1" fontId="6" fillId="0" borderId="1548" xfId="0" applyNumberFormat="1" applyFont="1" applyBorder="1" applyAlignment="1">
      <alignment wrapText="1"/>
    </xf>
    <xf numFmtId="1" fontId="6" fillId="0" borderId="1554" xfId="0" applyNumberFormat="1" applyFont="1" applyBorder="1" applyAlignment="1">
      <alignment wrapText="1"/>
    </xf>
    <xf numFmtId="1" fontId="6" fillId="0" borderId="1647" xfId="0" applyNumberFormat="1" applyFont="1" applyBorder="1"/>
    <xf numFmtId="1" fontId="6" fillId="0" borderId="1648" xfId="0" applyNumberFormat="1" applyFont="1" applyBorder="1" applyAlignment="1">
      <alignment wrapText="1"/>
    </xf>
    <xf numFmtId="1" fontId="6" fillId="9" borderId="1649" xfId="0" applyNumberFormat="1" applyFont="1" applyFill="1" applyBorder="1"/>
    <xf numFmtId="1" fontId="6" fillId="7" borderId="1650" xfId="0" applyNumberFormat="1" applyFont="1" applyFill="1" applyBorder="1" applyProtection="1">
      <protection locked="0"/>
    </xf>
    <xf numFmtId="1" fontId="6" fillId="5" borderId="1651" xfId="0" applyNumberFormat="1" applyFont="1" applyFill="1" applyBorder="1"/>
    <xf numFmtId="1" fontId="6" fillId="5" borderId="1652" xfId="0" applyNumberFormat="1" applyFont="1" applyFill="1" applyBorder="1"/>
    <xf numFmtId="1" fontId="6" fillId="0" borderId="1653" xfId="0" applyNumberFormat="1" applyFont="1" applyBorder="1" applyAlignment="1">
      <alignment horizontal="center" vertical="center" wrapText="1"/>
    </xf>
    <xf numFmtId="1" fontId="6" fillId="0" borderId="1537" xfId="0" applyNumberFormat="1" applyFont="1" applyBorder="1" applyAlignment="1">
      <alignment horizontal="center" vertical="center" wrapText="1"/>
    </xf>
    <xf numFmtId="1" fontId="6" fillId="0" borderId="1654" xfId="0" applyNumberFormat="1" applyFont="1" applyBorder="1" applyAlignment="1">
      <alignment horizontal="center" vertical="center" wrapText="1"/>
    </xf>
    <xf numFmtId="1" fontId="6" fillId="0" borderId="1655" xfId="0" applyNumberFormat="1" applyFont="1" applyBorder="1" applyAlignment="1">
      <alignment horizontal="center" vertical="center" wrapText="1"/>
    </xf>
    <xf numFmtId="1" fontId="6" fillId="0" borderId="1656" xfId="0" applyNumberFormat="1" applyFont="1" applyBorder="1"/>
    <xf numFmtId="1" fontId="6" fillId="10" borderId="1649" xfId="0" applyNumberFormat="1" applyFont="1" applyFill="1" applyBorder="1"/>
    <xf numFmtId="1" fontId="6" fillId="10" borderId="1657" xfId="0" applyNumberFormat="1" applyFont="1" applyFill="1" applyBorder="1"/>
    <xf numFmtId="1" fontId="6" fillId="10" borderId="1656" xfId="0" applyNumberFormat="1" applyFont="1" applyFill="1" applyBorder="1"/>
    <xf numFmtId="1" fontId="6" fillId="10" borderId="1658" xfId="0" applyNumberFormat="1" applyFont="1" applyFill="1" applyBorder="1"/>
    <xf numFmtId="1" fontId="6" fillId="7" borderId="1657" xfId="0" applyNumberFormat="1" applyFont="1" applyFill="1" applyBorder="1" applyProtection="1">
      <protection locked="0"/>
    </xf>
    <xf numFmtId="1" fontId="6" fillId="10" borderId="1659" xfId="0" applyNumberFormat="1" applyFont="1" applyFill="1" applyBorder="1"/>
    <xf numFmtId="1" fontId="6" fillId="7" borderId="1656" xfId="0" applyNumberFormat="1" applyFont="1" applyFill="1" applyBorder="1" applyProtection="1">
      <protection locked="0"/>
    </xf>
    <xf numFmtId="1" fontId="6" fillId="7" borderId="1647" xfId="0" applyNumberFormat="1" applyFont="1" applyFill="1" applyBorder="1" applyProtection="1">
      <protection locked="0"/>
    </xf>
    <xf numFmtId="1" fontId="6" fillId="0" borderId="1653" xfId="0" applyNumberFormat="1" applyFont="1" applyBorder="1"/>
    <xf numFmtId="1" fontId="6" fillId="0" borderId="1660" xfId="0" applyNumberFormat="1" applyFont="1" applyBorder="1"/>
    <xf numFmtId="1" fontId="6" fillId="7" borderId="1653" xfId="0" applyNumberFormat="1" applyFont="1" applyFill="1" applyBorder="1" applyProtection="1">
      <protection locked="0"/>
    </xf>
    <xf numFmtId="1" fontId="6" fillId="7" borderId="1549" xfId="0" applyNumberFormat="1" applyFont="1" applyFill="1" applyBorder="1" applyProtection="1">
      <protection locked="0"/>
    </xf>
    <xf numFmtId="1" fontId="6" fillId="7" borderId="1608" xfId="0" applyNumberFormat="1" applyFont="1" applyFill="1" applyBorder="1" applyProtection="1">
      <protection locked="0"/>
    </xf>
    <xf numFmtId="1" fontId="6" fillId="0" borderId="1662" xfId="0" applyNumberFormat="1" applyFont="1" applyBorder="1"/>
    <xf numFmtId="1" fontId="6" fillId="0" borderId="1663" xfId="0" applyNumberFormat="1" applyFont="1" applyBorder="1"/>
    <xf numFmtId="1" fontId="6" fillId="0" borderId="1664" xfId="0" applyNumberFormat="1" applyFont="1" applyBorder="1"/>
    <xf numFmtId="1" fontId="6" fillId="7" borderId="1547" xfId="0" applyNumberFormat="1" applyFont="1" applyFill="1" applyBorder="1" applyProtection="1">
      <protection locked="0"/>
    </xf>
    <xf numFmtId="1" fontId="6" fillId="0" borderId="1631" xfId="0" applyNumberFormat="1" applyFont="1" applyBorder="1" applyAlignment="1">
      <alignment wrapText="1"/>
    </xf>
    <xf numFmtId="1" fontId="6" fillId="5" borderId="1665" xfId="0" applyNumberFormat="1" applyFont="1" applyFill="1" applyBorder="1"/>
    <xf numFmtId="1" fontId="6" fillId="5" borderId="1666" xfId="0" applyNumberFormat="1" applyFont="1" applyFill="1" applyBorder="1"/>
    <xf numFmtId="1" fontId="6" fillId="0" borderId="1668" xfId="0" applyNumberFormat="1" applyFont="1" applyBorder="1" applyAlignment="1">
      <alignment horizontal="center" vertical="center" wrapText="1"/>
    </xf>
    <xf numFmtId="1" fontId="6" fillId="0" borderId="1669" xfId="0" applyNumberFormat="1" applyFont="1" applyBorder="1" applyAlignment="1">
      <alignment horizontal="center" vertical="center" wrapText="1"/>
    </xf>
    <xf numFmtId="1" fontId="6" fillId="0" borderId="1670" xfId="0" applyNumberFormat="1" applyFont="1" applyBorder="1" applyAlignment="1">
      <alignment horizontal="center" vertical="center" wrapText="1"/>
    </xf>
    <xf numFmtId="1" fontId="6" fillId="0" borderId="1671" xfId="0" applyNumberFormat="1" applyFont="1" applyBorder="1" applyAlignment="1">
      <alignment horizontal="center" vertical="center" wrapText="1"/>
    </xf>
    <xf numFmtId="1" fontId="6" fillId="0" borderId="1536" xfId="0" applyNumberFormat="1" applyFont="1" applyBorder="1"/>
    <xf numFmtId="1" fontId="6" fillId="0" borderId="1537" xfId="0" applyNumberFormat="1" applyFont="1" applyBorder="1"/>
    <xf numFmtId="1" fontId="4" fillId="5" borderId="1672" xfId="0" applyNumberFormat="1" applyFont="1" applyFill="1" applyBorder="1"/>
    <xf numFmtId="1" fontId="5" fillId="0" borderId="1673" xfId="0" applyNumberFormat="1" applyFont="1" applyBorder="1"/>
    <xf numFmtId="1" fontId="2" fillId="0" borderId="1674" xfId="0" applyNumberFormat="1" applyFont="1" applyBorder="1"/>
    <xf numFmtId="1" fontId="2" fillId="3" borderId="1674" xfId="0" applyNumberFormat="1" applyFont="1" applyFill="1" applyBorder="1"/>
    <xf numFmtId="1" fontId="6" fillId="3" borderId="1332" xfId="0" applyNumberFormat="1" applyFont="1" applyFill="1" applyBorder="1" applyProtection="1">
      <protection hidden="1"/>
    </xf>
    <xf numFmtId="1" fontId="6" fillId="0" borderId="1675" xfId="0" applyNumberFormat="1" applyFont="1" applyBorder="1" applyAlignment="1">
      <alignment wrapText="1"/>
    </xf>
    <xf numFmtId="1" fontId="6" fillId="0" borderId="1676" xfId="0" applyNumberFormat="1" applyFont="1" applyBorder="1" applyAlignment="1">
      <alignment horizontal="right" wrapText="1"/>
    </xf>
    <xf numFmtId="1" fontId="6" fillId="0" borderId="1677" xfId="0" applyNumberFormat="1" applyFont="1" applyBorder="1" applyAlignment="1">
      <alignment horizontal="right"/>
    </xf>
    <xf numFmtId="1" fontId="6" fillId="7" borderId="1678" xfId="0" applyNumberFormat="1" applyFont="1" applyFill="1" applyBorder="1" applyProtection="1">
      <protection locked="0"/>
    </xf>
    <xf numFmtId="1" fontId="6" fillId="7" borderId="1677" xfId="0" applyNumberFormat="1" applyFont="1" applyFill="1" applyBorder="1" applyProtection="1">
      <protection locked="0"/>
    </xf>
    <xf numFmtId="1" fontId="6" fillId="7" borderId="1679" xfId="0" applyNumberFormat="1" applyFont="1" applyFill="1" applyBorder="1" applyProtection="1">
      <protection locked="0"/>
    </xf>
    <xf numFmtId="1" fontId="6" fillId="7" borderId="1680" xfId="0" applyNumberFormat="1" applyFont="1" applyFill="1" applyBorder="1" applyProtection="1">
      <protection locked="0"/>
    </xf>
    <xf numFmtId="1" fontId="6" fillId="0" borderId="1667" xfId="0" applyNumberFormat="1" applyFont="1" applyBorder="1" applyAlignment="1">
      <alignment horizontal="center" vertical="center"/>
    </xf>
    <xf numFmtId="1" fontId="6" fillId="0" borderId="1668" xfId="0" applyNumberFormat="1" applyFont="1" applyBorder="1" applyAlignment="1">
      <alignment horizontal="center" vertical="center"/>
    </xf>
    <xf numFmtId="1" fontId="6" fillId="0" borderId="1549" xfId="0" applyNumberFormat="1" applyFont="1" applyBorder="1" applyAlignment="1">
      <alignment horizontal="center" vertical="center" wrapText="1"/>
    </xf>
    <xf numFmtId="1" fontId="6" fillId="0" borderId="1675" xfId="0" applyNumberFormat="1" applyFont="1" applyBorder="1"/>
    <xf numFmtId="1" fontId="6" fillId="0" borderId="1675" xfId="0" applyNumberFormat="1" applyFont="1" applyBorder="1" applyAlignment="1">
      <alignment horizontal="right" wrapText="1"/>
    </xf>
    <xf numFmtId="1" fontId="6" fillId="0" borderId="1678" xfId="0" applyNumberFormat="1" applyFont="1" applyBorder="1" applyAlignment="1">
      <alignment horizontal="right" wrapText="1"/>
    </xf>
    <xf numFmtId="1" fontId="6" fillId="0" borderId="1679" xfId="0" applyNumberFormat="1" applyFont="1" applyBorder="1" applyAlignment="1">
      <alignment horizontal="right"/>
    </xf>
    <xf numFmtId="1" fontId="6" fillId="7" borderId="1682" xfId="0" applyNumberFormat="1" applyFont="1" applyFill="1" applyBorder="1" applyProtection="1">
      <protection locked="0"/>
    </xf>
    <xf numFmtId="1" fontId="6" fillId="7" borderId="1676" xfId="0" applyNumberFormat="1" applyFont="1" applyFill="1" applyBorder="1" applyProtection="1">
      <protection locked="0"/>
    </xf>
    <xf numFmtId="1" fontId="6" fillId="7" borderId="1683" xfId="0" applyNumberFormat="1" applyFont="1" applyFill="1" applyBorder="1" applyProtection="1">
      <protection locked="0"/>
    </xf>
    <xf numFmtId="1" fontId="12" fillId="7" borderId="1676" xfId="0" applyNumberFormat="1" applyFont="1" applyFill="1" applyBorder="1" applyProtection="1">
      <protection locked="0"/>
    </xf>
    <xf numFmtId="1" fontId="12" fillId="7" borderId="1683" xfId="0" applyNumberFormat="1" applyFont="1" applyFill="1" applyBorder="1" applyProtection="1">
      <protection locked="0"/>
    </xf>
    <xf numFmtId="1" fontId="12" fillId="7" borderId="1679" xfId="0" applyNumberFormat="1" applyFont="1" applyFill="1" applyBorder="1" applyProtection="1">
      <protection locked="0"/>
    </xf>
    <xf numFmtId="1" fontId="2" fillId="3" borderId="1665" xfId="0" applyNumberFormat="1" applyFont="1" applyFill="1" applyBorder="1"/>
    <xf numFmtId="1" fontId="4" fillId="3" borderId="1665" xfId="0" applyNumberFormat="1" applyFont="1" applyFill="1" applyBorder="1"/>
    <xf numFmtId="1" fontId="4" fillId="3" borderId="391" xfId="0" applyNumberFormat="1" applyFont="1" applyFill="1" applyBorder="1"/>
    <xf numFmtId="1" fontId="4" fillId="0" borderId="391" xfId="0" applyNumberFormat="1" applyFont="1" applyBorder="1"/>
    <xf numFmtId="1" fontId="2" fillId="3" borderId="391" xfId="0" applyNumberFormat="1" applyFont="1" applyFill="1" applyBorder="1"/>
    <xf numFmtId="1" fontId="6" fillId="3" borderId="391" xfId="0" applyNumberFormat="1" applyFont="1" applyFill="1" applyBorder="1"/>
    <xf numFmtId="1" fontId="6" fillId="0" borderId="391" xfId="0" applyNumberFormat="1" applyFont="1" applyBorder="1"/>
    <xf numFmtId="1" fontId="6" fillId="7" borderId="1684" xfId="0" applyNumberFormat="1" applyFont="1" applyFill="1" applyBorder="1" applyProtection="1">
      <protection locked="0"/>
    </xf>
    <xf numFmtId="1" fontId="6" fillId="7" borderId="1685" xfId="0" applyNumberFormat="1" applyFont="1" applyFill="1" applyBorder="1" applyProtection="1">
      <protection locked="0"/>
    </xf>
    <xf numFmtId="1" fontId="6" fillId="3" borderId="1665" xfId="0" applyNumberFormat="1" applyFont="1" applyFill="1" applyBorder="1"/>
    <xf numFmtId="1" fontId="6" fillId="0" borderId="1665" xfId="0" applyNumberFormat="1" applyFont="1" applyBorder="1"/>
    <xf numFmtId="1" fontId="6" fillId="7" borderId="1668" xfId="0" applyNumberFormat="1" applyFont="1" applyFill="1" applyBorder="1" applyProtection="1">
      <protection locked="0"/>
    </xf>
    <xf numFmtId="1" fontId="6" fillId="7" borderId="1669" xfId="0" applyNumberFormat="1" applyFont="1" applyFill="1" applyBorder="1" applyProtection="1">
      <protection locked="0"/>
    </xf>
    <xf numFmtId="1" fontId="6" fillId="3" borderId="1672" xfId="0" applyNumberFormat="1" applyFont="1" applyFill="1" applyBorder="1"/>
    <xf numFmtId="1" fontId="6" fillId="0" borderId="1672" xfId="0" applyNumberFormat="1" applyFont="1" applyBorder="1"/>
    <xf numFmtId="1" fontId="2" fillId="3" borderId="1672" xfId="0" applyNumberFormat="1" applyFont="1" applyFill="1" applyBorder="1"/>
    <xf numFmtId="1" fontId="6" fillId="0" borderId="1688" xfId="0" applyNumberFormat="1" applyFont="1" applyBorder="1"/>
    <xf numFmtId="1" fontId="2" fillId="3" borderId="1689" xfId="0" applyNumberFormat="1" applyFont="1" applyFill="1" applyBorder="1"/>
    <xf numFmtId="1" fontId="4" fillId="3" borderId="1672" xfId="0" applyNumberFormat="1" applyFont="1" applyFill="1" applyBorder="1"/>
    <xf numFmtId="1" fontId="4" fillId="3" borderId="1688" xfId="0" applyNumberFormat="1" applyFont="1" applyFill="1" applyBorder="1"/>
    <xf numFmtId="1" fontId="4" fillId="0" borderId="1672" xfId="0" applyNumberFormat="1" applyFont="1" applyBorder="1"/>
    <xf numFmtId="1" fontId="6" fillId="0" borderId="1669" xfId="0" applyNumberFormat="1" applyFont="1" applyBorder="1" applyAlignment="1">
      <alignment horizontal="center" vertical="center"/>
    </xf>
    <xf numFmtId="1" fontId="2" fillId="0" borderId="1691" xfId="0" applyNumberFormat="1" applyFont="1" applyBorder="1"/>
    <xf numFmtId="1" fontId="2" fillId="0" borderId="1692" xfId="0" applyNumberFormat="1" applyFont="1" applyBorder="1"/>
    <xf numFmtId="1" fontId="6" fillId="3" borderId="1688" xfId="0" applyNumberFormat="1" applyFont="1" applyFill="1" applyBorder="1"/>
    <xf numFmtId="1" fontId="6" fillId="0" borderId="1669" xfId="0" applyNumberFormat="1" applyFont="1" applyBorder="1"/>
    <xf numFmtId="1" fontId="2" fillId="0" borderId="1693" xfId="0" applyNumberFormat="1" applyFont="1" applyBorder="1"/>
    <xf numFmtId="1" fontId="6" fillId="8" borderId="1676" xfId="0" applyNumberFormat="1" applyFont="1" applyFill="1" applyBorder="1"/>
    <xf numFmtId="1" fontId="6" fillId="8" borderId="1683" xfId="0" applyNumberFormat="1" applyFont="1" applyFill="1" applyBorder="1"/>
    <xf numFmtId="1" fontId="6" fillId="8" borderId="1694" xfId="0" applyNumberFormat="1" applyFont="1" applyFill="1" applyBorder="1"/>
    <xf numFmtId="1" fontId="6" fillId="0" borderId="1675" xfId="0" applyNumberFormat="1" applyFont="1" applyBorder="1" applyAlignment="1" applyProtection="1">
      <alignment wrapText="1"/>
      <protection hidden="1"/>
    </xf>
    <xf numFmtId="1" fontId="6" fillId="0" borderId="1690" xfId="0" applyNumberFormat="1" applyFont="1" applyBorder="1"/>
    <xf numFmtId="1" fontId="6" fillId="7" borderId="1686" xfId="0" applyNumberFormat="1" applyFont="1" applyFill="1" applyBorder="1" applyProtection="1">
      <protection locked="0"/>
    </xf>
    <xf numFmtId="1" fontId="6" fillId="8" borderId="1695" xfId="0" applyNumberFormat="1" applyFont="1" applyFill="1" applyBorder="1"/>
    <xf numFmtId="1" fontId="6" fillId="0" borderId="1677" xfId="0" applyNumberFormat="1" applyFont="1" applyBorder="1" applyAlignment="1" applyProtection="1">
      <alignment wrapText="1"/>
      <protection hidden="1"/>
    </xf>
    <xf numFmtId="1" fontId="6" fillId="0" borderId="1698" xfId="0" applyNumberFormat="1" applyFont="1" applyBorder="1" applyAlignment="1" applyProtection="1">
      <alignment wrapText="1"/>
      <protection hidden="1"/>
    </xf>
    <xf numFmtId="1" fontId="6" fillId="0" borderId="1698" xfId="0" applyNumberFormat="1" applyFont="1" applyBorder="1"/>
    <xf numFmtId="1" fontId="6" fillId="7" borderId="1699" xfId="0" applyNumberFormat="1" applyFont="1" applyFill="1" applyBorder="1" applyProtection="1">
      <protection locked="0"/>
    </xf>
    <xf numFmtId="1" fontId="6" fillId="7" borderId="1700" xfId="0" applyNumberFormat="1" applyFont="1" applyFill="1" applyBorder="1" applyProtection="1">
      <protection locked="0"/>
    </xf>
    <xf numFmtId="1" fontId="6" fillId="7" borderId="1701" xfId="0" applyNumberFormat="1" applyFont="1" applyFill="1" applyBorder="1" applyProtection="1">
      <protection locked="0"/>
    </xf>
    <xf numFmtId="1" fontId="6" fillId="7" borderId="1702" xfId="0" applyNumberFormat="1" applyFont="1" applyFill="1" applyBorder="1" applyProtection="1">
      <protection locked="0"/>
    </xf>
    <xf numFmtId="1" fontId="6" fillId="3" borderId="1703" xfId="0" applyNumberFormat="1" applyFont="1" applyFill="1" applyBorder="1"/>
    <xf numFmtId="1" fontId="6" fillId="0" borderId="1703" xfId="0" applyNumberFormat="1" applyFont="1" applyBorder="1"/>
    <xf numFmtId="1" fontId="6" fillId="7" borderId="1695" xfId="0" applyNumberFormat="1" applyFont="1" applyFill="1" applyBorder="1" applyProtection="1">
      <protection locked="0"/>
    </xf>
    <xf numFmtId="1" fontId="6" fillId="7" borderId="1704" xfId="0" applyNumberFormat="1" applyFont="1" applyFill="1" applyBorder="1" applyProtection="1">
      <protection locked="0"/>
    </xf>
    <xf numFmtId="1" fontId="6" fillId="0" borderId="1690" xfId="0" applyNumberFormat="1" applyFont="1" applyBorder="1" applyAlignment="1" applyProtection="1">
      <alignment wrapText="1"/>
      <protection hidden="1"/>
    </xf>
    <xf numFmtId="1" fontId="4" fillId="3" borderId="1703" xfId="0" applyNumberFormat="1" applyFont="1" applyFill="1" applyBorder="1"/>
    <xf numFmtId="1" fontId="4" fillId="3" borderId="1705" xfId="0" applyNumberFormat="1" applyFont="1" applyFill="1" applyBorder="1"/>
    <xf numFmtId="1" fontId="6" fillId="8" borderId="372" xfId="0" applyNumberFormat="1" applyFont="1" applyFill="1" applyBorder="1"/>
    <xf numFmtId="1" fontId="6" fillId="8" borderId="1704" xfId="0" applyNumberFormat="1" applyFont="1" applyFill="1" applyBorder="1"/>
    <xf numFmtId="1" fontId="6" fillId="8" borderId="1706" xfId="0" applyNumberFormat="1" applyFont="1" applyFill="1" applyBorder="1"/>
    <xf numFmtId="1" fontId="6" fillId="0" borderId="370" xfId="0" applyNumberFormat="1" applyFont="1" applyBorder="1" applyAlignment="1" applyProtection="1">
      <alignment wrapText="1"/>
      <protection hidden="1"/>
    </xf>
    <xf numFmtId="1" fontId="6" fillId="0" borderId="1708" xfId="0" applyNumberFormat="1" applyFont="1" applyBorder="1" applyAlignment="1" applyProtection="1">
      <alignment wrapText="1"/>
      <protection hidden="1"/>
    </xf>
    <xf numFmtId="1" fontId="6" fillId="0" borderId="1709" xfId="0" applyNumberFormat="1" applyFont="1" applyBorder="1"/>
    <xf numFmtId="1" fontId="6" fillId="7" borderId="1710" xfId="0" applyNumberFormat="1" applyFont="1" applyFill="1" applyBorder="1" applyProtection="1">
      <protection locked="0"/>
    </xf>
    <xf numFmtId="1" fontId="6" fillId="8" borderId="1711" xfId="0" applyNumberFormat="1" applyFont="1" applyFill="1" applyBorder="1"/>
    <xf numFmtId="1" fontId="6" fillId="8" borderId="1712" xfId="0" applyNumberFormat="1" applyFont="1" applyFill="1" applyBorder="1"/>
    <xf numFmtId="1" fontId="4" fillId="3" borderId="1713" xfId="0" applyNumberFormat="1" applyFont="1" applyFill="1" applyBorder="1"/>
    <xf numFmtId="1" fontId="4" fillId="3" borderId="1714" xfId="0" applyNumberFormat="1" applyFont="1" applyFill="1" applyBorder="1"/>
    <xf numFmtId="1" fontId="6" fillId="0" borderId="1716" xfId="0" applyNumberFormat="1" applyFont="1" applyBorder="1" applyAlignment="1" applyProtection="1">
      <alignment wrapText="1"/>
      <protection hidden="1"/>
    </xf>
    <xf numFmtId="1" fontId="6" fillId="0" borderId="1716" xfId="0" applyNumberFormat="1" applyFont="1" applyBorder="1"/>
    <xf numFmtId="1" fontId="6" fillId="7" borderId="1717" xfId="0" applyNumberFormat="1" applyFont="1" applyFill="1" applyBorder="1" applyProtection="1">
      <protection locked="0"/>
    </xf>
    <xf numFmtId="1" fontId="6" fillId="7" borderId="1718" xfId="0" applyNumberFormat="1" applyFont="1" applyFill="1" applyBorder="1" applyProtection="1">
      <protection locked="0"/>
    </xf>
    <xf numFmtId="1" fontId="6" fillId="7" borderId="1719" xfId="0" applyNumberFormat="1" applyFont="1" applyFill="1" applyBorder="1" applyProtection="1">
      <protection locked="0"/>
    </xf>
    <xf numFmtId="1" fontId="4" fillId="3" borderId="1720" xfId="0" applyNumberFormat="1" applyFont="1" applyFill="1" applyBorder="1"/>
    <xf numFmtId="1" fontId="4" fillId="3" borderId="1721" xfId="0" applyNumberFormat="1" applyFont="1" applyFill="1" applyBorder="1"/>
    <xf numFmtId="1" fontId="6" fillId="7" borderId="1722" xfId="0" applyNumberFormat="1" applyFont="1" applyFill="1" applyBorder="1" applyProtection="1">
      <protection locked="0"/>
    </xf>
    <xf numFmtId="1" fontId="6" fillId="0" borderId="1725" xfId="0" applyNumberFormat="1" applyFont="1" applyBorder="1" applyAlignment="1">
      <alignment horizontal="center" vertical="center" wrapText="1"/>
    </xf>
    <xf numFmtId="1" fontId="2" fillId="3" borderId="1720" xfId="0" applyNumberFormat="1" applyFont="1" applyFill="1" applyBorder="1"/>
    <xf numFmtId="1" fontId="6" fillId="0" borderId="1726" xfId="0" applyNumberFormat="1" applyFont="1" applyBorder="1"/>
    <xf numFmtId="1" fontId="6" fillId="7" borderId="1725" xfId="0" applyNumberFormat="1" applyFont="1" applyFill="1" applyBorder="1" applyProtection="1">
      <protection locked="0"/>
    </xf>
    <xf numFmtId="1" fontId="6" fillId="3" borderId="1720" xfId="0" applyNumberFormat="1" applyFont="1" applyFill="1" applyBorder="1"/>
    <xf numFmtId="1" fontId="6" fillId="0" borderId="1720" xfId="0" applyNumberFormat="1" applyFont="1" applyBorder="1"/>
    <xf numFmtId="1" fontId="6" fillId="0" borderId="1727" xfId="0" applyNumberFormat="1" applyFont="1" applyBorder="1" applyAlignment="1">
      <alignment horizontal="center" vertical="center" wrapText="1"/>
    </xf>
    <xf numFmtId="1" fontId="6" fillId="0" borderId="1728" xfId="0" applyNumberFormat="1" applyFont="1" applyBorder="1" applyAlignment="1">
      <alignment horizontal="center" vertical="center" wrapText="1"/>
    </xf>
    <xf numFmtId="1" fontId="6" fillId="3" borderId="1720" xfId="0" applyNumberFormat="1" applyFont="1" applyFill="1" applyBorder="1" applyAlignment="1">
      <alignment wrapText="1"/>
    </xf>
    <xf numFmtId="1" fontId="6" fillId="0" borderId="1720" xfId="0" applyNumberFormat="1" applyFont="1" applyBorder="1" applyAlignment="1">
      <alignment wrapText="1"/>
    </xf>
    <xf numFmtId="1" fontId="6" fillId="0" borderId="1725" xfId="0" applyNumberFormat="1" applyFont="1" applyBorder="1"/>
    <xf numFmtId="1" fontId="6" fillId="7" borderId="1727" xfId="0" applyNumberFormat="1" applyFont="1" applyFill="1" applyBorder="1" applyProtection="1">
      <protection locked="0"/>
    </xf>
    <xf numFmtId="1" fontId="6" fillId="7" borderId="1724" xfId="0" applyNumberFormat="1" applyFont="1" applyFill="1" applyBorder="1" applyProtection="1">
      <protection locked="0"/>
    </xf>
    <xf numFmtId="1" fontId="6" fillId="0" borderId="1731" xfId="0" applyNumberFormat="1" applyFont="1" applyBorder="1" applyAlignment="1">
      <alignment horizontal="center" vertical="center" wrapText="1"/>
    </xf>
    <xf numFmtId="1" fontId="6" fillId="0" borderId="1732" xfId="0" applyNumberFormat="1" applyFont="1" applyBorder="1" applyAlignment="1">
      <alignment horizontal="center" vertical="center" wrapText="1"/>
    </xf>
    <xf numFmtId="1" fontId="6" fillId="0" borderId="1724" xfId="0" applyNumberFormat="1" applyFont="1" applyBorder="1" applyAlignment="1">
      <alignment horizontal="center" vertical="center" wrapText="1"/>
    </xf>
    <xf numFmtId="1" fontId="6" fillId="0" borderId="1729" xfId="0" applyNumberFormat="1" applyFont="1" applyBorder="1" applyAlignment="1">
      <alignment horizontal="center" vertical="center" wrapText="1"/>
    </xf>
    <xf numFmtId="1" fontId="6" fillId="0" borderId="1717" xfId="0" applyNumberFormat="1" applyFont="1" applyBorder="1"/>
    <xf numFmtId="1" fontId="6" fillId="0" borderId="1722" xfId="0" applyNumberFormat="1" applyFont="1" applyBorder="1"/>
    <xf numFmtId="1" fontId="6" fillId="0" borderId="1734" xfId="0" applyNumberFormat="1" applyFont="1" applyBorder="1"/>
    <xf numFmtId="1" fontId="6" fillId="7" borderId="1734" xfId="0" applyNumberFormat="1" applyFont="1" applyFill="1" applyBorder="1" applyProtection="1">
      <protection locked="0"/>
    </xf>
    <xf numFmtId="1" fontId="6" fillId="7" borderId="1735" xfId="0" applyNumberFormat="1" applyFont="1" applyFill="1" applyBorder="1" applyProtection="1">
      <protection locked="0"/>
    </xf>
    <xf numFmtId="1" fontId="6" fillId="7" borderId="1733" xfId="0" applyNumberFormat="1" applyFont="1" applyFill="1" applyBorder="1" applyProtection="1">
      <protection locked="0"/>
    </xf>
    <xf numFmtId="1" fontId="6" fillId="7" borderId="1716" xfId="0" applyNumberFormat="1" applyFont="1" applyFill="1" applyBorder="1" applyProtection="1">
      <protection locked="0"/>
    </xf>
    <xf numFmtId="1" fontId="6" fillId="0" borderId="1686" xfId="0" applyNumberFormat="1" applyFont="1" applyBorder="1"/>
    <xf numFmtId="1" fontId="6" fillId="9" borderId="1690" xfId="0" applyNumberFormat="1" applyFont="1" applyFill="1" applyBorder="1"/>
    <xf numFmtId="1" fontId="6" fillId="0" borderId="1726" xfId="0" applyNumberFormat="1" applyFont="1" applyBorder="1" applyAlignment="1">
      <alignment horizontal="center" vertical="center" wrapText="1"/>
    </xf>
    <xf numFmtId="1" fontId="6" fillId="0" borderId="1721" xfId="0" applyNumberFormat="1" applyFont="1" applyBorder="1" applyAlignment="1" applyProtection="1">
      <alignment wrapText="1"/>
      <protection locked="0"/>
    </xf>
    <xf numFmtId="1" fontId="6" fillId="0" borderId="1721" xfId="0" applyNumberFormat="1" applyFont="1" applyBorder="1" applyAlignment="1">
      <alignment wrapText="1"/>
    </xf>
    <xf numFmtId="1" fontId="6" fillId="3" borderId="1721" xfId="0" applyNumberFormat="1" applyFont="1" applyFill="1" applyBorder="1" applyAlignment="1">
      <alignment wrapText="1"/>
    </xf>
    <xf numFmtId="1" fontId="6" fillId="0" borderId="1692" xfId="0" applyNumberFormat="1" applyFont="1" applyBorder="1" applyAlignment="1">
      <alignment wrapText="1"/>
    </xf>
    <xf numFmtId="1" fontId="6" fillId="0" borderId="1732" xfId="0" applyNumberFormat="1" applyFont="1" applyBorder="1" applyAlignment="1">
      <alignment horizontal="center" vertical="center"/>
    </xf>
    <xf numFmtId="1" fontId="2" fillId="3" borderId="1739" xfId="0" applyNumberFormat="1" applyFont="1" applyFill="1" applyBorder="1"/>
    <xf numFmtId="1" fontId="6" fillId="3" borderId="1727" xfId="1" applyNumberFormat="1" applyFont="1" applyFill="1" applyBorder="1"/>
    <xf numFmtId="1" fontId="6" fillId="3" borderId="1731" xfId="1" applyNumberFormat="1" applyFont="1" applyFill="1" applyBorder="1"/>
    <xf numFmtId="1" fontId="6" fillId="3" borderId="1740" xfId="1" applyNumberFormat="1" applyFont="1" applyFill="1" applyBorder="1"/>
    <xf numFmtId="1" fontId="6" fillId="7" borderId="1728" xfId="0" applyNumberFormat="1" applyFont="1" applyFill="1" applyBorder="1" applyProtection="1">
      <protection locked="0"/>
    </xf>
    <xf numFmtId="1" fontId="5" fillId="3" borderId="1741" xfId="0" applyNumberFormat="1" applyFont="1" applyFill="1" applyBorder="1"/>
    <xf numFmtId="1" fontId="6" fillId="5" borderId="1720" xfId="0" applyNumberFormat="1" applyFont="1" applyFill="1" applyBorder="1"/>
    <xf numFmtId="1" fontId="2" fillId="5" borderId="1739" xfId="0" applyNumberFormat="1" applyFont="1" applyFill="1" applyBorder="1"/>
    <xf numFmtId="1" fontId="6" fillId="5" borderId="1721" xfId="0" applyNumberFormat="1" applyFont="1" applyFill="1" applyBorder="1"/>
    <xf numFmtId="1" fontId="6" fillId="0" borderId="1743" xfId="0" applyNumberFormat="1" applyFont="1" applyBorder="1" applyAlignment="1">
      <alignment horizontal="center" vertical="center" wrapText="1"/>
    </xf>
    <xf numFmtId="1" fontId="6" fillId="0" borderId="1744" xfId="0" applyNumberFormat="1" applyFont="1" applyBorder="1"/>
    <xf numFmtId="1" fontId="6" fillId="0" borderId="1727" xfId="0" applyNumberFormat="1" applyFont="1" applyBorder="1"/>
    <xf numFmtId="1" fontId="6" fillId="0" borderId="1731" xfId="0" applyNumberFormat="1" applyFont="1" applyBorder="1"/>
    <xf numFmtId="1" fontId="6" fillId="0" borderId="1724" xfId="0" applyNumberFormat="1" applyFont="1" applyBorder="1"/>
    <xf numFmtId="1" fontId="6" fillId="0" borderId="1745" xfId="0" applyNumberFormat="1" applyFont="1" applyBorder="1"/>
    <xf numFmtId="1" fontId="6" fillId="0" borderId="1746" xfId="0" applyNumberFormat="1" applyFont="1" applyBorder="1"/>
    <xf numFmtId="1" fontId="6" fillId="5" borderId="1745" xfId="0" applyNumberFormat="1" applyFont="1" applyFill="1" applyBorder="1"/>
    <xf numFmtId="1" fontId="4" fillId="5" borderId="1720" xfId="0" applyNumberFormat="1" applyFont="1" applyFill="1" applyBorder="1"/>
    <xf numFmtId="1" fontId="4" fillId="5" borderId="1721" xfId="0" applyNumberFormat="1" applyFont="1" applyFill="1" applyBorder="1"/>
    <xf numFmtId="1" fontId="4" fillId="5" borderId="1720" xfId="0" applyNumberFormat="1" applyFont="1" applyFill="1" applyBorder="1" applyProtection="1">
      <protection locked="0"/>
    </xf>
    <xf numFmtId="1" fontId="4" fillId="5" borderId="1749" xfId="0" applyNumberFormat="1" applyFont="1" applyFill="1" applyBorder="1"/>
    <xf numFmtId="1" fontId="2" fillId="5" borderId="1720" xfId="0" applyNumberFormat="1" applyFont="1" applyFill="1" applyBorder="1"/>
    <xf numFmtId="1" fontId="6" fillId="5" borderId="1720" xfId="0" applyNumberFormat="1" applyFont="1" applyFill="1" applyBorder="1" applyProtection="1">
      <protection locked="0"/>
    </xf>
    <xf numFmtId="1" fontId="6" fillId="5" borderId="1749" xfId="0" applyNumberFormat="1" applyFont="1" applyFill="1" applyBorder="1"/>
    <xf numFmtId="1" fontId="6" fillId="5" borderId="1713" xfId="0" applyNumberFormat="1" applyFont="1" applyFill="1" applyBorder="1"/>
    <xf numFmtId="1" fontId="2" fillId="5" borderId="1713" xfId="0" applyNumberFormat="1" applyFont="1" applyFill="1" applyBorder="1"/>
    <xf numFmtId="1" fontId="6" fillId="0" borderId="1699" xfId="0" applyNumberFormat="1" applyFont="1" applyBorder="1"/>
    <xf numFmtId="1" fontId="6" fillId="0" borderId="1704" xfId="0" applyNumberFormat="1" applyFont="1" applyBorder="1"/>
    <xf numFmtId="1" fontId="6" fillId="0" borderId="380" xfId="0" applyNumberFormat="1" applyFont="1" applyBorder="1"/>
    <xf numFmtId="1" fontId="6" fillId="7" borderId="370" xfId="0" applyNumberFormat="1" applyFont="1" applyFill="1" applyBorder="1" applyProtection="1">
      <protection locked="0"/>
    </xf>
    <xf numFmtId="1" fontId="6" fillId="5" borderId="1714" xfId="0" applyNumberFormat="1" applyFont="1" applyFill="1" applyBorder="1"/>
    <xf numFmtId="1" fontId="4" fillId="5" borderId="1750" xfId="0" applyNumberFormat="1" applyFont="1" applyFill="1" applyBorder="1"/>
    <xf numFmtId="1" fontId="6" fillId="0" borderId="1751" xfId="0" applyNumberFormat="1" applyFont="1" applyBorder="1"/>
    <xf numFmtId="1" fontId="6" fillId="0" borderId="1752" xfId="0" applyNumberFormat="1" applyFont="1" applyBorder="1"/>
    <xf numFmtId="1" fontId="6" fillId="0" borderId="1738" xfId="0" applyNumberFormat="1" applyFont="1" applyBorder="1"/>
    <xf numFmtId="1" fontId="6" fillId="7" borderId="1751" xfId="0" applyNumberFormat="1" applyFont="1" applyFill="1" applyBorder="1" applyProtection="1">
      <protection locked="0"/>
    </xf>
    <xf numFmtId="1" fontId="6" fillId="7" borderId="1738" xfId="0" applyNumberFormat="1" applyFont="1" applyFill="1" applyBorder="1" applyProtection="1">
      <protection locked="0"/>
    </xf>
    <xf numFmtId="1" fontId="6" fillId="7" borderId="1753" xfId="0" applyNumberFormat="1" applyFont="1" applyFill="1" applyBorder="1" applyProtection="1">
      <protection locked="0"/>
    </xf>
    <xf numFmtId="1" fontId="6" fillId="7" borderId="1747" xfId="0" applyNumberFormat="1" applyFont="1" applyFill="1" applyBorder="1" applyProtection="1">
      <protection locked="0"/>
    </xf>
    <xf numFmtId="1" fontId="6" fillId="0" borderId="1739" xfId="0" applyNumberFormat="1" applyFont="1" applyBorder="1"/>
    <xf numFmtId="1" fontId="4" fillId="0" borderId="1720" xfId="0" applyNumberFormat="1" applyFont="1" applyBorder="1"/>
    <xf numFmtId="1" fontId="6" fillId="0" borderId="1754" xfId="0" applyNumberFormat="1" applyFont="1" applyBorder="1"/>
    <xf numFmtId="1" fontId="6" fillId="0" borderId="1754" xfId="0" applyNumberFormat="1" applyFont="1" applyBorder="1" applyProtection="1">
      <protection locked="0"/>
    </xf>
    <xf numFmtId="1" fontId="4" fillId="5" borderId="1755" xfId="0" applyNumberFormat="1" applyFont="1" applyFill="1" applyBorder="1"/>
    <xf numFmtId="1" fontId="4" fillId="0" borderId="1739" xfId="0" applyNumberFormat="1" applyFont="1" applyBorder="1"/>
    <xf numFmtId="1" fontId="6" fillId="5" borderId="1739" xfId="0" applyNumberFormat="1" applyFont="1" applyFill="1" applyBorder="1"/>
    <xf numFmtId="1" fontId="6" fillId="3" borderId="1739" xfId="0" applyNumberFormat="1" applyFont="1" applyFill="1" applyBorder="1"/>
    <xf numFmtId="1" fontId="6" fillId="0" borderId="1758" xfId="0" applyNumberFormat="1" applyFont="1" applyBorder="1"/>
    <xf numFmtId="1" fontId="6" fillId="5" borderId="1739" xfId="0" applyNumberFormat="1" applyFont="1" applyFill="1" applyBorder="1" applyAlignment="1">
      <alignment horizontal="center" vertical="center" wrapText="1"/>
    </xf>
    <xf numFmtId="1" fontId="6" fillId="5" borderId="1720" xfId="0" applyNumberFormat="1" applyFont="1" applyFill="1" applyBorder="1" applyAlignment="1">
      <alignment horizontal="center" vertical="center" wrapText="1"/>
    </xf>
    <xf numFmtId="1" fontId="6" fillId="5" borderId="1721" xfId="0" applyNumberFormat="1" applyFont="1" applyFill="1" applyBorder="1" applyProtection="1">
      <protection locked="0"/>
    </xf>
    <xf numFmtId="1" fontId="4" fillId="0" borderId="1721" xfId="0" applyNumberFormat="1" applyFont="1" applyBorder="1"/>
    <xf numFmtId="1" fontId="6" fillId="3" borderId="1721" xfId="0" applyNumberFormat="1" applyFont="1" applyFill="1" applyBorder="1"/>
    <xf numFmtId="1" fontId="6" fillId="0" borderId="1761" xfId="0" applyNumberFormat="1" applyFont="1" applyBorder="1" applyAlignment="1">
      <alignment horizontal="center" vertical="center" wrapText="1"/>
    </xf>
    <xf numFmtId="1" fontId="6" fillId="5" borderId="1739" xfId="0" applyNumberFormat="1" applyFont="1" applyFill="1" applyBorder="1" applyProtection="1">
      <protection locked="0"/>
    </xf>
    <xf numFmtId="1" fontId="6" fillId="5" borderId="1749" xfId="0" applyNumberFormat="1" applyFont="1" applyFill="1" applyBorder="1" applyProtection="1">
      <protection locked="0"/>
    </xf>
    <xf numFmtId="1" fontId="6" fillId="0" borderId="1717" xfId="0" applyNumberFormat="1" applyFont="1" applyBorder="1" applyAlignment="1">
      <alignment horizontal="right" vertical="center" wrapText="1"/>
    </xf>
    <xf numFmtId="1" fontId="6" fillId="0" borderId="1722" xfId="0" applyNumberFormat="1" applyFont="1" applyBorder="1" applyAlignment="1">
      <alignment horizontal="right"/>
    </xf>
    <xf numFmtId="1" fontId="6" fillId="0" borderId="1734" xfId="0" applyNumberFormat="1" applyFont="1" applyBorder="1" applyAlignment="1">
      <alignment horizontal="right"/>
    </xf>
    <xf numFmtId="1" fontId="6" fillId="7" borderId="1762" xfId="0" applyNumberFormat="1" applyFont="1" applyFill="1" applyBorder="1" applyProtection="1">
      <protection locked="0"/>
    </xf>
    <xf numFmtId="1" fontId="6" fillId="7" borderId="1763" xfId="0" applyNumberFormat="1" applyFont="1" applyFill="1" applyBorder="1" applyProtection="1">
      <protection locked="0"/>
    </xf>
    <xf numFmtId="1" fontId="6" fillId="0" borderId="1727" xfId="0" applyNumberFormat="1" applyFont="1" applyBorder="1" applyAlignment="1">
      <alignment horizontal="right"/>
    </xf>
    <xf numFmtId="1" fontId="6" fillId="0" borderId="1731" xfId="0" applyNumberFormat="1" applyFont="1" applyBorder="1" applyAlignment="1">
      <alignment horizontal="right"/>
    </xf>
    <xf numFmtId="1" fontId="6" fillId="0" borderId="1724" xfId="0" applyNumberFormat="1" applyFont="1" applyBorder="1" applyAlignment="1">
      <alignment horizontal="right"/>
    </xf>
    <xf numFmtId="1" fontId="6" fillId="0" borderId="1761" xfId="0" applyNumberFormat="1" applyFont="1" applyBorder="1" applyAlignment="1">
      <alignment horizontal="right"/>
    </xf>
    <xf numFmtId="1" fontId="6" fillId="0" borderId="1758" xfId="0" applyNumberFormat="1" applyFont="1" applyBorder="1" applyAlignment="1">
      <alignment horizontal="right"/>
    </xf>
    <xf numFmtId="1" fontId="6" fillId="0" borderId="1738" xfId="0" applyNumberFormat="1" applyFont="1" applyBorder="1" applyAlignment="1">
      <alignment horizontal="right"/>
    </xf>
    <xf numFmtId="1" fontId="6" fillId="0" borderId="1764" xfId="0" applyNumberFormat="1" applyFont="1" applyBorder="1" applyAlignment="1">
      <alignment horizontal="right"/>
    </xf>
    <xf numFmtId="1" fontId="6" fillId="0" borderId="1749" xfId="0" applyNumberFormat="1" applyFont="1" applyBorder="1"/>
    <xf numFmtId="1" fontId="6" fillId="0" borderId="1765" xfId="0" applyNumberFormat="1" applyFont="1" applyBorder="1" applyAlignment="1">
      <alignment horizontal="center" vertical="center" wrapText="1"/>
    </xf>
    <xf numFmtId="1" fontId="2" fillId="0" borderId="1720" xfId="0" applyNumberFormat="1" applyFont="1" applyBorder="1"/>
    <xf numFmtId="1" fontId="2" fillId="0" borderId="1720" xfId="0" applyNumberFormat="1" applyFont="1" applyBorder="1" applyProtection="1">
      <protection locked="0"/>
    </xf>
    <xf numFmtId="1" fontId="2" fillId="4" borderId="1720" xfId="0" applyNumberFormat="1" applyFont="1" applyFill="1" applyBorder="1" applyProtection="1">
      <protection locked="0"/>
    </xf>
    <xf numFmtId="1" fontId="2" fillId="6" borderId="1720" xfId="0" applyNumberFormat="1" applyFont="1" applyFill="1" applyBorder="1" applyProtection="1">
      <protection locked="0"/>
    </xf>
    <xf numFmtId="1" fontId="6" fillId="0" borderId="1756" xfId="0" applyNumberFormat="1" applyFont="1" applyBorder="1"/>
    <xf numFmtId="1" fontId="6" fillId="5" borderId="1766" xfId="0" applyNumberFormat="1" applyFont="1" applyFill="1" applyBorder="1"/>
    <xf numFmtId="1" fontId="6" fillId="0" borderId="1766" xfId="0" applyNumberFormat="1" applyFont="1" applyBorder="1"/>
    <xf numFmtId="1" fontId="4" fillId="0" borderId="1746" xfId="0" applyNumberFormat="1" applyFont="1" applyBorder="1"/>
    <xf numFmtId="1" fontId="4" fillId="0" borderId="1766" xfId="0" applyNumberFormat="1" applyFont="1" applyBorder="1"/>
    <xf numFmtId="1" fontId="4" fillId="0" borderId="1691" xfId="0" applyNumberFormat="1" applyFont="1" applyBorder="1"/>
    <xf numFmtId="1" fontId="6" fillId="0" borderId="1727" xfId="0" applyNumberFormat="1" applyFont="1" applyBorder="1" applyAlignment="1">
      <alignment horizontal="center" vertical="center"/>
    </xf>
    <xf numFmtId="1" fontId="6" fillId="0" borderId="1731" xfId="0" applyNumberFormat="1" applyFont="1" applyBorder="1" applyAlignment="1">
      <alignment horizontal="center" vertical="center"/>
    </xf>
    <xf numFmtId="1" fontId="6" fillId="0" borderId="1738" xfId="0" applyNumberFormat="1" applyFont="1" applyBorder="1" applyAlignment="1">
      <alignment horizontal="center" vertical="center"/>
    </xf>
    <xf numFmtId="1" fontId="6" fillId="0" borderId="1727" xfId="0" applyNumberFormat="1" applyFont="1" applyBorder="1" applyAlignment="1">
      <alignment wrapText="1"/>
    </xf>
    <xf numFmtId="1" fontId="6" fillId="0" borderId="1731" xfId="0" applyNumberFormat="1" applyFont="1" applyBorder="1" applyAlignment="1">
      <alignment wrapText="1"/>
    </xf>
    <xf numFmtId="1" fontId="6" fillId="7" borderId="1758" xfId="0" applyNumberFormat="1" applyFont="1" applyFill="1" applyBorder="1" applyProtection="1">
      <protection locked="0"/>
    </xf>
    <xf numFmtId="1" fontId="6" fillId="7" borderId="1768" xfId="0" applyNumberFormat="1" applyFont="1" applyFill="1" applyBorder="1" applyProtection="1">
      <protection locked="0"/>
    </xf>
    <xf numFmtId="1" fontId="6" fillId="10" borderId="1726" xfId="0" applyNumberFormat="1" applyFont="1" applyFill="1" applyBorder="1" applyAlignment="1">
      <alignment horizontal="center"/>
    </xf>
    <xf numFmtId="1" fontId="6" fillId="10" borderId="1724" xfId="0" applyNumberFormat="1" applyFont="1" applyFill="1" applyBorder="1" applyAlignment="1">
      <alignment horizontal="center"/>
    </xf>
    <xf numFmtId="1" fontId="6" fillId="0" borderId="1734" xfId="0" applyNumberFormat="1" applyFont="1" applyBorder="1" applyAlignment="1">
      <alignment wrapText="1"/>
    </xf>
    <xf numFmtId="1" fontId="6" fillId="0" borderId="1717" xfId="0" applyNumberFormat="1" applyFont="1" applyBorder="1" applyAlignment="1">
      <alignment wrapText="1"/>
    </xf>
    <xf numFmtId="1" fontId="6" fillId="0" borderId="1722" xfId="0" applyNumberFormat="1" applyFont="1" applyBorder="1" applyAlignment="1">
      <alignment wrapText="1"/>
    </xf>
    <xf numFmtId="1" fontId="6" fillId="7" borderId="1767" xfId="0" applyNumberFormat="1" applyFont="1" applyFill="1" applyBorder="1" applyProtection="1">
      <protection locked="0"/>
    </xf>
    <xf numFmtId="1" fontId="6" fillId="0" borderId="1758" xfId="0" applyNumberFormat="1" applyFont="1" applyBorder="1" applyAlignment="1">
      <alignment wrapText="1"/>
    </xf>
    <xf numFmtId="1" fontId="6" fillId="0" borderId="1738" xfId="0" applyNumberFormat="1" applyFont="1" applyBorder="1" applyAlignment="1">
      <alignment wrapText="1"/>
    </xf>
    <xf numFmtId="1" fontId="6" fillId="7" borderId="1769" xfId="0" applyNumberFormat="1" applyFont="1" applyFill="1" applyBorder="1" applyProtection="1">
      <protection locked="0"/>
    </xf>
    <xf numFmtId="1" fontId="6" fillId="7" borderId="1756" xfId="0" applyNumberFormat="1" applyFont="1" applyFill="1" applyBorder="1" applyProtection="1">
      <protection locked="0"/>
    </xf>
    <xf numFmtId="1" fontId="6" fillId="0" borderId="1724" xfId="0" applyNumberFormat="1" applyFont="1" applyBorder="1" applyAlignment="1">
      <alignment wrapText="1"/>
    </xf>
    <xf numFmtId="1" fontId="1" fillId="0" borderId="1726" xfId="0" applyNumberFormat="1" applyFont="1" applyBorder="1"/>
    <xf numFmtId="1" fontId="6" fillId="0" borderId="1762" xfId="0" applyNumberFormat="1" applyFont="1" applyBorder="1" applyAlignment="1">
      <alignment wrapText="1"/>
    </xf>
    <xf numFmtId="1" fontId="6" fillId="9" borderId="1717" xfId="0" applyNumberFormat="1" applyFont="1" applyFill="1" applyBorder="1"/>
    <xf numFmtId="1" fontId="6" fillId="9" borderId="1734" xfId="0" applyNumberFormat="1" applyFont="1" applyFill="1" applyBorder="1"/>
    <xf numFmtId="1" fontId="6" fillId="9" borderId="1735" xfId="0" applyNumberFormat="1" applyFont="1" applyFill="1" applyBorder="1"/>
    <xf numFmtId="1" fontId="6" fillId="9" borderId="1716" xfId="0" applyNumberFormat="1" applyFont="1" applyFill="1" applyBorder="1"/>
    <xf numFmtId="1" fontId="6" fillId="9" borderId="1758" xfId="0" applyNumberFormat="1" applyFont="1" applyFill="1" applyBorder="1"/>
    <xf numFmtId="1" fontId="6" fillId="9" borderId="1738" xfId="0" applyNumberFormat="1" applyFont="1" applyFill="1" applyBorder="1"/>
    <xf numFmtId="1" fontId="6" fillId="0" borderId="1716" xfId="0" applyNumberFormat="1" applyFont="1" applyBorder="1" applyAlignment="1">
      <alignment wrapText="1"/>
    </xf>
    <xf numFmtId="1" fontId="6" fillId="7" borderId="1770" xfId="0" applyNumberFormat="1" applyFont="1" applyFill="1" applyBorder="1" applyProtection="1">
      <protection locked="0"/>
    </xf>
    <xf numFmtId="1" fontId="6" fillId="0" borderId="1719" xfId="0" applyNumberFormat="1" applyFont="1" applyBorder="1" applyAlignment="1">
      <alignment wrapText="1"/>
    </xf>
    <xf numFmtId="1" fontId="6" fillId="0" borderId="1765" xfId="0" applyNumberFormat="1" applyFont="1" applyBorder="1" applyAlignment="1">
      <alignment horizontal="center" vertical="center"/>
    </xf>
    <xf numFmtId="1" fontId="11" fillId="0" borderId="1761" xfId="0" applyNumberFormat="1" applyFont="1" applyBorder="1" applyAlignment="1">
      <alignment horizontal="center" vertical="center" wrapText="1"/>
    </xf>
    <xf numFmtId="1" fontId="11" fillId="0" borderId="1765" xfId="0" applyNumberFormat="1" applyFont="1" applyBorder="1" applyAlignment="1">
      <alignment horizontal="center" vertical="center" wrapText="1"/>
    </xf>
    <xf numFmtId="1" fontId="11" fillId="0" borderId="1724" xfId="0" applyNumberFormat="1" applyFont="1" applyBorder="1" applyAlignment="1">
      <alignment horizontal="center" vertical="center" wrapText="1"/>
    </xf>
    <xf numFmtId="1" fontId="6" fillId="7" borderId="1764" xfId="0" applyNumberFormat="1" applyFont="1" applyFill="1" applyBorder="1" applyProtection="1">
      <protection locked="0"/>
    </xf>
    <xf numFmtId="1" fontId="6" fillId="7" borderId="1771" xfId="0" applyNumberFormat="1" applyFont="1" applyFill="1" applyBorder="1" applyProtection="1">
      <protection locked="0"/>
    </xf>
    <xf numFmtId="1" fontId="6" fillId="0" borderId="1765" xfId="0" applyNumberFormat="1" applyFont="1" applyBorder="1" applyAlignment="1">
      <alignment wrapText="1"/>
    </xf>
    <xf numFmtId="1" fontId="6" fillId="7" borderId="1761" xfId="0" applyNumberFormat="1" applyFont="1" applyFill="1" applyBorder="1" applyProtection="1">
      <protection locked="0"/>
    </xf>
    <xf numFmtId="1" fontId="6" fillId="7" borderId="1765" xfId="0" applyNumberFormat="1" applyFont="1" applyFill="1" applyBorder="1" applyProtection="1">
      <protection locked="0"/>
    </xf>
    <xf numFmtId="1" fontId="6" fillId="0" borderId="1772" xfId="0" applyNumberFormat="1" applyFont="1" applyBorder="1" applyAlignment="1">
      <alignment wrapText="1"/>
    </xf>
    <xf numFmtId="1" fontId="6" fillId="9" borderId="1762" xfId="0" applyNumberFormat="1" applyFont="1" applyFill="1" applyBorder="1"/>
    <xf numFmtId="1" fontId="6" fillId="0" borderId="1733" xfId="0" applyNumberFormat="1" applyFont="1" applyBorder="1" applyAlignment="1">
      <alignment wrapText="1"/>
    </xf>
    <xf numFmtId="1" fontId="6" fillId="0" borderId="1724" xfId="0" applyNumberFormat="1" applyFont="1" applyBorder="1" applyAlignment="1">
      <alignment horizontal="center" vertical="center"/>
    </xf>
    <xf numFmtId="1" fontId="6" fillId="0" borderId="1727" xfId="0" applyNumberFormat="1" applyFont="1" applyBorder="1" applyAlignment="1" applyProtection="1">
      <alignment horizontal="center" vertical="center"/>
      <protection hidden="1"/>
    </xf>
    <xf numFmtId="1" fontId="6" fillId="0" borderId="1773" xfId="0" applyNumberFormat="1" applyFont="1" applyBorder="1" applyAlignment="1">
      <alignment horizontal="center" vertical="center" wrapText="1"/>
    </xf>
    <xf numFmtId="1" fontId="6" fillId="0" borderId="1738" xfId="0" applyNumberFormat="1" applyFont="1" applyBorder="1" applyAlignment="1">
      <alignment horizontal="center" vertical="center" wrapText="1"/>
    </xf>
    <xf numFmtId="1" fontId="6" fillId="0" borderId="1728" xfId="0" applyNumberFormat="1" applyFont="1" applyBorder="1" applyAlignment="1">
      <alignment wrapText="1"/>
    </xf>
    <xf numFmtId="1" fontId="6" fillId="0" borderId="1773" xfId="0" applyNumberFormat="1" applyFont="1" applyBorder="1" applyAlignment="1">
      <alignment wrapText="1"/>
    </xf>
    <xf numFmtId="1" fontId="6" fillId="0" borderId="1725" xfId="0" applyNumberFormat="1" applyFont="1" applyBorder="1" applyAlignment="1">
      <alignment wrapText="1"/>
    </xf>
    <xf numFmtId="1" fontId="6" fillId="0" borderId="1774" xfId="0" applyNumberFormat="1" applyFont="1" applyBorder="1"/>
    <xf numFmtId="1" fontId="6" fillId="0" borderId="1775" xfId="0" applyNumberFormat="1" applyFont="1" applyBorder="1" applyAlignment="1">
      <alignment wrapText="1"/>
    </xf>
    <xf numFmtId="1" fontId="6" fillId="9" borderId="1776" xfId="0" applyNumberFormat="1" applyFont="1" applyFill="1" applyBorder="1"/>
    <xf numFmtId="1" fontId="6" fillId="7" borderId="1777" xfId="0" applyNumberFormat="1" applyFont="1" applyFill="1" applyBorder="1" applyProtection="1">
      <protection locked="0"/>
    </xf>
    <xf numFmtId="1" fontId="6" fillId="12" borderId="1778" xfId="3" applyNumberFormat="1" applyFont="1" applyBorder="1" applyProtection="1">
      <protection locked="0"/>
    </xf>
    <xf numFmtId="1" fontId="6" fillId="12" borderId="1779" xfId="3" applyNumberFormat="1" applyFont="1" applyBorder="1" applyProtection="1">
      <protection locked="0"/>
    </xf>
    <xf numFmtId="1" fontId="6" fillId="12" borderId="1780" xfId="3" applyNumberFormat="1" applyFont="1" applyBorder="1" applyProtection="1">
      <protection locked="0"/>
    </xf>
    <xf numFmtId="1" fontId="6" fillId="12" borderId="1781" xfId="3" applyNumberFormat="1" applyFont="1" applyBorder="1" applyProtection="1">
      <protection locked="0"/>
    </xf>
    <xf numFmtId="1" fontId="6" fillId="12" borderId="1782" xfId="3" applyNumberFormat="1" applyFont="1" applyBorder="1" applyProtection="1">
      <protection locked="0"/>
    </xf>
    <xf numFmtId="1" fontId="6" fillId="12" borderId="1783" xfId="3" applyNumberFormat="1" applyFont="1" applyBorder="1" applyProtection="1">
      <protection locked="0"/>
    </xf>
    <xf numFmtId="1" fontId="6" fillId="10" borderId="1717" xfId="0" applyNumberFormat="1" applyFont="1" applyFill="1" applyBorder="1"/>
    <xf numFmtId="1" fontId="6" fillId="10" borderId="1718" xfId="0" applyNumberFormat="1" applyFont="1" applyFill="1" applyBorder="1"/>
    <xf numFmtId="1" fontId="6" fillId="10" borderId="1734" xfId="0" applyNumberFormat="1" applyFont="1" applyFill="1" applyBorder="1"/>
    <xf numFmtId="1" fontId="6" fillId="10" borderId="1762" xfId="0" applyNumberFormat="1" applyFont="1" applyFill="1" applyBorder="1"/>
    <xf numFmtId="1" fontId="6" fillId="10" borderId="1735" xfId="0" applyNumberFormat="1" applyFont="1" applyFill="1" applyBorder="1"/>
    <xf numFmtId="1" fontId="6" fillId="7" borderId="1729" xfId="0" applyNumberFormat="1" applyFont="1" applyFill="1" applyBorder="1" applyProtection="1">
      <protection locked="0"/>
    </xf>
    <xf numFmtId="1" fontId="6" fillId="0" borderId="1785" xfId="0" applyNumberFormat="1" applyFont="1" applyBorder="1"/>
    <xf numFmtId="1" fontId="6" fillId="0" borderId="1786" xfId="0" applyNumberFormat="1" applyFont="1" applyBorder="1"/>
    <xf numFmtId="1" fontId="6" fillId="0" borderId="1787" xfId="0" applyNumberFormat="1" applyFont="1" applyBorder="1"/>
    <xf numFmtId="1" fontId="6" fillId="0" borderId="1756" xfId="0" applyNumberFormat="1" applyFont="1" applyBorder="1" applyAlignment="1">
      <alignment wrapText="1"/>
    </xf>
    <xf numFmtId="1" fontId="6" fillId="0" borderId="1788" xfId="0" applyNumberFormat="1" applyFont="1" applyBorder="1" applyAlignment="1">
      <alignment horizontal="center" vertical="center" wrapText="1"/>
    </xf>
    <xf numFmtId="1" fontId="6" fillId="0" borderId="1789" xfId="0" applyNumberFormat="1" applyFont="1" applyBorder="1" applyAlignment="1">
      <alignment horizontal="center" vertical="center" wrapText="1"/>
    </xf>
    <xf numFmtId="1" fontId="6" fillId="0" borderId="1790" xfId="0" applyNumberFormat="1" applyFont="1" applyBorder="1" applyAlignment="1">
      <alignment horizontal="center" vertical="center" wrapText="1"/>
    </xf>
    <xf numFmtId="1" fontId="6" fillId="0" borderId="1791" xfId="0" applyNumberFormat="1" applyFont="1" applyBorder="1" applyAlignment="1">
      <alignment horizontal="center" vertical="center" wrapText="1"/>
    </xf>
    <xf numFmtId="1" fontId="4" fillId="5" borderId="1792" xfId="0" applyNumberFormat="1" applyFont="1" applyFill="1" applyBorder="1"/>
    <xf numFmtId="1" fontId="5" fillId="0" borderId="1793" xfId="0" applyNumberFormat="1" applyFont="1" applyBorder="1"/>
    <xf numFmtId="1" fontId="2" fillId="0" borderId="1794" xfId="0" applyNumberFormat="1" applyFont="1" applyBorder="1"/>
    <xf numFmtId="1" fontId="2" fillId="3" borderId="1794" xfId="0" applyNumberFormat="1" applyFont="1" applyFill="1" applyBorder="1"/>
    <xf numFmtId="1" fontId="6" fillId="3" borderId="1738" xfId="0" applyNumberFormat="1" applyFont="1" applyFill="1" applyBorder="1" applyProtection="1">
      <protection hidden="1"/>
    </xf>
    <xf numFmtId="1" fontId="6" fillId="0" borderId="1771" xfId="0" applyNumberFormat="1" applyFont="1" applyBorder="1" applyAlignment="1">
      <alignment horizontal="center" vertical="center"/>
    </xf>
    <xf numFmtId="1" fontId="6" fillId="0" borderId="1795" xfId="0" applyNumberFormat="1" applyFont="1" applyBorder="1" applyAlignment="1">
      <alignment wrapText="1"/>
    </xf>
    <xf numFmtId="1" fontId="6" fillId="0" borderId="1777" xfId="0" applyNumberFormat="1" applyFont="1" applyBorder="1" applyAlignment="1">
      <alignment horizontal="right" wrapText="1"/>
    </xf>
    <xf numFmtId="1" fontId="6" fillId="0" borderId="1775" xfId="0" applyNumberFormat="1" applyFont="1" applyBorder="1" applyAlignment="1">
      <alignment horizontal="right"/>
    </xf>
    <xf numFmtId="1" fontId="6" fillId="7" borderId="1796" xfId="0" applyNumberFormat="1" applyFont="1" applyFill="1" applyBorder="1" applyProtection="1">
      <protection locked="0"/>
    </xf>
    <xf numFmtId="1" fontId="6" fillId="7" borderId="1775" xfId="0" applyNumberFormat="1" applyFont="1" applyFill="1" applyBorder="1" applyProtection="1">
      <protection locked="0"/>
    </xf>
    <xf numFmtId="1" fontId="6" fillId="7" borderId="1797" xfId="0" applyNumberFormat="1" applyFont="1" applyFill="1" applyBorder="1" applyProtection="1">
      <protection locked="0"/>
    </xf>
    <xf numFmtId="1" fontId="6" fillId="7" borderId="1798" xfId="0" applyNumberFormat="1" applyFont="1" applyFill="1" applyBorder="1" applyProtection="1">
      <protection locked="0"/>
    </xf>
    <xf numFmtId="1" fontId="6" fillId="0" borderId="1771" xfId="0" applyNumberFormat="1" applyFont="1" applyBorder="1" applyAlignment="1">
      <alignment horizontal="right" wrapText="1"/>
    </xf>
    <xf numFmtId="1" fontId="6" fillId="0" borderId="1730" xfId="0" applyNumberFormat="1" applyFont="1" applyBorder="1" applyAlignment="1">
      <alignment horizontal="center" vertical="center"/>
    </xf>
    <xf numFmtId="1" fontId="6" fillId="0" borderId="1788" xfId="0" applyNumberFormat="1" applyFont="1" applyBorder="1" applyAlignment="1">
      <alignment horizontal="center" vertical="center"/>
    </xf>
    <xf numFmtId="1" fontId="6" fillId="0" borderId="1795" xfId="0" applyNumberFormat="1" applyFont="1" applyBorder="1"/>
    <xf numFmtId="1" fontId="6" fillId="0" borderId="1795" xfId="0" applyNumberFormat="1" applyFont="1" applyBorder="1" applyAlignment="1">
      <alignment horizontal="right" wrapText="1"/>
    </xf>
    <xf numFmtId="1" fontId="6" fillId="0" borderId="1796" xfId="0" applyNumberFormat="1" applyFont="1" applyBorder="1" applyAlignment="1">
      <alignment horizontal="right" wrapText="1"/>
    </xf>
    <xf numFmtId="1" fontId="6" fillId="0" borderId="1797" xfId="0" applyNumberFormat="1" applyFont="1" applyBorder="1" applyAlignment="1">
      <alignment horizontal="right"/>
    </xf>
    <xf numFmtId="1" fontId="6" fillId="7" borderId="1799" xfId="0" applyNumberFormat="1" applyFont="1" applyFill="1" applyBorder="1" applyProtection="1">
      <protection locked="0"/>
    </xf>
    <xf numFmtId="1" fontId="6" fillId="7" borderId="1800" xfId="0" applyNumberFormat="1" applyFont="1" applyFill="1" applyBorder="1" applyProtection="1">
      <protection locked="0"/>
    </xf>
    <xf numFmtId="1" fontId="12" fillId="7" borderId="1777" xfId="0" applyNumberFormat="1" applyFont="1" applyFill="1" applyBorder="1" applyProtection="1">
      <protection locked="0"/>
    </xf>
    <xf numFmtId="1" fontId="12" fillId="7" borderId="1800" xfId="0" applyNumberFormat="1" applyFont="1" applyFill="1" applyBorder="1" applyProtection="1">
      <protection locked="0"/>
    </xf>
    <xf numFmtId="1" fontId="12" fillId="7" borderId="1797" xfId="0" applyNumberFormat="1" applyFont="1" applyFill="1" applyBorder="1" applyProtection="1">
      <protection locked="0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570" xfId="0" applyNumberFormat="1" applyFont="1" applyBorder="1" applyAlignment="1">
      <alignment horizontal="center" vertical="center"/>
    </xf>
    <xf numFmtId="1" fontId="6" fillId="0" borderId="570" xfId="0" applyNumberFormat="1" applyFont="1" applyBorder="1" applyAlignment="1">
      <alignment horizontal="center" vertical="center" wrapText="1"/>
    </xf>
    <xf numFmtId="1" fontId="6" fillId="0" borderId="570" xfId="0" applyNumberFormat="1" applyFont="1" applyBorder="1"/>
    <xf numFmtId="1" fontId="6" fillId="3" borderId="1801" xfId="0" applyNumberFormat="1" applyFont="1" applyFill="1" applyBorder="1"/>
    <xf numFmtId="1" fontId="6" fillId="0" borderId="1802" xfId="0" applyNumberFormat="1" applyFont="1" applyBorder="1"/>
    <xf numFmtId="1" fontId="6" fillId="7" borderId="1801" xfId="0" applyNumberFormat="1" applyFont="1" applyFill="1" applyBorder="1" applyProtection="1">
      <protection locked="0"/>
    </xf>
    <xf numFmtId="1" fontId="6" fillId="9" borderId="1801" xfId="0" applyNumberFormat="1" applyFont="1" applyFill="1" applyBorder="1"/>
    <xf numFmtId="1" fontId="6" fillId="0" borderId="1801" xfId="0" applyNumberFormat="1" applyFont="1" applyBorder="1" applyAlignment="1" applyProtection="1">
      <alignment wrapText="1"/>
      <protection hidden="1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93" xfId="0" applyNumberFormat="1" applyFont="1" applyBorder="1"/>
    <xf numFmtId="1" fontId="6" fillId="0" borderId="54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1301" xfId="0" applyNumberFormat="1" applyFont="1" applyBorder="1" applyAlignment="1">
      <alignment horizontal="center" vertical="center" wrapText="1"/>
    </xf>
    <xf numFmtId="1" fontId="6" fillId="0" borderId="1301" xfId="0" applyNumberFormat="1" applyFont="1" applyBorder="1"/>
    <xf numFmtId="1" fontId="6" fillId="7" borderId="1803" xfId="0" applyNumberFormat="1" applyFont="1" applyFill="1" applyBorder="1" applyProtection="1">
      <protection locked="0"/>
    </xf>
    <xf numFmtId="1" fontId="6" fillId="0" borderId="1802" xfId="0" applyNumberFormat="1" applyFont="1" applyBorder="1" applyAlignment="1" applyProtection="1">
      <alignment wrapText="1"/>
      <protection hidden="1"/>
    </xf>
    <xf numFmtId="1" fontId="6" fillId="0" borderId="1803" xfId="0" applyNumberFormat="1" applyFont="1" applyBorder="1"/>
    <xf numFmtId="1" fontId="6" fillId="9" borderId="1802" xfId="0" applyNumberFormat="1" applyFont="1" applyFill="1" applyBorder="1"/>
    <xf numFmtId="1" fontId="6" fillId="0" borderId="1805" xfId="0" applyNumberFormat="1" applyFont="1" applyBorder="1" applyAlignment="1">
      <alignment horizontal="center" vertical="center" wrapText="1"/>
    </xf>
    <xf numFmtId="1" fontId="6" fillId="0" borderId="1806" xfId="0" applyNumberFormat="1" applyFont="1" applyBorder="1" applyAlignment="1">
      <alignment horizontal="center" vertical="center" wrapText="1"/>
    </xf>
    <xf numFmtId="1" fontId="6" fillId="0" borderId="1805" xfId="0" applyNumberFormat="1" applyFont="1" applyBorder="1"/>
    <xf numFmtId="1" fontId="6" fillId="0" borderId="1808" xfId="0" applyNumberFormat="1" applyFont="1" applyBorder="1"/>
    <xf numFmtId="1" fontId="6" fillId="0" borderId="1809" xfId="0" applyNumberFormat="1" applyFont="1" applyBorder="1" applyAlignment="1">
      <alignment horizontal="center" vertical="center" wrapText="1"/>
    </xf>
    <xf numFmtId="1" fontId="6" fillId="0" borderId="1805" xfId="0" applyNumberFormat="1" applyFont="1" applyBorder="1" applyAlignment="1">
      <alignment horizontal="right"/>
    </xf>
    <xf numFmtId="1" fontId="6" fillId="0" borderId="1809" xfId="0" applyNumberFormat="1" applyFont="1" applyBorder="1" applyAlignment="1">
      <alignment horizontal="right"/>
    </xf>
    <xf numFmtId="1" fontId="6" fillId="0" borderId="1807" xfId="0" applyNumberFormat="1" applyFont="1" applyBorder="1"/>
    <xf numFmtId="1" fontId="6" fillId="7" borderId="1805" xfId="0" applyNumberFormat="1" applyFont="1" applyFill="1" applyBorder="1" applyProtection="1">
      <protection locked="0"/>
    </xf>
    <xf numFmtId="1" fontId="6" fillId="10" borderId="1809" xfId="0" applyNumberFormat="1" applyFont="1" applyFill="1" applyBorder="1" applyAlignment="1">
      <alignment horizontal="center"/>
    </xf>
    <xf numFmtId="1" fontId="6" fillId="10" borderId="1805" xfId="0" applyNumberFormat="1" applyFont="1" applyFill="1" applyBorder="1" applyAlignment="1">
      <alignment horizontal="center"/>
    </xf>
    <xf numFmtId="1" fontId="6" fillId="0" borderId="1805" xfId="0" applyNumberFormat="1" applyFont="1" applyBorder="1" applyAlignment="1">
      <alignment wrapText="1"/>
    </xf>
    <xf numFmtId="1" fontId="6" fillId="7" borderId="1809" xfId="0" applyNumberFormat="1" applyFont="1" applyFill="1" applyBorder="1" applyProtection="1">
      <protection locked="0"/>
    </xf>
    <xf numFmtId="1" fontId="1" fillId="0" borderId="1809" xfId="0" applyNumberFormat="1" applyFont="1" applyBorder="1"/>
    <xf numFmtId="1" fontId="11" fillId="0" borderId="1805" xfId="0" applyNumberFormat="1" applyFont="1" applyBorder="1" applyAlignment="1">
      <alignment horizontal="center" vertical="center" wrapText="1"/>
    </xf>
    <xf numFmtId="1" fontId="6" fillId="10" borderId="1810" xfId="0" applyNumberFormat="1" applyFont="1" applyFill="1" applyBorder="1"/>
    <xf numFmtId="1" fontId="6" fillId="7" borderId="1806" xfId="0" applyNumberFormat="1" applyFont="1" applyFill="1" applyBorder="1" applyProtection="1">
      <protection locked="0"/>
    </xf>
    <xf numFmtId="1" fontId="6" fillId="0" borderId="1805" xfId="0" applyNumberFormat="1" applyFont="1" applyBorder="1" applyAlignment="1">
      <alignment horizontal="center" vertical="center"/>
    </xf>
    <xf numFmtId="1" fontId="6" fillId="0" borderId="1806" xfId="0" applyNumberFormat="1" applyFont="1" applyBorder="1" applyAlignment="1" applyProtection="1">
      <alignment horizontal="center" vertical="center" wrapText="1"/>
      <protection hidden="1"/>
    </xf>
    <xf numFmtId="1" fontId="6" fillId="0" borderId="1811" xfId="0" applyNumberFormat="1" applyFont="1" applyBorder="1" applyAlignment="1" applyProtection="1">
      <alignment horizontal="center" vertical="center" wrapText="1"/>
      <protection hidden="1"/>
    </xf>
    <xf numFmtId="1" fontId="6" fillId="0" borderId="1806" xfId="0" applyNumberFormat="1" applyFont="1" applyBorder="1" applyAlignment="1" applyProtection="1">
      <alignment horizontal="center" vertical="center"/>
      <protection hidden="1"/>
    </xf>
    <xf numFmtId="1" fontId="6" fillId="0" borderId="1807" xfId="0" applyNumberFormat="1" applyFont="1" applyBorder="1" applyAlignment="1" applyProtection="1">
      <alignment horizontal="center" vertical="center"/>
      <protection hidden="1"/>
    </xf>
    <xf numFmtId="1" fontId="6" fillId="0" borderId="1807" xfId="0" applyNumberFormat="1" applyFont="1" applyBorder="1" applyAlignment="1" applyProtection="1">
      <alignment wrapText="1"/>
      <protection hidden="1"/>
    </xf>
    <xf numFmtId="1" fontId="6" fillId="0" borderId="1806" xfId="0" applyNumberFormat="1" applyFont="1" applyBorder="1" applyAlignment="1">
      <alignment horizontal="right" wrapText="1"/>
    </xf>
    <xf numFmtId="1" fontId="6" fillId="0" borderId="1811" xfId="0" applyNumberFormat="1" applyFont="1" applyBorder="1" applyAlignment="1">
      <alignment horizontal="right" wrapText="1"/>
    </xf>
    <xf numFmtId="1" fontId="6" fillId="0" borderId="1814" xfId="0" applyNumberFormat="1" applyFont="1" applyBorder="1" applyAlignment="1">
      <alignment wrapText="1"/>
    </xf>
    <xf numFmtId="1" fontId="6" fillId="0" borderId="1809" xfId="0" applyNumberFormat="1" applyFont="1" applyBorder="1" applyAlignment="1">
      <alignment wrapText="1"/>
    </xf>
    <xf numFmtId="1" fontId="6" fillId="0" borderId="1815" xfId="0" applyNumberFormat="1" applyFont="1" applyBorder="1"/>
    <xf numFmtId="1" fontId="6" fillId="0" borderId="1816" xfId="0" applyNumberFormat="1" applyFont="1" applyBorder="1" applyAlignment="1">
      <alignment wrapText="1"/>
    </xf>
    <xf numFmtId="1" fontId="6" fillId="7" borderId="1818" xfId="0" applyNumberFormat="1" applyFont="1" applyFill="1" applyBorder="1" applyProtection="1">
      <protection locked="0"/>
    </xf>
    <xf numFmtId="1" fontId="6" fillId="5" borderId="1819" xfId="0" applyNumberFormat="1" applyFont="1" applyFill="1" applyBorder="1"/>
    <xf numFmtId="1" fontId="6" fillId="5" borderId="1820" xfId="0" applyNumberFormat="1" applyFont="1" applyFill="1" applyBorder="1"/>
    <xf numFmtId="1" fontId="6" fillId="0" borderId="1821" xfId="0" applyNumberFormat="1" applyFont="1" applyBorder="1" applyAlignment="1">
      <alignment horizontal="center" vertical="center" wrapText="1"/>
    </xf>
    <xf numFmtId="1" fontId="6" fillId="0" borderId="1811" xfId="0" applyNumberFormat="1" applyFont="1" applyBorder="1" applyAlignment="1">
      <alignment horizontal="center" vertical="center" wrapText="1"/>
    </xf>
    <xf numFmtId="1" fontId="6" fillId="0" borderId="1822" xfId="0" applyNumberFormat="1" applyFont="1" applyBorder="1" applyAlignment="1">
      <alignment horizontal="center" vertical="center" wrapText="1"/>
    </xf>
    <xf numFmtId="1" fontId="6" fillId="0" borderId="1823" xfId="0" applyNumberFormat="1" applyFont="1" applyBorder="1" applyAlignment="1">
      <alignment horizontal="center" vertical="center" wrapText="1"/>
    </xf>
    <xf numFmtId="1" fontId="6" fillId="0" borderId="1816" xfId="0" applyNumberFormat="1" applyFont="1" applyBorder="1"/>
    <xf numFmtId="1" fontId="6" fillId="10" borderId="1824" xfId="0" applyNumberFormat="1" applyFont="1" applyFill="1" applyBorder="1"/>
    <xf numFmtId="1" fontId="6" fillId="10" borderId="1818" xfId="0" applyNumberFormat="1" applyFont="1" applyFill="1" applyBorder="1"/>
    <xf numFmtId="1" fontId="6" fillId="10" borderId="1816" xfId="0" applyNumberFormat="1" applyFont="1" applyFill="1" applyBorder="1"/>
    <xf numFmtId="1" fontId="6" fillId="10" borderId="1825" xfId="0" applyNumberFormat="1" applyFont="1" applyFill="1" applyBorder="1"/>
    <xf numFmtId="1" fontId="6" fillId="10" borderId="1826" xfId="0" applyNumberFormat="1" applyFont="1" applyFill="1" applyBorder="1"/>
    <xf numFmtId="1" fontId="6" fillId="7" borderId="1816" xfId="0" applyNumberFormat="1" applyFont="1" applyFill="1" applyBorder="1" applyProtection="1">
      <protection locked="0"/>
    </xf>
    <xf numFmtId="1" fontId="6" fillId="7" borderId="1827" xfId="0" applyNumberFormat="1" applyFont="1" applyFill="1" applyBorder="1" applyProtection="1">
      <protection locked="0"/>
    </xf>
    <xf numFmtId="1" fontId="6" fillId="0" borderId="1821" xfId="0" applyNumberFormat="1" applyFont="1" applyBorder="1"/>
    <xf numFmtId="1" fontId="6" fillId="0" borderId="1828" xfId="0" applyNumberFormat="1" applyFont="1" applyBorder="1"/>
    <xf numFmtId="1" fontId="6" fillId="7" borderId="1821" xfId="0" applyNumberFormat="1" applyFont="1" applyFill="1" applyBorder="1" applyProtection="1">
      <protection locked="0"/>
    </xf>
    <xf numFmtId="1" fontId="6" fillId="7" borderId="1814" xfId="0" applyNumberFormat="1" applyFont="1" applyFill="1" applyBorder="1" applyProtection="1">
      <protection locked="0"/>
    </xf>
    <xf numFmtId="1" fontId="6" fillId="7" borderId="1813" xfId="0" applyNumberFormat="1" applyFont="1" applyFill="1" applyBorder="1" applyProtection="1">
      <protection locked="0"/>
    </xf>
    <xf numFmtId="1" fontId="6" fillId="7" borderId="1804" xfId="0" applyNumberFormat="1" applyFont="1" applyFill="1" applyBorder="1" applyProtection="1">
      <protection locked="0"/>
    </xf>
    <xf numFmtId="1" fontId="6" fillId="0" borderId="1830" xfId="0" applyNumberFormat="1" applyFont="1" applyBorder="1"/>
    <xf numFmtId="1" fontId="6" fillId="0" borderId="1831" xfId="0" applyNumberFormat="1" applyFont="1" applyBorder="1"/>
    <xf numFmtId="1" fontId="6" fillId="0" borderId="1832" xfId="0" applyNumberFormat="1" applyFont="1" applyBorder="1"/>
    <xf numFmtId="1" fontId="6" fillId="7" borderId="1807" xfId="0" applyNumberFormat="1" applyFont="1" applyFill="1" applyBorder="1" applyProtection="1">
      <protection locked="0"/>
    </xf>
    <xf numFmtId="1" fontId="6" fillId="0" borderId="1834" xfId="0" applyNumberFormat="1" applyFont="1" applyBorder="1" applyAlignment="1">
      <alignment horizontal="center" vertical="center" wrapText="1"/>
    </xf>
    <xf numFmtId="1" fontId="6" fillId="0" borderId="1835" xfId="0" applyNumberFormat="1" applyFont="1" applyBorder="1" applyAlignment="1">
      <alignment horizontal="center" vertical="center" wrapText="1"/>
    </xf>
    <xf numFmtId="1" fontId="6" fillId="0" borderId="1836" xfId="0" applyNumberFormat="1" applyFont="1" applyBorder="1" applyAlignment="1">
      <alignment horizontal="center" vertical="center" wrapText="1"/>
    </xf>
    <xf numFmtId="1" fontId="6" fillId="0" borderId="1814" xfId="0" applyNumberFormat="1" applyFont="1" applyBorder="1" applyAlignment="1">
      <alignment horizontal="center" vertical="center" wrapText="1"/>
    </xf>
    <xf numFmtId="1" fontId="6" fillId="0" borderId="1806" xfId="0" applyNumberFormat="1" applyFont="1" applyBorder="1"/>
    <xf numFmtId="1" fontId="6" fillId="0" borderId="1811" xfId="0" applyNumberFormat="1" applyFont="1" applyBorder="1"/>
    <xf numFmtId="1" fontId="6" fillId="3" borderId="570" xfId="0" applyNumberFormat="1" applyFont="1" applyFill="1" applyBorder="1" applyProtection="1">
      <protection hidden="1"/>
    </xf>
    <xf numFmtId="1" fontId="6" fillId="0" borderId="1841" xfId="0" applyNumberFormat="1" applyFont="1" applyBorder="1" applyAlignment="1">
      <alignment horizontal="right"/>
    </xf>
    <xf numFmtId="1" fontId="6" fillId="7" borderId="1842" xfId="0" applyNumberFormat="1" applyFont="1" applyFill="1" applyBorder="1" applyProtection="1">
      <protection locked="0"/>
    </xf>
    <xf numFmtId="1" fontId="6" fillId="7" borderId="1841" xfId="0" applyNumberFormat="1" applyFont="1" applyFill="1" applyBorder="1" applyProtection="1">
      <protection locked="0"/>
    </xf>
    <xf numFmtId="1" fontId="6" fillId="7" borderId="1843" xfId="0" applyNumberFormat="1" applyFont="1" applyFill="1" applyBorder="1" applyProtection="1">
      <protection locked="0"/>
    </xf>
    <xf numFmtId="1" fontId="6" fillId="0" borderId="570" xfId="0" applyNumberFormat="1" applyFont="1" applyBorder="1" applyAlignment="1">
      <alignment horizontal="right"/>
    </xf>
    <xf numFmtId="1" fontId="6" fillId="0" borderId="1834" xfId="0" applyNumberFormat="1" applyFont="1" applyBorder="1" applyAlignment="1">
      <alignment horizontal="center" vertical="center"/>
    </xf>
    <xf numFmtId="1" fontId="6" fillId="0" borderId="1813" xfId="0" applyNumberFormat="1" applyFont="1" applyBorder="1" applyAlignment="1">
      <alignment horizontal="center" vertical="center" wrapText="1"/>
    </xf>
    <xf numFmtId="1" fontId="6" fillId="0" borderId="1839" xfId="0" applyNumberFormat="1" applyFont="1" applyBorder="1"/>
    <xf numFmtId="1" fontId="6" fillId="7" borderId="1846" xfId="0" applyNumberFormat="1" applyFont="1" applyFill="1" applyBorder="1" applyProtection="1">
      <protection locked="0"/>
    </xf>
    <xf numFmtId="1" fontId="2" fillId="3" borderId="1838" xfId="0" applyNumberFormat="1" applyFont="1" applyFill="1" applyBorder="1"/>
    <xf numFmtId="1" fontId="4" fillId="3" borderId="1838" xfId="0" applyNumberFormat="1" applyFont="1" applyFill="1" applyBorder="1"/>
    <xf numFmtId="1" fontId="4" fillId="0" borderId="1838" xfId="0" applyNumberFormat="1" applyFont="1" applyBorder="1"/>
    <xf numFmtId="1" fontId="6" fillId="0" borderId="1835" xfId="0" applyNumberFormat="1" applyFont="1" applyBorder="1" applyAlignment="1">
      <alignment horizontal="center" vertical="center"/>
    </xf>
    <xf numFmtId="1" fontId="6" fillId="0" borderId="1837" xfId="0" applyNumberFormat="1" applyFont="1" applyBorder="1" applyAlignment="1">
      <alignment horizontal="center" vertical="center"/>
    </xf>
    <xf numFmtId="1" fontId="6" fillId="3" borderId="1838" xfId="0" applyNumberFormat="1" applyFont="1" applyFill="1" applyBorder="1"/>
    <xf numFmtId="1" fontId="6" fillId="0" borderId="1838" xfId="0" applyNumberFormat="1" applyFont="1" applyBorder="1"/>
    <xf numFmtId="1" fontId="6" fillId="3" borderId="1839" xfId="0" applyNumberFormat="1" applyFont="1" applyFill="1" applyBorder="1"/>
    <xf numFmtId="1" fontId="6" fillId="7" borderId="1847" xfId="0" applyNumberFormat="1" applyFont="1" applyFill="1" applyBorder="1" applyProtection="1">
      <protection locked="0"/>
    </xf>
    <xf numFmtId="1" fontId="6" fillId="7" borderId="1848" xfId="0" applyNumberFormat="1" applyFont="1" applyFill="1" applyBorder="1" applyProtection="1">
      <protection locked="0"/>
    </xf>
    <xf numFmtId="1" fontId="6" fillId="7" borderId="1849" xfId="0" applyNumberFormat="1" applyFont="1" applyFill="1" applyBorder="1" applyProtection="1">
      <protection locked="0"/>
    </xf>
    <xf numFmtId="1" fontId="6" fillId="7" borderId="1850" xfId="0" applyNumberFormat="1" applyFont="1" applyFill="1" applyBorder="1" applyProtection="1">
      <protection locked="0"/>
    </xf>
    <xf numFmtId="1" fontId="6" fillId="7" borderId="1851" xfId="0" applyNumberFormat="1" applyFont="1" applyFill="1" applyBorder="1" applyProtection="1">
      <protection locked="0"/>
    </xf>
    <xf numFmtId="1" fontId="6" fillId="3" borderId="1854" xfId="0" applyNumberFormat="1" applyFont="1" applyFill="1" applyBorder="1"/>
    <xf numFmtId="1" fontId="6" fillId="0" borderId="1854" xfId="0" applyNumberFormat="1" applyFont="1" applyBorder="1"/>
    <xf numFmtId="1" fontId="2" fillId="3" borderId="1854" xfId="0" applyNumberFormat="1" applyFont="1" applyFill="1" applyBorder="1"/>
    <xf numFmtId="1" fontId="6" fillId="0" borderId="1855" xfId="0" applyNumberFormat="1" applyFont="1" applyBorder="1"/>
    <xf numFmtId="1" fontId="2" fillId="3" borderId="1856" xfId="0" applyNumberFormat="1" applyFont="1" applyFill="1" applyBorder="1"/>
    <xf numFmtId="1" fontId="4" fillId="3" borderId="1854" xfId="0" applyNumberFormat="1" applyFont="1" applyFill="1" applyBorder="1"/>
    <xf numFmtId="1" fontId="4" fillId="3" borderId="1855" xfId="0" applyNumberFormat="1" applyFont="1" applyFill="1" applyBorder="1"/>
    <xf numFmtId="1" fontId="6" fillId="0" borderId="1809" xfId="0" applyNumberFormat="1" applyFont="1" applyBorder="1" applyAlignment="1">
      <alignment vertical="center"/>
    </xf>
    <xf numFmtId="1" fontId="6" fillId="0" borderId="1805" xfId="0" applyNumberFormat="1" applyFont="1" applyBorder="1" applyAlignment="1">
      <alignment vertical="center"/>
    </xf>
    <xf numFmtId="1" fontId="4" fillId="0" borderId="1854" xfId="0" applyNumberFormat="1" applyFont="1" applyBorder="1"/>
    <xf numFmtId="1" fontId="6" fillId="0" borderId="1814" xfId="0" applyNumberFormat="1" applyFont="1" applyBorder="1" applyAlignment="1">
      <alignment horizontal="center" vertical="center"/>
    </xf>
    <xf numFmtId="1" fontId="2" fillId="0" borderId="1857" xfId="0" applyNumberFormat="1" applyFont="1" applyBorder="1"/>
    <xf numFmtId="1" fontId="2" fillId="0" borderId="1858" xfId="0" applyNumberFormat="1" applyFont="1" applyBorder="1"/>
    <xf numFmtId="1" fontId="6" fillId="3" borderId="1855" xfId="0" applyNumberFormat="1" applyFont="1" applyFill="1" applyBorder="1"/>
    <xf numFmtId="1" fontId="6" fillId="0" borderId="1833" xfId="0" applyNumberFormat="1" applyFont="1" applyBorder="1"/>
    <xf numFmtId="1" fontId="6" fillId="0" borderId="1834" xfId="0" applyNumberFormat="1" applyFont="1" applyBorder="1"/>
    <xf numFmtId="1" fontId="6" fillId="0" borderId="1835" xfId="0" applyNumberFormat="1" applyFont="1" applyBorder="1"/>
    <xf numFmtId="1" fontId="6" fillId="0" borderId="1814" xfId="0" applyNumberFormat="1" applyFont="1" applyBorder="1"/>
    <xf numFmtId="1" fontId="6" fillId="0" borderId="1837" xfId="0" applyNumberFormat="1" applyFont="1" applyBorder="1"/>
    <xf numFmtId="1" fontId="2" fillId="0" borderId="1859" xfId="0" applyNumberFormat="1" applyFont="1" applyBorder="1"/>
    <xf numFmtId="1" fontId="6" fillId="8" borderId="1840" xfId="0" applyNumberFormat="1" applyFont="1" applyFill="1" applyBorder="1"/>
    <xf numFmtId="1" fontId="6" fillId="8" borderId="1846" xfId="0" applyNumberFormat="1" applyFont="1" applyFill="1" applyBorder="1"/>
    <xf numFmtId="1" fontId="6" fillId="8" borderId="1848" xfId="0" applyNumberFormat="1" applyFont="1" applyFill="1" applyBorder="1"/>
    <xf numFmtId="1" fontId="6" fillId="0" borderId="1839" xfId="0" applyNumberFormat="1" applyFont="1" applyBorder="1" applyAlignment="1" applyProtection="1">
      <alignment wrapText="1"/>
      <protection hidden="1"/>
    </xf>
    <xf numFmtId="1" fontId="6" fillId="7" borderId="1808" xfId="0" applyNumberFormat="1" applyFont="1" applyFill="1" applyBorder="1" applyProtection="1">
      <protection locked="0"/>
    </xf>
    <xf numFmtId="1" fontId="6" fillId="8" borderId="1808" xfId="0" applyNumberFormat="1" applyFont="1" applyFill="1" applyBorder="1"/>
    <xf numFmtId="1" fontId="6" fillId="8" borderId="1860" xfId="0" applyNumberFormat="1" applyFont="1" applyFill="1" applyBorder="1"/>
    <xf numFmtId="1" fontId="6" fillId="0" borderId="1862" xfId="0" applyNumberFormat="1" applyFont="1" applyBorder="1" applyAlignment="1" applyProtection="1">
      <alignment wrapText="1"/>
      <protection hidden="1"/>
    </xf>
    <xf numFmtId="1" fontId="6" fillId="7" borderId="1817" xfId="0" applyNumberFormat="1" applyFont="1" applyFill="1" applyBorder="1" applyProtection="1">
      <protection locked="0"/>
    </xf>
    <xf numFmtId="1" fontId="6" fillId="8" borderId="1863" xfId="0" applyNumberFormat="1" applyFont="1" applyFill="1" applyBorder="1"/>
    <xf numFmtId="1" fontId="6" fillId="8" borderId="1864" xfId="0" applyNumberFormat="1" applyFont="1" applyFill="1" applyBorder="1"/>
    <xf numFmtId="1" fontId="6" fillId="7" borderId="1862" xfId="0" applyNumberFormat="1" applyFont="1" applyFill="1" applyBorder="1" applyProtection="1">
      <protection locked="0"/>
    </xf>
    <xf numFmtId="1" fontId="6" fillId="3" borderId="1865" xfId="0" applyNumberFormat="1" applyFont="1" applyFill="1" applyBorder="1"/>
    <xf numFmtId="1" fontId="6" fillId="0" borderId="1865" xfId="0" applyNumberFormat="1" applyFont="1" applyBorder="1"/>
    <xf numFmtId="1" fontId="6" fillId="7" borderId="1867" xfId="0" applyNumberFormat="1" applyFont="1" applyFill="1" applyBorder="1" applyProtection="1">
      <protection locked="0"/>
    </xf>
    <xf numFmtId="1" fontId="6" fillId="8" borderId="1867" xfId="0" applyNumberFormat="1" applyFont="1" applyFill="1" applyBorder="1"/>
    <xf numFmtId="1" fontId="6" fillId="0" borderId="1868" xfId="0" applyNumberFormat="1" applyFont="1" applyBorder="1" applyAlignment="1" applyProtection="1">
      <alignment wrapText="1"/>
      <protection hidden="1"/>
    </xf>
    <xf numFmtId="1" fontId="6" fillId="0" borderId="1868" xfId="0" applyNumberFormat="1" applyFont="1" applyBorder="1"/>
    <xf numFmtId="1" fontId="6" fillId="7" borderId="1869" xfId="0" applyNumberFormat="1" applyFont="1" applyFill="1" applyBorder="1" applyProtection="1">
      <protection locked="0"/>
    </xf>
    <xf numFmtId="1" fontId="6" fillId="7" borderId="1870" xfId="0" applyNumberFormat="1" applyFont="1" applyFill="1" applyBorder="1" applyProtection="1">
      <protection locked="0"/>
    </xf>
    <xf numFmtId="1" fontId="6" fillId="7" borderId="1871" xfId="0" applyNumberFormat="1" applyFont="1" applyFill="1" applyBorder="1" applyProtection="1">
      <protection locked="0"/>
    </xf>
    <xf numFmtId="1" fontId="6" fillId="7" borderId="1872" xfId="0" applyNumberFormat="1" applyFont="1" applyFill="1" applyBorder="1" applyProtection="1">
      <protection locked="0"/>
    </xf>
    <xf numFmtId="1" fontId="6" fillId="3" borderId="1873" xfId="0" applyNumberFormat="1" applyFont="1" applyFill="1" applyBorder="1"/>
    <xf numFmtId="1" fontId="6" fillId="0" borderId="1873" xfId="0" applyNumberFormat="1" applyFont="1" applyBorder="1"/>
    <xf numFmtId="1" fontId="6" fillId="7" borderId="1860" xfId="0" applyNumberFormat="1" applyFont="1" applyFill="1" applyBorder="1" applyProtection="1">
      <protection locked="0"/>
    </xf>
    <xf numFmtId="1" fontId="6" fillId="0" borderId="1875" xfId="0" applyNumberFormat="1" applyFont="1" applyBorder="1" applyAlignment="1" applyProtection="1">
      <alignment wrapText="1"/>
      <protection hidden="1"/>
    </xf>
    <xf numFmtId="1" fontId="6" fillId="0" borderId="1875" xfId="0" applyNumberFormat="1" applyFont="1" applyBorder="1"/>
    <xf numFmtId="1" fontId="6" fillId="7" borderId="1876" xfId="0" applyNumberFormat="1" applyFont="1" applyFill="1" applyBorder="1" applyProtection="1">
      <protection locked="0"/>
    </xf>
    <xf numFmtId="1" fontId="6" fillId="7" borderId="1877" xfId="0" applyNumberFormat="1" applyFont="1" applyFill="1" applyBorder="1" applyProtection="1">
      <protection locked="0"/>
    </xf>
    <xf numFmtId="1" fontId="6" fillId="7" borderId="1878" xfId="0" applyNumberFormat="1" applyFont="1" applyFill="1" applyBorder="1" applyProtection="1">
      <protection locked="0"/>
    </xf>
    <xf numFmtId="1" fontId="6" fillId="7" borderId="1879" xfId="0" applyNumberFormat="1" applyFont="1" applyFill="1" applyBorder="1" applyProtection="1">
      <protection locked="0"/>
    </xf>
    <xf numFmtId="1" fontId="6" fillId="3" borderId="1880" xfId="0" applyNumberFormat="1" applyFont="1" applyFill="1" applyBorder="1"/>
    <xf numFmtId="1" fontId="6" fillId="0" borderId="1880" xfId="0" applyNumberFormat="1" applyFont="1" applyBorder="1"/>
    <xf numFmtId="1" fontId="4" fillId="3" borderId="1880" xfId="0" applyNumberFormat="1" applyFont="1" applyFill="1" applyBorder="1"/>
    <xf numFmtId="1" fontId="4" fillId="3" borderId="1881" xfId="0" applyNumberFormat="1" applyFont="1" applyFill="1" applyBorder="1"/>
    <xf numFmtId="1" fontId="6" fillId="0" borderId="1836" xfId="0" applyNumberFormat="1" applyFont="1" applyBorder="1" applyAlignment="1">
      <alignment horizontal="center" vertical="center"/>
    </xf>
    <xf numFmtId="1" fontId="6" fillId="0" borderId="1836" xfId="0" applyNumberFormat="1" applyFont="1" applyBorder="1"/>
    <xf numFmtId="1" fontId="6" fillId="7" borderId="1882" xfId="0" applyNumberFormat="1" applyFont="1" applyFill="1" applyBorder="1" applyProtection="1">
      <protection locked="0"/>
    </xf>
    <xf numFmtId="1" fontId="6" fillId="8" borderId="1882" xfId="0" applyNumberFormat="1" applyFont="1" applyFill="1" applyBorder="1"/>
    <xf numFmtId="1" fontId="6" fillId="8" borderId="1883" xfId="0" applyNumberFormat="1" applyFont="1" applyFill="1" applyBorder="1"/>
    <xf numFmtId="1" fontId="6" fillId="0" borderId="1815" xfId="0" applyNumberFormat="1" applyFont="1" applyBorder="1" applyAlignment="1" applyProtection="1">
      <alignment wrapText="1"/>
      <protection hidden="1"/>
    </xf>
    <xf numFmtId="1" fontId="6" fillId="8" borderId="1884" xfId="0" applyNumberFormat="1" applyFont="1" applyFill="1" applyBorder="1"/>
    <xf numFmtId="1" fontId="6" fillId="0" borderId="1886" xfId="0" applyNumberFormat="1" applyFont="1" applyBorder="1" applyAlignment="1" applyProtection="1">
      <alignment wrapText="1"/>
      <protection hidden="1"/>
    </xf>
    <xf numFmtId="1" fontId="6" fillId="0" borderId="1887" xfId="0" applyNumberFormat="1" applyFont="1" applyBorder="1"/>
    <xf numFmtId="1" fontId="6" fillId="7" borderId="1888" xfId="0" applyNumberFormat="1" applyFont="1" applyFill="1" applyBorder="1" applyProtection="1">
      <protection locked="0"/>
    </xf>
    <xf numFmtId="1" fontId="6" fillId="8" borderId="1889" xfId="0" applyNumberFormat="1" applyFont="1" applyFill="1" applyBorder="1"/>
    <xf numFmtId="1" fontId="6" fillId="8" borderId="1890" xfId="0" applyNumberFormat="1" applyFont="1" applyFill="1" applyBorder="1"/>
    <xf numFmtId="1" fontId="4" fillId="3" borderId="1891" xfId="0" applyNumberFormat="1" applyFont="1" applyFill="1" applyBorder="1"/>
    <xf numFmtId="1" fontId="4" fillId="3" borderId="1892" xfId="0" applyNumberFormat="1" applyFont="1" applyFill="1" applyBorder="1"/>
    <xf numFmtId="1" fontId="6" fillId="0" borderId="1894" xfId="0" applyNumberFormat="1" applyFont="1" applyBorder="1" applyAlignment="1" applyProtection="1">
      <alignment wrapText="1"/>
      <protection hidden="1"/>
    </xf>
    <xf numFmtId="1" fontId="6" fillId="0" borderId="1894" xfId="0" applyNumberFormat="1" applyFont="1" applyBorder="1"/>
    <xf numFmtId="1" fontId="6" fillId="7" borderId="1895" xfId="0" applyNumberFormat="1" applyFont="1" applyFill="1" applyBorder="1" applyProtection="1">
      <protection locked="0"/>
    </xf>
    <xf numFmtId="1" fontId="6" fillId="7" borderId="1896" xfId="0" applyNumberFormat="1" applyFont="1" applyFill="1" applyBorder="1" applyProtection="1">
      <protection locked="0"/>
    </xf>
    <xf numFmtId="1" fontId="6" fillId="7" borderId="1897" xfId="0" applyNumberFormat="1" applyFont="1" applyFill="1" applyBorder="1" applyProtection="1">
      <protection locked="0"/>
    </xf>
    <xf numFmtId="1" fontId="4" fillId="3" borderId="1898" xfId="0" applyNumberFormat="1" applyFont="1" applyFill="1" applyBorder="1"/>
    <xf numFmtId="1" fontId="4" fillId="3" borderId="1899" xfId="0" applyNumberFormat="1" applyFont="1" applyFill="1" applyBorder="1"/>
    <xf numFmtId="1" fontId="6" fillId="7" borderId="1884" xfId="0" applyNumberFormat="1" applyFont="1" applyFill="1" applyBorder="1" applyProtection="1">
      <protection locked="0"/>
    </xf>
    <xf numFmtId="1" fontId="6" fillId="7" borderId="1900" xfId="0" applyNumberFormat="1" applyFont="1" applyFill="1" applyBorder="1" applyProtection="1">
      <protection locked="0"/>
    </xf>
    <xf numFmtId="1" fontId="6" fillId="0" borderId="1903" xfId="0" applyNumberFormat="1" applyFont="1" applyBorder="1" applyAlignment="1">
      <alignment horizontal="center" vertical="center" wrapText="1"/>
    </xf>
    <xf numFmtId="1" fontId="2" fillId="3" borderId="1898" xfId="0" applyNumberFormat="1" applyFont="1" applyFill="1" applyBorder="1"/>
    <xf numFmtId="1" fontId="6" fillId="0" borderId="1904" xfId="0" applyNumberFormat="1" applyFont="1" applyBorder="1"/>
    <xf numFmtId="1" fontId="6" fillId="7" borderId="1903" xfId="0" applyNumberFormat="1" applyFont="1" applyFill="1" applyBorder="1" applyProtection="1">
      <protection locked="0"/>
    </xf>
    <xf numFmtId="1" fontId="6" fillId="3" borderId="1898" xfId="0" applyNumberFormat="1" applyFont="1" applyFill="1" applyBorder="1"/>
    <xf numFmtId="1" fontId="6" fillId="0" borderId="1898" xfId="0" applyNumberFormat="1" applyFont="1" applyBorder="1"/>
    <xf numFmtId="1" fontId="6" fillId="0" borderId="1905" xfId="0" applyNumberFormat="1" applyFont="1" applyBorder="1" applyAlignment="1">
      <alignment horizontal="center" vertical="center" wrapText="1"/>
    </xf>
    <xf numFmtId="1" fontId="6" fillId="0" borderId="1906" xfId="0" applyNumberFormat="1" applyFont="1" applyBorder="1" applyAlignment="1">
      <alignment horizontal="center" vertical="center" wrapText="1"/>
    </xf>
    <xf numFmtId="1" fontId="6" fillId="3" borderId="1898" xfId="0" applyNumberFormat="1" applyFont="1" applyFill="1" applyBorder="1" applyAlignment="1">
      <alignment wrapText="1"/>
    </xf>
    <xf numFmtId="1" fontId="6" fillId="0" borderId="1898" xfId="0" applyNumberFormat="1" applyFont="1" applyBorder="1" applyAlignment="1">
      <alignment wrapText="1"/>
    </xf>
    <xf numFmtId="1" fontId="6" fillId="0" borderId="1903" xfId="0" applyNumberFormat="1" applyFont="1" applyBorder="1"/>
    <xf numFmtId="1" fontId="6" fillId="7" borderId="1905" xfId="0" applyNumberFormat="1" applyFont="1" applyFill="1" applyBorder="1" applyProtection="1">
      <protection locked="0"/>
    </xf>
    <xf numFmtId="1" fontId="6" fillId="7" borderId="1902" xfId="0" applyNumberFormat="1" applyFont="1" applyFill="1" applyBorder="1" applyProtection="1">
      <protection locked="0"/>
    </xf>
    <xf numFmtId="1" fontId="6" fillId="0" borderId="1909" xfId="0" applyNumberFormat="1" applyFont="1" applyBorder="1" applyAlignment="1">
      <alignment horizontal="center" vertical="center" wrapText="1"/>
    </xf>
    <xf numFmtId="1" fontId="6" fillId="0" borderId="1910" xfId="0" applyNumberFormat="1" applyFont="1" applyBorder="1" applyAlignment="1">
      <alignment horizontal="center" vertical="center" wrapText="1"/>
    </xf>
    <xf numFmtId="1" fontId="6" fillId="0" borderId="1902" xfId="0" applyNumberFormat="1" applyFont="1" applyBorder="1" applyAlignment="1">
      <alignment horizontal="center" vertical="center" wrapText="1"/>
    </xf>
    <xf numFmtId="1" fontId="6" fillId="0" borderId="1907" xfId="0" applyNumberFormat="1" applyFont="1" applyBorder="1" applyAlignment="1">
      <alignment horizontal="center" vertical="center" wrapText="1"/>
    </xf>
    <xf numFmtId="1" fontId="6" fillId="0" borderId="1895" xfId="0" applyNumberFormat="1" applyFont="1" applyBorder="1"/>
    <xf numFmtId="1" fontId="6" fillId="0" borderId="1900" xfId="0" applyNumberFormat="1" applyFont="1" applyBorder="1"/>
    <xf numFmtId="1" fontId="6" fillId="0" borderId="1912" xfId="0" applyNumberFormat="1" applyFont="1" applyBorder="1"/>
    <xf numFmtId="1" fontId="6" fillId="7" borderId="1912" xfId="0" applyNumberFormat="1" applyFont="1" applyFill="1" applyBorder="1" applyProtection="1">
      <protection locked="0"/>
    </xf>
    <xf numFmtId="1" fontId="6" fillId="7" borderId="1913" xfId="0" applyNumberFormat="1" applyFont="1" applyFill="1" applyBorder="1" applyProtection="1">
      <protection locked="0"/>
    </xf>
    <xf numFmtId="1" fontId="6" fillId="7" borderId="1911" xfId="0" applyNumberFormat="1" applyFont="1" applyFill="1" applyBorder="1" applyProtection="1">
      <protection locked="0"/>
    </xf>
    <xf numFmtId="1" fontId="6" fillId="7" borderId="1894" xfId="0" applyNumberFormat="1" applyFont="1" applyFill="1" applyBorder="1" applyProtection="1">
      <protection locked="0"/>
    </xf>
    <xf numFmtId="1" fontId="6" fillId="0" borderId="1904" xfId="0" applyNumberFormat="1" applyFont="1" applyBorder="1" applyAlignment="1">
      <alignment horizontal="center" vertical="center" wrapText="1"/>
    </xf>
    <xf numFmtId="1" fontId="6" fillId="0" borderId="1335" xfId="0" applyNumberFormat="1" applyFont="1" applyBorder="1"/>
    <xf numFmtId="1" fontId="6" fillId="0" borderId="1899" xfId="0" applyNumberFormat="1" applyFont="1" applyBorder="1" applyAlignment="1" applyProtection="1">
      <alignment wrapText="1"/>
      <protection locked="0"/>
    </xf>
    <xf numFmtId="1" fontId="6" fillId="0" borderId="1899" xfId="0" applyNumberFormat="1" applyFont="1" applyBorder="1" applyAlignment="1">
      <alignment wrapText="1"/>
    </xf>
    <xf numFmtId="1" fontId="6" fillId="3" borderId="1899" xfId="0" applyNumberFormat="1" applyFont="1" applyFill="1" applyBorder="1" applyAlignment="1">
      <alignment wrapText="1"/>
    </xf>
    <xf numFmtId="1" fontId="6" fillId="0" borderId="1915" xfId="0" applyNumberFormat="1" applyFont="1" applyBorder="1" applyAlignment="1">
      <alignment wrapText="1"/>
    </xf>
    <xf numFmtId="1" fontId="6" fillId="0" borderId="1910" xfId="0" applyNumberFormat="1" applyFont="1" applyBorder="1" applyAlignment="1">
      <alignment horizontal="center" vertical="center"/>
    </xf>
    <xf numFmtId="1" fontId="2" fillId="3" borderId="1918" xfId="0" applyNumberFormat="1" applyFont="1" applyFill="1" applyBorder="1"/>
    <xf numFmtId="1" fontId="6" fillId="3" borderId="1905" xfId="1" applyNumberFormat="1" applyFont="1" applyFill="1" applyBorder="1"/>
    <xf numFmtId="1" fontId="6" fillId="3" borderId="1909" xfId="1" applyNumberFormat="1" applyFont="1" applyFill="1" applyBorder="1"/>
    <xf numFmtId="1" fontId="6" fillId="3" borderId="1919" xfId="1" applyNumberFormat="1" applyFont="1" applyFill="1" applyBorder="1"/>
    <xf numFmtId="1" fontId="6" fillId="7" borderId="1906" xfId="0" applyNumberFormat="1" applyFont="1" applyFill="1" applyBorder="1" applyProtection="1">
      <protection locked="0"/>
    </xf>
    <xf numFmtId="1" fontId="5" fillId="3" borderId="1920" xfId="0" applyNumberFormat="1" applyFont="1" applyFill="1" applyBorder="1"/>
    <xf numFmtId="1" fontId="6" fillId="5" borderId="1898" xfId="0" applyNumberFormat="1" applyFont="1" applyFill="1" applyBorder="1"/>
    <xf numFmtId="1" fontId="2" fillId="5" borderId="1918" xfId="0" applyNumberFormat="1" applyFont="1" applyFill="1" applyBorder="1"/>
    <xf numFmtId="1" fontId="6" fillId="5" borderId="1899" xfId="0" applyNumberFormat="1" applyFont="1" applyFill="1" applyBorder="1"/>
    <xf numFmtId="1" fontId="6" fillId="0" borderId="1921" xfId="0" applyNumberFormat="1" applyFont="1" applyBorder="1" applyAlignment="1">
      <alignment horizontal="center" vertical="center" wrapText="1"/>
    </xf>
    <xf numFmtId="1" fontId="6" fillId="0" borderId="1922" xfId="0" applyNumberFormat="1" applyFont="1" applyBorder="1"/>
    <xf numFmtId="1" fontId="6" fillId="0" borderId="1905" xfId="0" applyNumberFormat="1" applyFont="1" applyBorder="1"/>
    <xf numFmtId="1" fontId="6" fillId="0" borderId="1909" xfId="0" applyNumberFormat="1" applyFont="1" applyBorder="1"/>
    <xf numFmtId="1" fontId="6" fillId="0" borderId="1902" xfId="0" applyNumberFormat="1" applyFont="1" applyBorder="1"/>
    <xf numFmtId="1" fontId="6" fillId="0" borderId="1923" xfId="0" applyNumberFormat="1" applyFont="1" applyBorder="1"/>
    <xf numFmtId="1" fontId="6" fillId="0" borderId="1924" xfId="0" applyNumberFormat="1" applyFont="1" applyBorder="1"/>
    <xf numFmtId="1" fontId="6" fillId="5" borderId="1923" xfId="0" applyNumberFormat="1" applyFont="1" applyFill="1" applyBorder="1"/>
    <xf numFmtId="1" fontId="4" fillId="5" borderId="1898" xfId="0" applyNumberFormat="1" applyFont="1" applyFill="1" applyBorder="1"/>
    <xf numFmtId="1" fontId="4" fillId="5" borderId="1899" xfId="0" applyNumberFormat="1" applyFont="1" applyFill="1" applyBorder="1"/>
    <xf numFmtId="1" fontId="4" fillId="5" borderId="1898" xfId="0" applyNumberFormat="1" applyFont="1" applyFill="1" applyBorder="1" applyProtection="1">
      <protection locked="0"/>
    </xf>
    <xf numFmtId="1" fontId="4" fillId="5" borderId="1927" xfId="0" applyNumberFormat="1" applyFont="1" applyFill="1" applyBorder="1"/>
    <xf numFmtId="1" fontId="2" fillId="5" borderId="1898" xfId="0" applyNumberFormat="1" applyFont="1" applyFill="1" applyBorder="1"/>
    <xf numFmtId="1" fontId="6" fillId="5" borderId="1898" xfId="0" applyNumberFormat="1" applyFont="1" applyFill="1" applyBorder="1" applyProtection="1">
      <protection locked="0"/>
    </xf>
    <xf numFmtId="1" fontId="6" fillId="5" borderId="1927" xfId="0" applyNumberFormat="1" applyFont="1" applyFill="1" applyBorder="1"/>
    <xf numFmtId="1" fontId="6" fillId="5" borderId="1891" xfId="0" applyNumberFormat="1" applyFont="1" applyFill="1" applyBorder="1"/>
    <xf numFmtId="1" fontId="2" fillId="5" borderId="1891" xfId="0" applyNumberFormat="1" applyFont="1" applyFill="1" applyBorder="1"/>
    <xf numFmtId="1" fontId="6" fillId="0" borderId="1817" xfId="0" applyNumberFormat="1" applyFont="1" applyBorder="1"/>
    <xf numFmtId="1" fontId="6" fillId="0" borderId="1882" xfId="0" applyNumberFormat="1" applyFont="1" applyBorder="1"/>
    <xf numFmtId="1" fontId="6" fillId="0" borderId="1841" xfId="0" applyNumberFormat="1" applyFont="1" applyBorder="1"/>
    <xf numFmtId="1" fontId="6" fillId="7" borderId="1928" xfId="0" applyNumberFormat="1" applyFont="1" applyFill="1" applyBorder="1" applyProtection="1">
      <protection locked="0"/>
    </xf>
    <xf numFmtId="1" fontId="6" fillId="7" borderId="1815" xfId="0" applyNumberFormat="1" applyFont="1" applyFill="1" applyBorder="1" applyProtection="1">
      <protection locked="0"/>
    </xf>
    <xf numFmtId="1" fontId="6" fillId="5" borderId="1929" xfId="0" applyNumberFormat="1" applyFont="1" applyFill="1" applyBorder="1"/>
    <xf numFmtId="1" fontId="2" fillId="5" borderId="1930" xfId="0" applyNumberFormat="1" applyFont="1" applyFill="1" applyBorder="1"/>
    <xf numFmtId="1" fontId="6" fillId="0" borderId="1862" xfId="0" applyNumberFormat="1" applyFont="1" applyBorder="1"/>
    <xf numFmtId="1" fontId="4" fillId="5" borderId="1931" xfId="0" applyNumberFormat="1" applyFont="1" applyFill="1" applyBorder="1"/>
    <xf numFmtId="1" fontId="4" fillId="5" borderId="1930" xfId="0" applyNumberFormat="1" applyFont="1" applyFill="1" applyBorder="1"/>
    <xf numFmtId="1" fontId="2" fillId="5" borderId="1932" xfId="0" applyNumberFormat="1" applyFont="1" applyFill="1" applyBorder="1"/>
    <xf numFmtId="1" fontId="6" fillId="0" borderId="1933" xfId="0" applyNumberFormat="1" applyFont="1" applyBorder="1"/>
    <xf numFmtId="1" fontId="6" fillId="0" borderId="1934" xfId="0" applyNumberFormat="1" applyFont="1" applyBorder="1"/>
    <xf numFmtId="1" fontId="6" fillId="0" borderId="1917" xfId="0" applyNumberFormat="1" applyFont="1" applyBorder="1"/>
    <xf numFmtId="1" fontId="6" fillId="7" borderId="1933" xfId="0" applyNumberFormat="1" applyFont="1" applyFill="1" applyBorder="1" applyProtection="1">
      <protection locked="0"/>
    </xf>
    <xf numFmtId="1" fontId="6" fillId="7" borderId="1917" xfId="0" applyNumberFormat="1" applyFont="1" applyFill="1" applyBorder="1" applyProtection="1">
      <protection locked="0"/>
    </xf>
    <xf numFmtId="1" fontId="6" fillId="7" borderId="1935" xfId="0" applyNumberFormat="1" applyFont="1" applyFill="1" applyBorder="1" applyProtection="1">
      <protection locked="0"/>
    </xf>
    <xf numFmtId="1" fontId="6" fillId="7" borderId="1936" xfId="0" applyNumberFormat="1" applyFont="1" applyFill="1" applyBorder="1" applyProtection="1">
      <protection locked="0"/>
    </xf>
    <xf numFmtId="1" fontId="2" fillId="3" borderId="1809" xfId="0" applyNumberFormat="1" applyFont="1" applyFill="1" applyBorder="1"/>
    <xf numFmtId="1" fontId="6" fillId="0" borderId="1932" xfId="0" applyNumberFormat="1" applyFont="1" applyBorder="1"/>
    <xf numFmtId="1" fontId="6" fillId="0" borderId="1930" xfId="0" applyNumberFormat="1" applyFont="1" applyBorder="1"/>
    <xf numFmtId="1" fontId="4" fillId="0" borderId="1930" xfId="0" applyNumberFormat="1" applyFont="1" applyBorder="1"/>
    <xf numFmtId="1" fontId="2" fillId="3" borderId="1930" xfId="0" applyNumberFormat="1" applyFont="1" applyFill="1" applyBorder="1"/>
    <xf numFmtId="1" fontId="6" fillId="0" borderId="1937" xfId="0" applyNumberFormat="1" applyFont="1" applyBorder="1"/>
    <xf numFmtId="1" fontId="6" fillId="0" borderId="1940" xfId="0" applyNumberFormat="1" applyFont="1" applyBorder="1"/>
    <xf numFmtId="1" fontId="6" fillId="0" borderId="1941" xfId="0" applyNumberFormat="1" applyFont="1" applyBorder="1"/>
    <xf numFmtId="1" fontId="6" fillId="0" borderId="1942" xfId="0" applyNumberFormat="1" applyFont="1" applyBorder="1"/>
    <xf numFmtId="1" fontId="6" fillId="0" borderId="1937" xfId="0" applyNumberFormat="1" applyFont="1" applyBorder="1" applyProtection="1">
      <protection locked="0"/>
    </xf>
    <xf numFmtId="1" fontId="6" fillId="0" borderId="1943" xfId="0" applyNumberFormat="1" applyFont="1" applyBorder="1"/>
    <xf numFmtId="1" fontId="4" fillId="5" borderId="1945" xfId="0" applyNumberFormat="1" applyFont="1" applyFill="1" applyBorder="1"/>
    <xf numFmtId="1" fontId="4" fillId="3" borderId="1930" xfId="0" applyNumberFormat="1" applyFont="1" applyFill="1" applyBorder="1"/>
    <xf numFmtId="1" fontId="4" fillId="0" borderId="1932" xfId="0" applyNumberFormat="1" applyFont="1" applyBorder="1"/>
    <xf numFmtId="1" fontId="6" fillId="5" borderId="1932" xfId="0" applyNumberFormat="1" applyFont="1" applyFill="1" applyBorder="1"/>
    <xf numFmtId="1" fontId="6" fillId="5" borderId="1930" xfId="0" applyNumberFormat="1" applyFont="1" applyFill="1" applyBorder="1"/>
    <xf numFmtId="1" fontId="6" fillId="3" borderId="1930" xfId="0" applyNumberFormat="1" applyFont="1" applyFill="1" applyBorder="1"/>
    <xf numFmtId="1" fontId="6" fillId="3" borderId="1932" xfId="0" applyNumberFormat="1" applyFont="1" applyFill="1" applyBorder="1"/>
    <xf numFmtId="1" fontId="6" fillId="0" borderId="1947" xfId="0" applyNumberFormat="1" applyFont="1" applyBorder="1"/>
    <xf numFmtId="1" fontId="6" fillId="0" borderId="1948" xfId="0" applyNumberFormat="1" applyFont="1" applyBorder="1"/>
    <xf numFmtId="1" fontId="6" fillId="0" borderId="1939" xfId="0" applyNumberFormat="1" applyFont="1" applyBorder="1"/>
    <xf numFmtId="1" fontId="6" fillId="5" borderId="1932" xfId="0" applyNumberFormat="1" applyFont="1" applyFill="1" applyBorder="1" applyAlignment="1">
      <alignment horizontal="center" vertical="center" wrapText="1"/>
    </xf>
    <xf numFmtId="1" fontId="6" fillId="5" borderId="1930" xfId="0" applyNumberFormat="1" applyFont="1" applyFill="1" applyBorder="1" applyAlignment="1">
      <alignment horizontal="center" vertical="center" wrapText="1"/>
    </xf>
    <xf numFmtId="1" fontId="6" fillId="5" borderId="1930" xfId="0" applyNumberFormat="1" applyFont="1" applyFill="1" applyBorder="1" applyProtection="1">
      <protection locked="0"/>
    </xf>
    <xf numFmtId="1" fontId="6" fillId="5" borderId="1929" xfId="0" applyNumberFormat="1" applyFont="1" applyFill="1" applyBorder="1" applyProtection="1">
      <protection locked="0"/>
    </xf>
    <xf numFmtId="1" fontId="6" fillId="5" borderId="1943" xfId="0" applyNumberFormat="1" applyFont="1" applyFill="1" applyBorder="1"/>
    <xf numFmtId="1" fontId="4" fillId="5" borderId="1929" xfId="0" applyNumberFormat="1" applyFont="1" applyFill="1" applyBorder="1"/>
    <xf numFmtId="1" fontId="4" fillId="0" borderId="1929" xfId="0" applyNumberFormat="1" applyFont="1" applyBorder="1"/>
    <xf numFmtId="1" fontId="6" fillId="3" borderId="1929" xfId="0" applyNumberFormat="1" applyFont="1" applyFill="1" applyBorder="1"/>
    <xf numFmtId="1" fontId="6" fillId="0" borderId="1950" xfId="0" applyNumberFormat="1" applyFont="1" applyBorder="1" applyAlignment="1">
      <alignment horizontal="center" vertical="center" wrapText="1"/>
    </xf>
    <xf numFmtId="1" fontId="6" fillId="5" borderId="1932" xfId="0" applyNumberFormat="1" applyFont="1" applyFill="1" applyBorder="1" applyProtection="1">
      <protection locked="0"/>
    </xf>
    <xf numFmtId="1" fontId="6" fillId="5" borderId="1951" xfId="0" applyNumberFormat="1" applyFont="1" applyFill="1" applyBorder="1" applyProtection="1">
      <protection locked="0"/>
    </xf>
    <xf numFmtId="1" fontId="6" fillId="0" borderId="1941" xfId="0" applyNumberFormat="1" applyFont="1" applyBorder="1" applyAlignment="1">
      <alignment horizontal="right" vertical="center" wrapText="1"/>
    </xf>
    <xf numFmtId="1" fontId="6" fillId="0" borderId="1942" xfId="0" applyNumberFormat="1" applyFont="1" applyBorder="1" applyAlignment="1">
      <alignment horizontal="right"/>
    </xf>
    <xf numFmtId="1" fontId="6" fillId="0" borderId="1862" xfId="0" applyNumberFormat="1" applyFont="1" applyBorder="1" applyAlignment="1">
      <alignment horizontal="right"/>
    </xf>
    <xf numFmtId="1" fontId="6" fillId="7" borderId="1941" xfId="0" applyNumberFormat="1" applyFont="1" applyFill="1" applyBorder="1" applyProtection="1">
      <protection locked="0"/>
    </xf>
    <xf numFmtId="1" fontId="6" fillId="7" borderId="1952" xfId="0" applyNumberFormat="1" applyFont="1" applyFill="1" applyBorder="1" applyProtection="1">
      <protection locked="0"/>
    </xf>
    <xf numFmtId="1" fontId="6" fillId="7" borderId="1953" xfId="0" applyNumberFormat="1" applyFont="1" applyFill="1" applyBorder="1" applyProtection="1">
      <protection locked="0"/>
    </xf>
    <xf numFmtId="1" fontId="6" fillId="7" borderId="1942" xfId="0" applyNumberFormat="1" applyFont="1" applyFill="1" applyBorder="1" applyProtection="1">
      <protection locked="0"/>
    </xf>
    <xf numFmtId="1" fontId="6" fillId="5" borderId="1951" xfId="0" applyNumberFormat="1" applyFont="1" applyFill="1" applyBorder="1"/>
    <xf numFmtId="1" fontId="6" fillId="0" borderId="1834" xfId="0" applyNumberFormat="1" applyFont="1" applyBorder="1" applyAlignment="1">
      <alignment horizontal="right"/>
    </xf>
    <xf numFmtId="1" fontId="6" fillId="0" borderId="1835" xfId="0" applyNumberFormat="1" applyFont="1" applyBorder="1" applyAlignment="1">
      <alignment horizontal="right"/>
    </xf>
    <xf numFmtId="1" fontId="6" fillId="0" borderId="1950" xfId="0" applyNumberFormat="1" applyFont="1" applyBorder="1" applyAlignment="1">
      <alignment horizontal="right"/>
    </xf>
    <xf numFmtId="1" fontId="6" fillId="0" borderId="1947" xfId="0" applyNumberFormat="1" applyFont="1" applyBorder="1" applyAlignment="1">
      <alignment horizontal="right"/>
    </xf>
    <xf numFmtId="1" fontId="6" fillId="0" borderId="1948" xfId="0" applyNumberFormat="1" applyFont="1" applyBorder="1" applyAlignment="1">
      <alignment horizontal="right"/>
    </xf>
    <xf numFmtId="1" fontId="6" fillId="0" borderId="1939" xfId="0" applyNumberFormat="1" applyFont="1" applyBorder="1" applyAlignment="1">
      <alignment horizontal="right"/>
    </xf>
    <xf numFmtId="1" fontId="6" fillId="0" borderId="1954" xfId="0" applyNumberFormat="1" applyFont="1" applyBorder="1" applyAlignment="1">
      <alignment horizontal="right"/>
    </xf>
    <xf numFmtId="1" fontId="6" fillId="0" borderId="1951" xfId="0" applyNumberFormat="1" applyFont="1" applyBorder="1"/>
    <xf numFmtId="1" fontId="6" fillId="0" borderId="1955" xfId="0" applyNumberFormat="1" applyFont="1" applyBorder="1"/>
    <xf numFmtId="1" fontId="6" fillId="7" borderId="1956" xfId="0" applyNumberFormat="1" applyFont="1" applyFill="1" applyBorder="1" applyProtection="1">
      <protection locked="0"/>
    </xf>
    <xf numFmtId="1" fontId="2" fillId="0" borderId="1930" xfId="0" applyNumberFormat="1" applyFont="1" applyBorder="1"/>
    <xf numFmtId="1" fontId="2" fillId="0" borderId="1930" xfId="0" applyNumberFormat="1" applyFont="1" applyBorder="1" applyProtection="1">
      <protection locked="0"/>
    </xf>
    <xf numFmtId="1" fontId="2" fillId="4" borderId="1930" xfId="0" applyNumberFormat="1" applyFont="1" applyFill="1" applyBorder="1" applyProtection="1">
      <protection locked="0"/>
    </xf>
    <xf numFmtId="1" fontId="2" fillId="6" borderId="1930" xfId="0" applyNumberFormat="1" applyFont="1" applyFill="1" applyBorder="1" applyProtection="1">
      <protection locked="0"/>
    </xf>
    <xf numFmtId="1" fontId="6" fillId="0" borderId="1944" xfId="0" applyNumberFormat="1" applyFont="1" applyBorder="1"/>
    <xf numFmtId="1" fontId="2" fillId="3" borderId="1932" xfId="0" applyNumberFormat="1" applyFont="1" applyFill="1" applyBorder="1"/>
    <xf numFmtId="1" fontId="6" fillId="5" borderId="1957" xfId="0" applyNumberFormat="1" applyFont="1" applyFill="1" applyBorder="1"/>
    <xf numFmtId="1" fontId="6" fillId="0" borderId="1957" xfId="0" applyNumberFormat="1" applyFont="1" applyBorder="1"/>
    <xf numFmtId="1" fontId="4" fillId="0" borderId="1958" xfId="0" applyNumberFormat="1" applyFont="1" applyBorder="1"/>
    <xf numFmtId="1" fontId="4" fillId="0" borderId="1957" xfId="0" applyNumberFormat="1" applyFont="1" applyBorder="1"/>
    <xf numFmtId="1" fontId="4" fillId="0" borderId="1959" xfId="0" applyNumberFormat="1" applyFont="1" applyBorder="1"/>
    <xf numFmtId="1" fontId="6" fillId="0" borderId="1939" xfId="0" applyNumberFormat="1" applyFont="1" applyBorder="1" applyAlignment="1">
      <alignment horizontal="center" vertical="center"/>
    </xf>
    <xf numFmtId="1" fontId="6" fillId="0" borderId="1834" xfId="0" applyNumberFormat="1" applyFont="1" applyBorder="1" applyAlignment="1">
      <alignment wrapText="1"/>
    </xf>
    <xf numFmtId="1" fontId="6" fillId="0" borderId="1835" xfId="0" applyNumberFormat="1" applyFont="1" applyBorder="1" applyAlignment="1">
      <alignment wrapText="1"/>
    </xf>
    <xf numFmtId="1" fontId="6" fillId="7" borderId="1834" xfId="0" applyNumberFormat="1" applyFont="1" applyFill="1" applyBorder="1" applyProtection="1">
      <protection locked="0"/>
    </xf>
    <xf numFmtId="1" fontId="6" fillId="7" borderId="1961" xfId="0" applyNumberFormat="1" applyFont="1" applyFill="1" applyBorder="1" applyProtection="1">
      <protection locked="0"/>
    </xf>
    <xf numFmtId="1" fontId="6" fillId="7" borderId="1962" xfId="0" applyNumberFormat="1" applyFont="1" applyFill="1" applyBorder="1" applyProtection="1">
      <protection locked="0"/>
    </xf>
    <xf numFmtId="1" fontId="6" fillId="10" borderId="1812" xfId="0" applyNumberFormat="1" applyFont="1" applyFill="1" applyBorder="1" applyAlignment="1">
      <alignment horizontal="center"/>
    </xf>
    <xf numFmtId="1" fontId="6" fillId="0" borderId="1841" xfId="0" applyNumberFormat="1" applyFont="1" applyBorder="1" applyAlignment="1">
      <alignment wrapText="1"/>
    </xf>
    <xf numFmtId="1" fontId="6" fillId="0" borderId="1941" xfId="0" applyNumberFormat="1" applyFont="1" applyBorder="1" applyAlignment="1">
      <alignment wrapText="1"/>
    </xf>
    <xf numFmtId="1" fontId="6" fillId="0" borderId="1942" xfId="0" applyNumberFormat="1" applyFont="1" applyBorder="1" applyAlignment="1">
      <alignment wrapText="1"/>
    </xf>
    <xf numFmtId="1" fontId="6" fillId="7" borderId="1960" xfId="0" applyNumberFormat="1" applyFont="1" applyFill="1" applyBorder="1" applyProtection="1">
      <protection locked="0"/>
    </xf>
    <xf numFmtId="1" fontId="6" fillId="7" borderId="1940" xfId="0" applyNumberFormat="1" applyFont="1" applyFill="1" applyBorder="1" applyProtection="1">
      <protection locked="0"/>
    </xf>
    <xf numFmtId="1" fontId="6" fillId="0" borderId="1933" xfId="0" applyNumberFormat="1" applyFont="1" applyBorder="1" applyAlignment="1">
      <alignment wrapText="1"/>
    </xf>
    <xf numFmtId="1" fontId="6" fillId="0" borderId="1934" xfId="0" applyNumberFormat="1" applyFont="1" applyBorder="1" applyAlignment="1">
      <alignment wrapText="1"/>
    </xf>
    <xf numFmtId="1" fontId="6" fillId="7" borderId="1963" xfId="0" applyNumberFormat="1" applyFont="1" applyFill="1" applyBorder="1" applyProtection="1">
      <protection locked="0"/>
    </xf>
    <xf numFmtId="1" fontId="6" fillId="7" borderId="1925" xfId="0" applyNumberFormat="1" applyFont="1" applyFill="1" applyBorder="1" applyProtection="1">
      <protection locked="0"/>
    </xf>
    <xf numFmtId="1" fontId="6" fillId="7" borderId="1833" xfId="0" applyNumberFormat="1" applyFont="1" applyFill="1" applyBorder="1" applyProtection="1">
      <protection locked="0"/>
    </xf>
    <xf numFmtId="1" fontId="1" fillId="0" borderId="1812" xfId="0" applyNumberFormat="1" applyFont="1" applyBorder="1"/>
    <xf numFmtId="1" fontId="6" fillId="0" borderId="1952" xfId="0" applyNumberFormat="1" applyFont="1" applyBorder="1" applyAlignment="1">
      <alignment wrapText="1"/>
    </xf>
    <xf numFmtId="1" fontId="6" fillId="9" borderId="1941" xfId="0" applyNumberFormat="1" applyFont="1" applyFill="1" applyBorder="1"/>
    <xf numFmtId="1" fontId="6" fillId="9" borderId="1841" xfId="0" applyNumberFormat="1" applyFont="1" applyFill="1" applyBorder="1"/>
    <xf numFmtId="1" fontId="6" fillId="9" borderId="1928" xfId="0" applyNumberFormat="1" applyFont="1" applyFill="1" applyBorder="1"/>
    <xf numFmtId="1" fontId="6" fillId="9" borderId="1940" xfId="0" applyNumberFormat="1" applyFont="1" applyFill="1" applyBorder="1"/>
    <xf numFmtId="1" fontId="6" fillId="9" borderId="1933" xfId="0" applyNumberFormat="1" applyFont="1" applyFill="1" applyBorder="1"/>
    <xf numFmtId="1" fontId="6" fillId="9" borderId="570" xfId="0" applyNumberFormat="1" applyFont="1" applyFill="1" applyBorder="1"/>
    <xf numFmtId="1" fontId="6" fillId="0" borderId="1940" xfId="0" applyNumberFormat="1" applyFont="1" applyBorder="1" applyAlignment="1">
      <alignment wrapText="1"/>
    </xf>
    <xf numFmtId="1" fontId="6" fillId="7" borderId="1863" xfId="0" applyNumberFormat="1" applyFont="1" applyFill="1" applyBorder="1" applyProtection="1">
      <protection locked="0"/>
    </xf>
    <xf numFmtId="1" fontId="6" fillId="7" borderId="1964" xfId="0" applyNumberFormat="1" applyFont="1" applyFill="1" applyBorder="1" applyProtection="1">
      <protection locked="0"/>
    </xf>
    <xf numFmtId="1" fontId="6" fillId="0" borderId="1956" xfId="0" applyNumberFormat="1" applyFont="1" applyBorder="1" applyAlignment="1">
      <alignment wrapText="1"/>
    </xf>
    <xf numFmtId="1" fontId="11" fillId="0" borderId="1950" xfId="0" applyNumberFormat="1" applyFont="1" applyBorder="1" applyAlignment="1">
      <alignment horizontal="center" vertical="center" wrapText="1"/>
    </xf>
    <xf numFmtId="1" fontId="11" fillId="0" borderId="1814" xfId="0" applyNumberFormat="1" applyFont="1" applyBorder="1" applyAlignment="1">
      <alignment horizontal="center" vertical="center" wrapText="1"/>
    </xf>
    <xf numFmtId="1" fontId="6" fillId="7" borderId="1967" xfId="0" applyNumberFormat="1" applyFont="1" applyFill="1" applyBorder="1" applyProtection="1">
      <protection locked="0"/>
    </xf>
    <xf numFmtId="1" fontId="6" fillId="7" borderId="1968" xfId="0" applyNumberFormat="1" applyFont="1" applyFill="1" applyBorder="1" applyProtection="1">
      <protection locked="0"/>
    </xf>
    <xf numFmtId="1" fontId="6" fillId="7" borderId="1950" xfId="0" applyNumberFormat="1" applyFont="1" applyFill="1" applyBorder="1" applyProtection="1">
      <protection locked="0"/>
    </xf>
    <xf numFmtId="1" fontId="6" fillId="0" borderId="1969" xfId="0" applyNumberFormat="1" applyFont="1" applyBorder="1" applyAlignment="1">
      <alignment wrapText="1"/>
    </xf>
    <xf numFmtId="1" fontId="6" fillId="9" borderId="1952" xfId="0" applyNumberFormat="1" applyFont="1" applyFill="1" applyBorder="1"/>
    <xf numFmtId="1" fontId="6" fillId="0" borderId="1965" xfId="0" applyNumberFormat="1" applyFont="1" applyBorder="1" applyAlignment="1">
      <alignment wrapText="1"/>
    </xf>
    <xf numFmtId="1" fontId="6" fillId="0" borderId="1834" xfId="0" applyNumberFormat="1" applyFont="1" applyBorder="1" applyAlignment="1" applyProtection="1">
      <alignment horizontal="center" vertical="center"/>
      <protection hidden="1"/>
    </xf>
    <xf numFmtId="1" fontId="6" fillId="0" borderId="1828" xfId="0" applyNumberFormat="1" applyFont="1" applyBorder="1" applyAlignment="1">
      <alignment horizontal="center" vertical="center" wrapText="1"/>
    </xf>
    <xf numFmtId="1" fontId="6" fillId="0" borderId="1821" xfId="0" applyNumberFormat="1" applyFont="1" applyBorder="1" applyAlignment="1">
      <alignment wrapText="1"/>
    </xf>
    <xf numFmtId="1" fontId="6" fillId="0" borderId="1828" xfId="0" applyNumberFormat="1" applyFont="1" applyBorder="1" applyAlignment="1">
      <alignment wrapText="1"/>
    </xf>
    <xf numFmtId="1" fontId="6" fillId="0" borderId="1822" xfId="0" applyNumberFormat="1" applyFont="1" applyBorder="1" applyAlignment="1">
      <alignment wrapText="1"/>
    </xf>
    <xf numFmtId="1" fontId="6" fillId="0" borderId="1823" xfId="0" applyNumberFormat="1" applyFont="1" applyBorder="1" applyAlignment="1">
      <alignment wrapText="1"/>
    </xf>
    <xf numFmtId="1" fontId="6" fillId="0" borderId="1804" xfId="0" applyNumberFormat="1" applyFont="1" applyBorder="1" applyAlignment="1">
      <alignment wrapText="1"/>
    </xf>
    <xf numFmtId="1" fontId="6" fillId="0" borderId="1827" xfId="0" applyNumberFormat="1" applyFont="1" applyBorder="1"/>
    <xf numFmtId="1" fontId="6" fillId="9" borderId="1970" xfId="0" applyNumberFormat="1" applyFont="1" applyFill="1" applyBorder="1" applyAlignment="1">
      <alignment wrapText="1"/>
    </xf>
    <xf numFmtId="1" fontId="6" fillId="9" borderId="1824" xfId="0" applyNumberFormat="1" applyFont="1" applyFill="1" applyBorder="1"/>
    <xf numFmtId="1" fontId="6" fillId="10" borderId="1882" xfId="0" applyNumberFormat="1" applyFont="1" applyFill="1" applyBorder="1"/>
    <xf numFmtId="1" fontId="6" fillId="0" borderId="1936" xfId="0" applyNumberFormat="1" applyFont="1" applyBorder="1" applyAlignment="1">
      <alignment wrapText="1"/>
    </xf>
    <xf numFmtId="1" fontId="6" fillId="5" borderId="1972" xfId="0" applyNumberFormat="1" applyFont="1" applyFill="1" applyBorder="1"/>
    <xf numFmtId="1" fontId="6" fillId="0" borderId="1974" xfId="0" applyNumberFormat="1" applyFont="1" applyBorder="1" applyAlignment="1">
      <alignment horizontal="center" vertical="center" wrapText="1"/>
    </xf>
    <xf numFmtId="1" fontId="6" fillId="0" borderId="1975" xfId="0" applyNumberFormat="1" applyFont="1" applyBorder="1" applyAlignment="1">
      <alignment horizontal="center" vertical="center" wrapText="1"/>
    </xf>
    <xf numFmtId="1" fontId="6" fillId="0" borderId="1976" xfId="0" applyNumberFormat="1" applyFont="1" applyBorder="1" applyAlignment="1">
      <alignment horizontal="center" vertical="center" wrapText="1"/>
    </xf>
    <xf numFmtId="1" fontId="6" fillId="0" borderId="1977" xfId="0" applyNumberFormat="1" applyFont="1" applyBorder="1" applyAlignment="1">
      <alignment horizontal="center" vertical="center" wrapText="1"/>
    </xf>
    <xf numFmtId="1" fontId="4" fillId="5" borderId="1978" xfId="0" applyNumberFormat="1" applyFont="1" applyFill="1" applyBorder="1"/>
    <xf numFmtId="1" fontId="5" fillId="0" borderId="1979" xfId="0" applyNumberFormat="1" applyFont="1" applyBorder="1"/>
    <xf numFmtId="1" fontId="2" fillId="0" borderId="1980" xfId="0" applyNumberFormat="1" applyFont="1" applyBorder="1"/>
    <xf numFmtId="1" fontId="2" fillId="3" borderId="1980" xfId="0" applyNumberFormat="1" applyFont="1" applyFill="1" applyBorder="1"/>
    <xf numFmtId="1" fontId="6" fillId="0" borderId="1968" xfId="0" applyNumberFormat="1" applyFont="1" applyBorder="1" applyAlignment="1">
      <alignment horizontal="center" vertical="center"/>
    </xf>
    <xf numFmtId="1" fontId="6" fillId="0" borderId="1981" xfId="0" applyNumberFormat="1" applyFont="1" applyBorder="1" applyAlignment="1">
      <alignment wrapText="1"/>
    </xf>
    <xf numFmtId="1" fontId="6" fillId="0" borderId="1982" xfId="0" applyNumberFormat="1" applyFont="1" applyBorder="1" applyAlignment="1">
      <alignment horizontal="right" wrapText="1"/>
    </xf>
    <xf numFmtId="1" fontId="6" fillId="0" borderId="1983" xfId="0" applyNumberFormat="1" applyFont="1" applyBorder="1" applyAlignment="1">
      <alignment horizontal="right"/>
    </xf>
    <xf numFmtId="1" fontId="6" fillId="7" borderId="1984" xfId="0" applyNumberFormat="1" applyFont="1" applyFill="1" applyBorder="1" applyProtection="1">
      <protection locked="0"/>
    </xf>
    <xf numFmtId="1" fontId="6" fillId="7" borderId="1983" xfId="0" applyNumberFormat="1" applyFont="1" applyFill="1" applyBorder="1" applyProtection="1">
      <protection locked="0"/>
    </xf>
    <xf numFmtId="1" fontId="6" fillId="7" borderId="1985" xfId="0" applyNumberFormat="1" applyFont="1" applyFill="1" applyBorder="1" applyProtection="1">
      <protection locked="0"/>
    </xf>
    <xf numFmtId="1" fontId="6" fillId="7" borderId="1986" xfId="0" applyNumberFormat="1" applyFont="1" applyFill="1" applyBorder="1" applyProtection="1">
      <protection locked="0"/>
    </xf>
    <xf numFmtId="1" fontId="6" fillId="0" borderId="1968" xfId="0" applyNumberFormat="1" applyFont="1" applyBorder="1" applyAlignment="1">
      <alignment horizontal="right" wrapText="1"/>
    </xf>
    <xf numFmtId="1" fontId="6" fillId="7" borderId="1987" xfId="0" applyNumberFormat="1" applyFont="1" applyFill="1" applyBorder="1" applyProtection="1">
      <protection locked="0"/>
    </xf>
    <xf numFmtId="1" fontId="6" fillId="0" borderId="1973" xfId="0" applyNumberFormat="1" applyFont="1" applyBorder="1" applyAlignment="1">
      <alignment horizontal="center" vertical="center"/>
    </xf>
    <xf numFmtId="1" fontId="6" fillId="0" borderId="1974" xfId="0" applyNumberFormat="1" applyFont="1" applyBorder="1" applyAlignment="1">
      <alignment horizontal="center" vertical="center"/>
    </xf>
    <xf numFmtId="1" fontId="6" fillId="0" borderId="1981" xfId="0" applyNumberFormat="1" applyFont="1" applyBorder="1"/>
    <xf numFmtId="1" fontId="6" fillId="0" borderId="1981" xfId="0" applyNumberFormat="1" applyFont="1" applyBorder="1" applyAlignment="1">
      <alignment horizontal="right" wrapText="1"/>
    </xf>
    <xf numFmtId="1" fontId="6" fillId="0" borderId="1984" xfId="0" applyNumberFormat="1" applyFont="1" applyBorder="1" applyAlignment="1">
      <alignment horizontal="right" wrapText="1"/>
    </xf>
    <xf numFmtId="1" fontId="6" fillId="0" borderId="1985" xfId="0" applyNumberFormat="1" applyFont="1" applyBorder="1" applyAlignment="1">
      <alignment horizontal="right"/>
    </xf>
    <xf numFmtId="1" fontId="6" fillId="7" borderId="1988" xfId="0" applyNumberFormat="1" applyFont="1" applyFill="1" applyBorder="1" applyProtection="1">
      <protection locked="0"/>
    </xf>
    <xf numFmtId="1" fontId="6" fillId="7" borderId="1982" xfId="0" applyNumberFormat="1" applyFont="1" applyFill="1" applyBorder="1" applyProtection="1">
      <protection locked="0"/>
    </xf>
    <xf numFmtId="1" fontId="6" fillId="7" borderId="1989" xfId="0" applyNumberFormat="1" applyFont="1" applyFill="1" applyBorder="1" applyProtection="1">
      <protection locked="0"/>
    </xf>
    <xf numFmtId="1" fontId="12" fillId="7" borderId="1982" xfId="0" applyNumberFormat="1" applyFont="1" applyFill="1" applyBorder="1" applyProtection="1">
      <protection locked="0"/>
    </xf>
    <xf numFmtId="1" fontId="12" fillId="7" borderId="1989" xfId="0" applyNumberFormat="1" applyFont="1" applyFill="1" applyBorder="1" applyProtection="1">
      <protection locked="0"/>
    </xf>
    <xf numFmtId="1" fontId="12" fillId="7" borderId="1985" xfId="0" applyNumberFormat="1" applyFont="1" applyFill="1" applyBorder="1" applyProtection="1">
      <protection locked="0"/>
    </xf>
    <xf numFmtId="1" fontId="6" fillId="0" borderId="1936" xfId="0" applyNumberFormat="1" applyFont="1" applyBorder="1"/>
    <xf numFmtId="1" fontId="6" fillId="0" borderId="253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236" xfId="0" applyNumberFormat="1" applyFont="1" applyBorder="1" applyAlignment="1">
      <alignment wrapText="1"/>
    </xf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93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24" xfId="0" applyNumberFormat="1" applyFont="1" applyBorder="1"/>
    <xf numFmtId="1" fontId="3" fillId="3" borderId="0" xfId="0" applyNumberFormat="1" applyFont="1" applyFill="1" applyAlignment="1">
      <alignment horizontal="center" vertical="center" wrapText="1"/>
    </xf>
    <xf numFmtId="1" fontId="6" fillId="0" borderId="382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/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416" xfId="0" applyNumberFormat="1" applyFont="1" applyBorder="1" applyAlignment="1">
      <alignment horizontal="center" vertical="center" wrapText="1"/>
    </xf>
    <xf numFmtId="1" fontId="6" fillId="0" borderId="417" xfId="0" applyNumberFormat="1" applyFont="1" applyBorder="1" applyAlignment="1">
      <alignment horizontal="center" vertical="center" wrapText="1"/>
    </xf>
    <xf numFmtId="1" fontId="6" fillId="0" borderId="396" xfId="0" applyNumberFormat="1" applyFont="1" applyBorder="1" applyAlignment="1">
      <alignment horizontal="center" vertical="center" wrapText="1"/>
    </xf>
    <xf numFmtId="1" fontId="6" fillId="0" borderId="427" xfId="0" applyNumberFormat="1" applyFont="1" applyBorder="1" applyAlignment="1">
      <alignment horizontal="center" vertical="center" wrapText="1"/>
    </xf>
    <xf numFmtId="1" fontId="1" fillId="0" borderId="427" xfId="0" applyNumberFormat="1" applyFont="1" applyBorder="1"/>
    <xf numFmtId="1" fontId="6" fillId="0" borderId="1990" xfId="0" applyNumberFormat="1" applyFont="1" applyBorder="1" applyAlignment="1">
      <alignment horizontal="center" vertical="center" wrapText="1"/>
    </xf>
    <xf numFmtId="1" fontId="6" fillId="0" borderId="1991" xfId="0" applyNumberFormat="1" applyFont="1" applyBorder="1" applyAlignment="1">
      <alignment horizontal="center" vertical="center"/>
    </xf>
    <xf numFmtId="1" fontId="6" fillId="0" borderId="1992" xfId="0" applyNumberFormat="1" applyFont="1" applyBorder="1" applyAlignment="1">
      <alignment horizontal="center" vertical="center"/>
    </xf>
    <xf numFmtId="1" fontId="6" fillId="3" borderId="1993" xfId="0" applyNumberFormat="1" applyFont="1" applyFill="1" applyBorder="1"/>
    <xf numFmtId="1" fontId="6" fillId="0" borderId="1993" xfId="0" applyNumberFormat="1" applyFont="1" applyBorder="1"/>
    <xf numFmtId="1" fontId="2" fillId="3" borderId="1993" xfId="0" applyNumberFormat="1" applyFont="1" applyFill="1" applyBorder="1"/>
    <xf numFmtId="1" fontId="6" fillId="3" borderId="1994" xfId="0" applyNumberFormat="1" applyFont="1" applyFill="1" applyBorder="1"/>
    <xf numFmtId="1" fontId="6" fillId="7" borderId="1995" xfId="0" applyNumberFormat="1" applyFont="1" applyFill="1" applyBorder="1" applyProtection="1">
      <protection locked="0"/>
    </xf>
    <xf numFmtId="1" fontId="6" fillId="7" borderId="1996" xfId="0" applyNumberFormat="1" applyFont="1" applyFill="1" applyBorder="1" applyProtection="1">
      <protection locked="0"/>
    </xf>
    <xf numFmtId="1" fontId="6" fillId="7" borderId="1997" xfId="0" applyNumberFormat="1" applyFont="1" applyFill="1" applyBorder="1" applyProtection="1">
      <protection locked="0"/>
    </xf>
    <xf numFmtId="1" fontId="6" fillId="7" borderId="1998" xfId="0" applyNumberFormat="1" applyFont="1" applyFill="1" applyBorder="1" applyProtection="1">
      <protection locked="0"/>
    </xf>
    <xf numFmtId="1" fontId="6" fillId="7" borderId="1999" xfId="0" applyNumberFormat="1" applyFont="1" applyFill="1" applyBorder="1" applyProtection="1">
      <protection locked="0"/>
    </xf>
    <xf numFmtId="1" fontId="6" fillId="7" borderId="2000" xfId="0" applyNumberFormat="1" applyFont="1" applyFill="1" applyBorder="1" applyProtection="1">
      <protection locked="0"/>
    </xf>
    <xf numFmtId="1" fontId="6" fillId="7" borderId="2006" xfId="0" applyNumberFormat="1" applyFont="1" applyFill="1" applyBorder="1" applyProtection="1">
      <protection locked="0"/>
    </xf>
    <xf numFmtId="1" fontId="6" fillId="7" borderId="2007" xfId="0" applyNumberFormat="1" applyFont="1" applyFill="1" applyBorder="1" applyProtection="1">
      <protection locked="0"/>
    </xf>
    <xf numFmtId="1" fontId="6" fillId="7" borderId="2005" xfId="0" applyNumberFormat="1" applyFont="1" applyFill="1" applyBorder="1" applyProtection="1">
      <protection locked="0"/>
    </xf>
    <xf numFmtId="1" fontId="6" fillId="3" borderId="2008" xfId="0" applyNumberFormat="1" applyFont="1" applyFill="1" applyBorder="1"/>
    <xf numFmtId="1" fontId="6" fillId="0" borderId="2008" xfId="0" applyNumberFormat="1" applyFont="1" applyBorder="1"/>
    <xf numFmtId="1" fontId="2" fillId="3" borderId="2008" xfId="0" applyNumberFormat="1" applyFont="1" applyFill="1" applyBorder="1"/>
    <xf numFmtId="1" fontId="6" fillId="0" borderId="2011" xfId="0" applyNumberFormat="1" applyFont="1" applyBorder="1"/>
    <xf numFmtId="1" fontId="2" fillId="3" borderId="2012" xfId="0" applyNumberFormat="1" applyFont="1" applyFill="1" applyBorder="1"/>
    <xf numFmtId="1" fontId="4" fillId="3" borderId="2008" xfId="0" applyNumberFormat="1" applyFont="1" applyFill="1" applyBorder="1"/>
    <xf numFmtId="1" fontId="4" fillId="3" borderId="2011" xfId="0" applyNumberFormat="1" applyFont="1" applyFill="1" applyBorder="1"/>
    <xf numFmtId="1" fontId="6" fillId="0" borderId="2014" xfId="0" applyNumberFormat="1" applyFont="1" applyBorder="1" applyAlignment="1">
      <alignment vertical="center"/>
    </xf>
    <xf numFmtId="1" fontId="6" fillId="0" borderId="2005" xfId="0" applyNumberFormat="1" applyFont="1" applyBorder="1" applyAlignment="1">
      <alignment vertical="center"/>
    </xf>
    <xf numFmtId="1" fontId="4" fillId="0" borderId="2008" xfId="0" applyNumberFormat="1" applyFont="1" applyBorder="1"/>
    <xf numFmtId="1" fontId="6" fillId="0" borderId="2016" xfId="0" applyNumberFormat="1" applyFont="1" applyBorder="1" applyAlignment="1">
      <alignment horizontal="center" vertical="center" wrapText="1"/>
    </xf>
    <xf numFmtId="1" fontId="6" fillId="0" borderId="2017" xfId="0" applyNumberFormat="1" applyFont="1" applyBorder="1" applyAlignment="1">
      <alignment horizontal="center" vertical="center"/>
    </xf>
    <xf numFmtId="1" fontId="6" fillId="0" borderId="2018" xfId="0" applyNumberFormat="1" applyFont="1" applyBorder="1" applyAlignment="1">
      <alignment horizontal="center" vertical="center"/>
    </xf>
    <xf numFmtId="1" fontId="6" fillId="0" borderId="2019" xfId="0" applyNumberFormat="1" applyFont="1" applyBorder="1" applyAlignment="1">
      <alignment horizontal="center" vertical="center"/>
    </xf>
    <xf numFmtId="1" fontId="6" fillId="0" borderId="2005" xfId="0" applyNumberFormat="1" applyFont="1" applyBorder="1" applyAlignment="1">
      <alignment horizontal="center" vertical="center" wrapText="1"/>
    </xf>
    <xf numFmtId="1" fontId="2" fillId="0" borderId="2020" xfId="0" applyNumberFormat="1" applyFont="1" applyBorder="1"/>
    <xf numFmtId="1" fontId="2" fillId="0" borderId="2021" xfId="0" applyNumberFormat="1" applyFont="1" applyBorder="1"/>
    <xf numFmtId="1" fontId="6" fillId="3" borderId="2011" xfId="0" applyNumberFormat="1" applyFont="1" applyFill="1" applyBorder="1"/>
    <xf numFmtId="1" fontId="6" fillId="0" borderId="2022" xfId="0" applyNumberFormat="1" applyFont="1" applyBorder="1"/>
    <xf numFmtId="1" fontId="6" fillId="0" borderId="2016" xfId="0" applyNumberFormat="1" applyFont="1" applyBorder="1"/>
    <xf numFmtId="1" fontId="6" fillId="0" borderId="2017" xfId="0" applyNumberFormat="1" applyFont="1" applyBorder="1"/>
    <xf numFmtId="1" fontId="6" fillId="0" borderId="2018" xfId="0" applyNumberFormat="1" applyFont="1" applyBorder="1"/>
    <xf numFmtId="1" fontId="6" fillId="0" borderId="2019" xfId="0" applyNumberFormat="1" applyFont="1" applyBorder="1"/>
    <xf numFmtId="1" fontId="6" fillId="0" borderId="2005" xfId="0" applyNumberFormat="1" applyFont="1" applyBorder="1"/>
    <xf numFmtId="1" fontId="2" fillId="0" borderId="2023" xfId="0" applyNumberFormat="1" applyFont="1" applyBorder="1"/>
    <xf numFmtId="1" fontId="6" fillId="0" borderId="2025" xfId="0" applyNumberFormat="1" applyFont="1" applyBorder="1"/>
    <xf numFmtId="1" fontId="6" fillId="7" borderId="2026" xfId="0" applyNumberFormat="1" applyFont="1" applyFill="1" applyBorder="1" applyProtection="1">
      <protection locked="0"/>
    </xf>
    <xf numFmtId="1" fontId="6" fillId="7" borderId="2027" xfId="0" applyNumberFormat="1" applyFont="1" applyFill="1" applyBorder="1" applyProtection="1">
      <protection locked="0"/>
    </xf>
    <xf numFmtId="1" fontId="6" fillId="8" borderId="2028" xfId="0" applyNumberFormat="1" applyFont="1" applyFill="1" applyBorder="1"/>
    <xf numFmtId="1" fontId="6" fillId="8" borderId="2027" xfId="0" applyNumberFormat="1" applyFont="1" applyFill="1" applyBorder="1"/>
    <xf numFmtId="1" fontId="6" fillId="8" borderId="2029" xfId="0" applyNumberFormat="1" applyFont="1" applyFill="1" applyBorder="1"/>
    <xf numFmtId="1" fontId="6" fillId="7" borderId="2010" xfId="0" applyNumberFormat="1" applyFont="1" applyFill="1" applyBorder="1" applyProtection="1">
      <protection locked="0"/>
    </xf>
    <xf numFmtId="1" fontId="6" fillId="0" borderId="2025" xfId="0" applyNumberFormat="1" applyFont="1" applyBorder="1" applyAlignment="1" applyProtection="1">
      <alignment wrapText="1"/>
      <protection hidden="1"/>
    </xf>
    <xf numFmtId="1" fontId="6" fillId="7" borderId="2030" xfId="0" applyNumberFormat="1" applyFont="1" applyFill="1" applyBorder="1" applyProtection="1">
      <protection locked="0"/>
    </xf>
    <xf numFmtId="1" fontId="6" fillId="7" borderId="2031" xfId="0" applyNumberFormat="1" applyFont="1" applyFill="1" applyBorder="1" applyProtection="1">
      <protection locked="0"/>
    </xf>
    <xf numFmtId="1" fontId="6" fillId="8" borderId="1968" xfId="0" applyNumberFormat="1" applyFont="1" applyFill="1" applyBorder="1"/>
    <xf numFmtId="1" fontId="6" fillId="8" borderId="2031" xfId="0" applyNumberFormat="1" applyFont="1" applyFill="1" applyBorder="1"/>
    <xf numFmtId="1" fontId="6" fillId="8" borderId="2032" xfId="0" applyNumberFormat="1" applyFont="1" applyFill="1" applyBorder="1"/>
    <xf numFmtId="1" fontId="6" fillId="0" borderId="2034" xfId="0" applyNumberFormat="1" applyFont="1" applyBorder="1" applyAlignment="1" applyProtection="1">
      <alignment wrapText="1"/>
      <protection hidden="1"/>
    </xf>
    <xf numFmtId="1" fontId="6" fillId="0" borderId="2035" xfId="0" applyNumberFormat="1" applyFont="1" applyBorder="1"/>
    <xf numFmtId="1" fontId="6" fillId="7" borderId="2036" xfId="0" applyNumberFormat="1" applyFont="1" applyFill="1" applyBorder="1" applyProtection="1">
      <protection locked="0"/>
    </xf>
    <xf numFmtId="1" fontId="6" fillId="8" borderId="2037" xfId="0" applyNumberFormat="1" applyFont="1" applyFill="1" applyBorder="1"/>
    <xf numFmtId="1" fontId="6" fillId="8" borderId="2038" xfId="0" applyNumberFormat="1" applyFont="1" applyFill="1" applyBorder="1"/>
    <xf numFmtId="1" fontId="6" fillId="7" borderId="2034" xfId="0" applyNumberFormat="1" applyFont="1" applyFill="1" applyBorder="1" applyProtection="1">
      <protection locked="0"/>
    </xf>
    <xf numFmtId="1" fontId="6" fillId="3" borderId="2039" xfId="0" applyNumberFormat="1" applyFont="1" applyFill="1" applyBorder="1"/>
    <xf numFmtId="1" fontId="6" fillId="0" borderId="2039" xfId="0" applyNumberFormat="1" applyFont="1" applyBorder="1"/>
    <xf numFmtId="1" fontId="6" fillId="0" borderId="2041" xfId="0" applyNumberFormat="1" applyFont="1" applyBorder="1"/>
    <xf numFmtId="1" fontId="6" fillId="7" borderId="2042" xfId="0" applyNumberFormat="1" applyFont="1" applyFill="1" applyBorder="1" applyProtection="1">
      <protection locked="0"/>
    </xf>
    <xf numFmtId="1" fontId="6" fillId="8" borderId="2043" xfId="0" applyNumberFormat="1" applyFont="1" applyFill="1" applyBorder="1"/>
    <xf numFmtId="1" fontId="6" fillId="8" borderId="2044" xfId="0" applyNumberFormat="1" applyFont="1" applyFill="1" applyBorder="1"/>
    <xf numFmtId="1" fontId="6" fillId="7" borderId="2045" xfId="0" applyNumberFormat="1" applyFont="1" applyFill="1" applyBorder="1" applyProtection="1">
      <protection locked="0"/>
    </xf>
    <xf numFmtId="1" fontId="6" fillId="3" borderId="2046" xfId="0" applyNumberFormat="1" applyFont="1" applyFill="1" applyBorder="1"/>
    <xf numFmtId="1" fontId="6" fillId="0" borderId="2046" xfId="0" applyNumberFormat="1" applyFont="1" applyBorder="1"/>
    <xf numFmtId="1" fontId="6" fillId="0" borderId="2041" xfId="0" applyNumberFormat="1" applyFont="1" applyBorder="1" applyAlignment="1" applyProtection="1">
      <alignment wrapText="1"/>
      <protection hidden="1"/>
    </xf>
    <xf numFmtId="1" fontId="6" fillId="7" borderId="2047" xfId="0" applyNumberFormat="1" applyFont="1" applyFill="1" applyBorder="1" applyProtection="1">
      <protection locked="0"/>
    </xf>
    <xf numFmtId="1" fontId="6" fillId="7" borderId="2043" xfId="0" applyNumberFormat="1" applyFont="1" applyFill="1" applyBorder="1" applyProtection="1">
      <protection locked="0"/>
    </xf>
    <xf numFmtId="1" fontId="6" fillId="7" borderId="2044" xfId="0" applyNumberFormat="1" applyFont="1" applyFill="1" applyBorder="1" applyProtection="1">
      <protection locked="0"/>
    </xf>
    <xf numFmtId="1" fontId="6" fillId="7" borderId="2032" xfId="0" applyNumberFormat="1" applyFont="1" applyFill="1" applyBorder="1" applyProtection="1">
      <protection locked="0"/>
    </xf>
    <xf numFmtId="1" fontId="4" fillId="3" borderId="2046" xfId="0" applyNumberFormat="1" applyFont="1" applyFill="1" applyBorder="1"/>
    <xf numFmtId="1" fontId="4" fillId="3" borderId="2048" xfId="0" applyNumberFormat="1" applyFont="1" applyFill="1" applyBorder="1"/>
    <xf numFmtId="1" fontId="6" fillId="0" borderId="2049" xfId="0" applyNumberFormat="1" applyFont="1" applyBorder="1" applyAlignment="1">
      <alignment horizontal="center" vertical="center"/>
    </xf>
    <xf numFmtId="1" fontId="6" fillId="0" borderId="2049" xfId="0" applyNumberFormat="1" applyFont="1" applyBorder="1"/>
    <xf numFmtId="1" fontId="6" fillId="8" borderId="2047" xfId="0" applyNumberFormat="1" applyFont="1" applyFill="1" applyBorder="1"/>
    <xf numFmtId="1" fontId="6" fillId="8" borderId="2050" xfId="0" applyNumberFormat="1" applyFont="1" applyFill="1" applyBorder="1"/>
    <xf numFmtId="1" fontId="6" fillId="8" borderId="2051" xfId="0" applyNumberFormat="1" applyFont="1" applyFill="1" applyBorder="1"/>
    <xf numFmtId="1" fontId="6" fillId="0" borderId="2010" xfId="0" applyNumberFormat="1" applyFont="1" applyBorder="1" applyAlignment="1" applyProtection="1">
      <alignment wrapText="1"/>
      <protection hidden="1"/>
    </xf>
    <xf numFmtId="1" fontId="6" fillId="0" borderId="2053" xfId="0" applyNumberFormat="1" applyFont="1" applyBorder="1" applyAlignment="1" applyProtection="1">
      <alignment wrapText="1"/>
      <protection hidden="1"/>
    </xf>
    <xf numFmtId="1" fontId="6" fillId="0" borderId="2053" xfId="0" applyNumberFormat="1" applyFont="1" applyBorder="1"/>
    <xf numFmtId="1" fontId="6" fillId="7" borderId="2054" xfId="0" applyNumberFormat="1" applyFont="1" applyFill="1" applyBorder="1" applyProtection="1">
      <protection locked="0"/>
    </xf>
    <xf numFmtId="1" fontId="6" fillId="7" borderId="2055" xfId="0" applyNumberFormat="1" applyFont="1" applyFill="1" applyBorder="1" applyProtection="1">
      <protection locked="0"/>
    </xf>
    <xf numFmtId="1" fontId="6" fillId="7" borderId="2056" xfId="0" applyNumberFormat="1" applyFont="1" applyFill="1" applyBorder="1" applyProtection="1">
      <protection locked="0"/>
    </xf>
    <xf numFmtId="1" fontId="4" fillId="3" borderId="2057" xfId="0" applyNumberFormat="1" applyFont="1" applyFill="1" applyBorder="1"/>
    <xf numFmtId="1" fontId="4" fillId="3" borderId="2058" xfId="0" applyNumberFormat="1" applyFont="1" applyFill="1" applyBorder="1"/>
    <xf numFmtId="1" fontId="6" fillId="7" borderId="2051" xfId="0" applyNumberFormat="1" applyFont="1" applyFill="1" applyBorder="1" applyProtection="1">
      <protection locked="0"/>
    </xf>
    <xf numFmtId="1" fontId="6" fillId="7" borderId="2059" xfId="0" applyNumberFormat="1" applyFont="1" applyFill="1" applyBorder="1" applyProtection="1">
      <protection locked="0"/>
    </xf>
    <xf numFmtId="1" fontId="6" fillId="0" borderId="2062" xfId="0" applyNumberFormat="1" applyFont="1" applyBorder="1" applyAlignment="1">
      <alignment horizontal="center" vertical="center" wrapText="1"/>
    </xf>
    <xf numFmtId="1" fontId="2" fillId="3" borderId="2057" xfId="0" applyNumberFormat="1" applyFont="1" applyFill="1" applyBorder="1"/>
    <xf numFmtId="1" fontId="6" fillId="0" borderId="2063" xfId="0" applyNumberFormat="1" applyFont="1" applyBorder="1"/>
    <xf numFmtId="1" fontId="6" fillId="7" borderId="2062" xfId="0" applyNumberFormat="1" applyFont="1" applyFill="1" applyBorder="1" applyProtection="1">
      <protection locked="0"/>
    </xf>
    <xf numFmtId="1" fontId="6" fillId="3" borderId="2057" xfId="0" applyNumberFormat="1" applyFont="1" applyFill="1" applyBorder="1"/>
    <xf numFmtId="1" fontId="6" fillId="0" borderId="2057" xfId="0" applyNumberFormat="1" applyFont="1" applyBorder="1"/>
    <xf numFmtId="1" fontId="6" fillId="0" borderId="2064" xfId="0" applyNumberFormat="1" applyFont="1" applyBorder="1" applyAlignment="1">
      <alignment horizontal="center" vertical="center" wrapText="1"/>
    </xf>
    <xf numFmtId="1" fontId="6" fillId="0" borderId="2065" xfId="0" applyNumberFormat="1" applyFont="1" applyBorder="1" applyAlignment="1">
      <alignment horizontal="center" vertical="center" wrapText="1"/>
    </xf>
    <xf numFmtId="1" fontId="6" fillId="3" borderId="2057" xfId="0" applyNumberFormat="1" applyFont="1" applyFill="1" applyBorder="1" applyAlignment="1">
      <alignment wrapText="1"/>
    </xf>
    <xf numFmtId="1" fontId="6" fillId="0" borderId="2057" xfId="0" applyNumberFormat="1" applyFont="1" applyBorder="1" applyAlignment="1">
      <alignment wrapText="1"/>
    </xf>
    <xf numFmtId="1" fontId="6" fillId="0" borderId="2062" xfId="0" applyNumberFormat="1" applyFont="1" applyBorder="1"/>
    <xf numFmtId="1" fontId="6" fillId="7" borderId="2064" xfId="0" applyNumberFormat="1" applyFont="1" applyFill="1" applyBorder="1" applyProtection="1">
      <protection locked="0"/>
    </xf>
    <xf numFmtId="1" fontId="6" fillId="7" borderId="2061" xfId="0" applyNumberFormat="1" applyFont="1" applyFill="1" applyBorder="1" applyProtection="1">
      <protection locked="0"/>
    </xf>
    <xf numFmtId="1" fontId="6" fillId="0" borderId="2068" xfId="0" applyNumberFormat="1" applyFont="1" applyBorder="1" applyAlignment="1">
      <alignment horizontal="center" vertical="center" wrapText="1"/>
    </xf>
    <xf numFmtId="1" fontId="6" fillId="0" borderId="2001" xfId="0" applyNumberFormat="1" applyFont="1" applyBorder="1" applyAlignment="1">
      <alignment horizontal="center" vertical="center" wrapText="1"/>
    </xf>
    <xf numFmtId="1" fontId="6" fillId="0" borderId="2061" xfId="0" applyNumberFormat="1" applyFont="1" applyBorder="1" applyAlignment="1">
      <alignment horizontal="center" vertical="center" wrapText="1"/>
    </xf>
    <xf numFmtId="1" fontId="6" fillId="0" borderId="2066" xfId="0" applyNumberFormat="1" applyFont="1" applyBorder="1" applyAlignment="1">
      <alignment horizontal="center" vertical="center" wrapText="1"/>
    </xf>
    <xf numFmtId="1" fontId="6" fillId="0" borderId="2054" xfId="0" applyNumberFormat="1" applyFont="1" applyBorder="1"/>
    <xf numFmtId="1" fontId="6" fillId="0" borderId="2059" xfId="0" applyNumberFormat="1" applyFont="1" applyBorder="1"/>
    <xf numFmtId="1" fontId="6" fillId="0" borderId="2070" xfId="0" applyNumberFormat="1" applyFont="1" applyBorder="1"/>
    <xf numFmtId="1" fontId="6" fillId="7" borderId="2070" xfId="0" applyNumberFormat="1" applyFont="1" applyFill="1" applyBorder="1" applyProtection="1">
      <protection locked="0"/>
    </xf>
    <xf numFmtId="1" fontId="6" fillId="7" borderId="2071" xfId="0" applyNumberFormat="1" applyFont="1" applyFill="1" applyBorder="1" applyProtection="1">
      <protection locked="0"/>
    </xf>
    <xf numFmtId="1" fontId="6" fillId="7" borderId="2069" xfId="0" applyNumberFormat="1" applyFont="1" applyFill="1" applyBorder="1" applyProtection="1">
      <protection locked="0"/>
    </xf>
    <xf numFmtId="1" fontId="6" fillId="7" borderId="2053" xfId="0" applyNumberFormat="1" applyFont="1" applyFill="1" applyBorder="1" applyProtection="1">
      <protection locked="0"/>
    </xf>
    <xf numFmtId="1" fontId="6" fillId="0" borderId="2030" xfId="0" applyNumberFormat="1" applyFont="1" applyBorder="1"/>
    <xf numFmtId="1" fontId="6" fillId="0" borderId="2031" xfId="0" applyNumberFormat="1" applyFont="1" applyBorder="1"/>
    <xf numFmtId="1" fontId="6" fillId="0" borderId="2063" xfId="0" applyNumberFormat="1" applyFont="1" applyBorder="1" applyAlignment="1">
      <alignment horizontal="center" vertical="center" wrapText="1"/>
    </xf>
    <xf numFmtId="1" fontId="6" fillId="0" borderId="2058" xfId="0" applyNumberFormat="1" applyFont="1" applyBorder="1" applyAlignment="1" applyProtection="1">
      <alignment wrapText="1"/>
      <protection locked="0"/>
    </xf>
    <xf numFmtId="1" fontId="6" fillId="0" borderId="2058" xfId="0" applyNumberFormat="1" applyFont="1" applyBorder="1" applyAlignment="1">
      <alignment wrapText="1"/>
    </xf>
    <xf numFmtId="1" fontId="6" fillId="3" borderId="2058" xfId="0" applyNumberFormat="1" applyFont="1" applyFill="1" applyBorder="1" applyAlignment="1">
      <alignment wrapText="1"/>
    </xf>
    <xf numFmtId="1" fontId="6" fillId="0" borderId="2001" xfId="0" applyNumberFormat="1" applyFont="1" applyBorder="1" applyAlignment="1">
      <alignment horizontal="center" vertical="center"/>
    </xf>
    <xf numFmtId="1" fontId="2" fillId="3" borderId="2073" xfId="0" applyNumberFormat="1" applyFont="1" applyFill="1" applyBorder="1"/>
    <xf numFmtId="1" fontId="6" fillId="3" borderId="2064" xfId="1" applyNumberFormat="1" applyFont="1" applyFill="1" applyBorder="1"/>
    <xf numFmtId="1" fontId="6" fillId="3" borderId="2068" xfId="1" applyNumberFormat="1" applyFont="1" applyFill="1" applyBorder="1"/>
    <xf numFmtId="1" fontId="6" fillId="3" borderId="2074" xfId="1" applyNumberFormat="1" applyFont="1" applyFill="1" applyBorder="1"/>
    <xf numFmtId="1" fontId="6" fillId="7" borderId="2065" xfId="0" applyNumberFormat="1" applyFont="1" applyFill="1" applyBorder="1" applyProtection="1">
      <protection locked="0"/>
    </xf>
    <xf numFmtId="1" fontId="6" fillId="5" borderId="2057" xfId="0" applyNumberFormat="1" applyFont="1" applyFill="1" applyBorder="1"/>
    <xf numFmtId="1" fontId="2" fillId="5" borderId="2073" xfId="0" applyNumberFormat="1" applyFont="1" applyFill="1" applyBorder="1"/>
    <xf numFmtId="1" fontId="6" fillId="5" borderId="2058" xfId="0" applyNumberFormat="1" applyFont="1" applyFill="1" applyBorder="1"/>
    <xf numFmtId="1" fontId="6" fillId="0" borderId="2075" xfId="0" applyNumberFormat="1" applyFont="1" applyBorder="1" applyAlignment="1">
      <alignment horizontal="center" vertical="center" wrapText="1"/>
    </xf>
    <xf numFmtId="1" fontId="6" fillId="0" borderId="2076" xfId="0" applyNumberFormat="1" applyFont="1" applyBorder="1"/>
    <xf numFmtId="1" fontId="6" fillId="0" borderId="2064" xfId="0" applyNumberFormat="1" applyFont="1" applyBorder="1"/>
    <xf numFmtId="1" fontId="6" fillId="0" borderId="2068" xfId="0" applyNumberFormat="1" applyFont="1" applyBorder="1"/>
    <xf numFmtId="1" fontId="6" fillId="0" borderId="2077" xfId="0" applyNumberFormat="1" applyFont="1" applyBorder="1"/>
    <xf numFmtId="1" fontId="6" fillId="0" borderId="2078" xfId="0" applyNumberFormat="1" applyFont="1" applyBorder="1"/>
    <xf numFmtId="1" fontId="6" fillId="5" borderId="2077" xfId="0" applyNumberFormat="1" applyFont="1" applyFill="1" applyBorder="1"/>
    <xf numFmtId="1" fontId="4" fillId="5" borderId="2057" xfId="0" applyNumberFormat="1" applyFont="1" applyFill="1" applyBorder="1"/>
    <xf numFmtId="1" fontId="4" fillId="5" borderId="2058" xfId="0" applyNumberFormat="1" applyFont="1" applyFill="1" applyBorder="1"/>
    <xf numFmtId="1" fontId="4" fillId="5" borderId="2057" xfId="0" applyNumberFormat="1" applyFont="1" applyFill="1" applyBorder="1" applyProtection="1">
      <protection locked="0"/>
    </xf>
    <xf numFmtId="1" fontId="4" fillId="5" borderId="2080" xfId="0" applyNumberFormat="1" applyFont="1" applyFill="1" applyBorder="1"/>
    <xf numFmtId="1" fontId="2" fillId="5" borderId="2057" xfId="0" applyNumberFormat="1" applyFont="1" applyFill="1" applyBorder="1"/>
    <xf numFmtId="1" fontId="6" fillId="5" borderId="2057" xfId="0" applyNumberFormat="1" applyFont="1" applyFill="1" applyBorder="1" applyProtection="1">
      <protection locked="0"/>
    </xf>
    <xf numFmtId="1" fontId="6" fillId="5" borderId="2080" xfId="0" applyNumberFormat="1" applyFont="1" applyFill="1" applyBorder="1"/>
    <xf numFmtId="1" fontId="4" fillId="5" borderId="2081" xfId="0" applyNumberFormat="1" applyFont="1" applyFill="1" applyBorder="1"/>
    <xf numFmtId="1" fontId="6" fillId="0" borderId="1802" xfId="0" applyNumberFormat="1" applyFont="1" applyBorder="1"/>
    <xf numFmtId="1" fontId="6" fillId="0" borderId="1961" xfId="0" applyNumberFormat="1" applyFont="1" applyBorder="1"/>
    <xf numFmtId="1" fontId="6" fillId="0" borderId="2003" xfId="0" applyNumberFormat="1" applyFont="1" applyBorder="1"/>
    <xf numFmtId="1" fontId="6" fillId="7" borderId="1802" xfId="0" applyNumberFormat="1" applyFont="1" applyFill="1" applyBorder="1" applyProtection="1">
      <protection locked="0"/>
    </xf>
    <xf numFmtId="1" fontId="2" fillId="3" borderId="2014" xfId="0" applyNumberFormat="1" applyFont="1" applyFill="1" applyBorder="1"/>
    <xf numFmtId="1" fontId="6" fillId="0" borderId="2073" xfId="0" applyNumberFormat="1" applyFont="1" applyBorder="1"/>
    <xf numFmtId="1" fontId="4" fillId="0" borderId="2057" xfId="0" applyNumberFormat="1" applyFont="1" applyBorder="1"/>
    <xf numFmtId="1" fontId="6" fillId="0" borderId="2082" xfId="0" applyNumberFormat="1" applyFont="1" applyBorder="1"/>
    <xf numFmtId="1" fontId="6" fillId="0" borderId="2082" xfId="0" applyNumberFormat="1" applyFont="1" applyBorder="1" applyProtection="1">
      <protection locked="0"/>
    </xf>
    <xf numFmtId="1" fontId="4" fillId="5" borderId="2083" xfId="0" applyNumberFormat="1" applyFont="1" applyFill="1" applyBorder="1"/>
    <xf numFmtId="1" fontId="4" fillId="0" borderId="2073" xfId="0" applyNumberFormat="1" applyFont="1" applyBorder="1"/>
    <xf numFmtId="1" fontId="6" fillId="5" borderId="2073" xfId="0" applyNumberFormat="1" applyFont="1" applyFill="1" applyBorder="1"/>
    <xf numFmtId="1" fontId="6" fillId="3" borderId="2073" xfId="0" applyNumberFormat="1" applyFont="1" applyFill="1" applyBorder="1"/>
    <xf numFmtId="1" fontId="6" fillId="5" borderId="2073" xfId="0" applyNumberFormat="1" applyFont="1" applyFill="1" applyBorder="1" applyAlignment="1">
      <alignment horizontal="center" vertical="center" wrapText="1"/>
    </xf>
    <xf numFmtId="1" fontId="6" fillId="5" borderId="2057" xfId="0" applyNumberFormat="1" applyFont="1" applyFill="1" applyBorder="1" applyAlignment="1">
      <alignment horizontal="center" vertical="center" wrapText="1"/>
    </xf>
    <xf numFmtId="1" fontId="6" fillId="5" borderId="2058" xfId="0" applyNumberFormat="1" applyFont="1" applyFill="1" applyBorder="1" applyProtection="1">
      <protection locked="0"/>
    </xf>
    <xf numFmtId="1" fontId="4" fillId="0" borderId="2058" xfId="0" applyNumberFormat="1" applyFont="1" applyBorder="1"/>
    <xf numFmtId="1" fontId="6" fillId="3" borderId="2058" xfId="0" applyNumberFormat="1" applyFont="1" applyFill="1" applyBorder="1"/>
    <xf numFmtId="1" fontId="6" fillId="0" borderId="2014" xfId="0" applyNumberFormat="1" applyFont="1" applyBorder="1" applyAlignment="1">
      <alignment horizontal="center" vertical="center" wrapText="1"/>
    </xf>
    <xf numFmtId="1" fontId="6" fillId="0" borderId="2087" xfId="0" applyNumberFormat="1" applyFont="1" applyBorder="1" applyAlignment="1">
      <alignment horizontal="center" vertical="center" wrapText="1"/>
    </xf>
    <xf numFmtId="1" fontId="6" fillId="5" borderId="2073" xfId="0" applyNumberFormat="1" applyFont="1" applyFill="1" applyBorder="1" applyProtection="1">
      <protection locked="0"/>
    </xf>
    <xf numFmtId="1" fontId="6" fillId="5" borderId="2080" xfId="0" applyNumberFormat="1" applyFont="1" applyFill="1" applyBorder="1" applyProtection="1">
      <protection locked="0"/>
    </xf>
    <xf numFmtId="1" fontId="6" fillId="0" borderId="2054" xfId="0" applyNumberFormat="1" applyFont="1" applyBorder="1" applyAlignment="1">
      <alignment horizontal="right" vertical="center" wrapText="1"/>
    </xf>
    <xf numFmtId="1" fontId="6" fillId="0" borderId="2059" xfId="0" applyNumberFormat="1" applyFont="1" applyBorder="1" applyAlignment="1">
      <alignment horizontal="right"/>
    </xf>
    <xf numFmtId="1" fontId="6" fillId="0" borderId="2070" xfId="0" applyNumberFormat="1" applyFont="1" applyBorder="1" applyAlignment="1">
      <alignment horizontal="right"/>
    </xf>
    <xf numFmtId="1" fontId="6" fillId="7" borderId="2088" xfId="0" applyNumberFormat="1" applyFont="1" applyFill="1" applyBorder="1" applyProtection="1">
      <protection locked="0"/>
    </xf>
    <xf numFmtId="1" fontId="6" fillId="7" borderId="2089" xfId="0" applyNumberFormat="1" applyFont="1" applyFill="1" applyBorder="1" applyProtection="1">
      <protection locked="0"/>
    </xf>
    <xf numFmtId="1" fontId="6" fillId="0" borderId="2064" xfId="0" applyNumberFormat="1" applyFont="1" applyBorder="1" applyAlignment="1">
      <alignment horizontal="right"/>
    </xf>
    <xf numFmtId="1" fontId="6" fillId="0" borderId="2068" xfId="0" applyNumberFormat="1" applyFont="1" applyBorder="1" applyAlignment="1">
      <alignment horizontal="right"/>
    </xf>
    <xf numFmtId="1" fontId="6" fillId="0" borderId="2005" xfId="0" applyNumberFormat="1" applyFont="1" applyBorder="1" applyAlignment="1">
      <alignment horizontal="right"/>
    </xf>
    <xf numFmtId="1" fontId="6" fillId="0" borderId="2014" xfId="0" applyNumberFormat="1" applyFont="1" applyBorder="1" applyAlignment="1">
      <alignment horizontal="right"/>
    </xf>
    <xf numFmtId="1" fontId="6" fillId="0" borderId="2087" xfId="0" applyNumberFormat="1" applyFont="1" applyBorder="1" applyAlignment="1">
      <alignment horizontal="right"/>
    </xf>
    <xf numFmtId="1" fontId="6" fillId="0" borderId="2030" xfId="0" applyNumberFormat="1" applyFont="1" applyBorder="1" applyAlignment="1">
      <alignment horizontal="right"/>
    </xf>
    <xf numFmtId="1" fontId="6" fillId="0" borderId="2031" xfId="0" applyNumberFormat="1" applyFont="1" applyBorder="1" applyAlignment="1">
      <alignment horizontal="right"/>
    </xf>
    <xf numFmtId="1" fontId="6" fillId="0" borderId="2086" xfId="0" applyNumberFormat="1" applyFont="1" applyBorder="1" applyAlignment="1">
      <alignment horizontal="right"/>
    </xf>
    <xf numFmtId="1" fontId="6" fillId="0" borderId="2090" xfId="0" applyNumberFormat="1" applyFont="1" applyBorder="1" applyAlignment="1">
      <alignment horizontal="right"/>
    </xf>
    <xf numFmtId="1" fontId="6" fillId="0" borderId="2080" xfId="0" applyNumberFormat="1" applyFont="1" applyBorder="1"/>
    <xf numFmtId="1" fontId="6" fillId="0" borderId="2091" xfId="0" applyNumberFormat="1" applyFont="1" applyBorder="1" applyAlignment="1">
      <alignment horizontal="center" vertical="center" wrapText="1"/>
    </xf>
    <xf numFmtId="1" fontId="6" fillId="0" borderId="2013" xfId="0" applyNumberFormat="1" applyFont="1" applyBorder="1"/>
    <xf numFmtId="1" fontId="2" fillId="0" borderId="2057" xfId="0" applyNumberFormat="1" applyFont="1" applyBorder="1"/>
    <xf numFmtId="1" fontId="2" fillId="0" borderId="2057" xfId="0" applyNumberFormat="1" applyFont="1" applyBorder="1" applyProtection="1">
      <protection locked="0"/>
    </xf>
    <xf numFmtId="1" fontId="2" fillId="4" borderId="2057" xfId="0" applyNumberFormat="1" applyFont="1" applyFill="1" applyBorder="1" applyProtection="1">
      <protection locked="0"/>
    </xf>
    <xf numFmtId="1" fontId="2" fillId="6" borderId="2057" xfId="0" applyNumberFormat="1" applyFont="1" applyFill="1" applyBorder="1" applyProtection="1">
      <protection locked="0"/>
    </xf>
    <xf numFmtId="1" fontId="6" fillId="0" borderId="2084" xfId="0" applyNumberFormat="1" applyFont="1" applyBorder="1"/>
    <xf numFmtId="1" fontId="6" fillId="5" borderId="2092" xfId="0" applyNumberFormat="1" applyFont="1" applyFill="1" applyBorder="1"/>
    <xf numFmtId="1" fontId="6" fillId="0" borderId="2092" xfId="0" applyNumberFormat="1" applyFont="1" applyBorder="1"/>
    <xf numFmtId="1" fontId="4" fillId="0" borderId="2078" xfId="0" applyNumberFormat="1" applyFont="1" applyBorder="1"/>
    <xf numFmtId="1" fontId="4" fillId="0" borderId="2092" xfId="0" applyNumberFormat="1" applyFont="1" applyBorder="1"/>
    <xf numFmtId="1" fontId="6" fillId="0" borderId="2064" xfId="0" applyNumberFormat="1" applyFont="1" applyBorder="1" applyAlignment="1">
      <alignment horizontal="center" vertical="center"/>
    </xf>
    <xf numFmtId="1" fontId="6" fillId="0" borderId="2068" xfId="0" applyNumberFormat="1" applyFont="1" applyBorder="1" applyAlignment="1">
      <alignment horizontal="center" vertical="center"/>
    </xf>
    <xf numFmtId="1" fontId="6" fillId="0" borderId="2086" xfId="0" applyNumberFormat="1" applyFont="1" applyBorder="1" applyAlignment="1">
      <alignment horizontal="center" vertical="center"/>
    </xf>
    <xf numFmtId="1" fontId="6" fillId="0" borderId="2064" xfId="0" applyNumberFormat="1" applyFont="1" applyBorder="1" applyAlignment="1">
      <alignment wrapText="1"/>
    </xf>
    <xf numFmtId="1" fontId="6" fillId="0" borderId="2068" xfId="0" applyNumberFormat="1" applyFont="1" applyBorder="1" applyAlignment="1">
      <alignment wrapText="1"/>
    </xf>
    <xf numFmtId="1" fontId="6" fillId="7" borderId="2094" xfId="0" applyNumberFormat="1" applyFont="1" applyFill="1" applyBorder="1" applyProtection="1">
      <protection locked="0"/>
    </xf>
    <xf numFmtId="1" fontId="6" fillId="10" borderId="2063" xfId="0" applyNumberFormat="1" applyFont="1" applyFill="1" applyBorder="1" applyAlignment="1">
      <alignment horizontal="center"/>
    </xf>
    <xf numFmtId="1" fontId="6" fillId="10" borderId="2014" xfId="0" applyNumberFormat="1" applyFont="1" applyFill="1" applyBorder="1" applyAlignment="1">
      <alignment horizontal="center"/>
    </xf>
    <xf numFmtId="1" fontId="6" fillId="10" borderId="2005" xfId="0" applyNumberFormat="1" applyFont="1" applyFill="1" applyBorder="1" applyAlignment="1">
      <alignment horizontal="center"/>
    </xf>
    <xf numFmtId="1" fontId="6" fillId="0" borderId="2070" xfId="0" applyNumberFormat="1" applyFont="1" applyBorder="1" applyAlignment="1">
      <alignment wrapText="1"/>
    </xf>
    <xf numFmtId="1" fontId="6" fillId="0" borderId="2054" xfId="0" applyNumberFormat="1" applyFont="1" applyBorder="1" applyAlignment="1">
      <alignment wrapText="1"/>
    </xf>
    <xf numFmtId="1" fontId="6" fillId="0" borderId="2059" xfId="0" applyNumberFormat="1" applyFont="1" applyBorder="1" applyAlignment="1">
      <alignment wrapText="1"/>
    </xf>
    <xf numFmtId="1" fontId="6" fillId="7" borderId="2093" xfId="0" applyNumberFormat="1" applyFont="1" applyFill="1" applyBorder="1" applyProtection="1">
      <protection locked="0"/>
    </xf>
    <xf numFmtId="1" fontId="6" fillId="0" borderId="2030" xfId="0" applyNumberFormat="1" applyFont="1" applyBorder="1" applyAlignment="1">
      <alignment wrapText="1"/>
    </xf>
    <xf numFmtId="1" fontId="6" fillId="0" borderId="2031" xfId="0" applyNumberFormat="1" applyFont="1" applyBorder="1" applyAlignment="1">
      <alignment wrapText="1"/>
    </xf>
    <xf numFmtId="1" fontId="6" fillId="0" borderId="2086" xfId="0" applyNumberFormat="1" applyFont="1" applyBorder="1" applyAlignment="1">
      <alignment wrapText="1"/>
    </xf>
    <xf numFmtId="1" fontId="6" fillId="7" borderId="2086" xfId="0" applyNumberFormat="1" applyFont="1" applyFill="1" applyBorder="1" applyProtection="1">
      <protection locked="0"/>
    </xf>
    <xf numFmtId="1" fontId="6" fillId="7" borderId="2095" xfId="0" applyNumberFormat="1" applyFont="1" applyFill="1" applyBorder="1" applyProtection="1">
      <protection locked="0"/>
    </xf>
    <xf numFmtId="1" fontId="6" fillId="7" borderId="2084" xfId="0" applyNumberFormat="1" applyFont="1" applyFill="1" applyBorder="1" applyProtection="1">
      <protection locked="0"/>
    </xf>
    <xf numFmtId="1" fontId="6" fillId="0" borderId="2005" xfId="0" applyNumberFormat="1" applyFont="1" applyBorder="1" applyAlignment="1">
      <alignment wrapText="1"/>
    </xf>
    <xf numFmtId="1" fontId="6" fillId="7" borderId="2014" xfId="0" applyNumberFormat="1" applyFont="1" applyFill="1" applyBorder="1" applyProtection="1">
      <protection locked="0"/>
    </xf>
    <xf numFmtId="1" fontId="1" fillId="0" borderId="2063" xfId="0" applyNumberFormat="1" applyFont="1" applyBorder="1"/>
    <xf numFmtId="1" fontId="1" fillId="0" borderId="2014" xfId="0" applyNumberFormat="1" applyFont="1" applyBorder="1"/>
    <xf numFmtId="1" fontId="6" fillId="0" borderId="2088" xfId="0" applyNumberFormat="1" applyFont="1" applyBorder="1" applyAlignment="1">
      <alignment wrapText="1"/>
    </xf>
    <xf numFmtId="1" fontId="6" fillId="9" borderId="2054" xfId="0" applyNumberFormat="1" applyFont="1" applyFill="1" applyBorder="1"/>
    <xf numFmtId="1" fontId="6" fillId="9" borderId="2070" xfId="0" applyNumberFormat="1" applyFont="1" applyFill="1" applyBorder="1"/>
    <xf numFmtId="1" fontId="6" fillId="9" borderId="2071" xfId="0" applyNumberFormat="1" applyFont="1" applyFill="1" applyBorder="1"/>
    <xf numFmtId="1" fontId="6" fillId="9" borderId="2053" xfId="0" applyNumberFormat="1" applyFont="1" applyFill="1" applyBorder="1"/>
    <xf numFmtId="1" fontId="6" fillId="9" borderId="2030" xfId="0" applyNumberFormat="1" applyFont="1" applyFill="1" applyBorder="1"/>
    <xf numFmtId="1" fontId="6" fillId="9" borderId="2086" xfId="0" applyNumberFormat="1" applyFont="1" applyFill="1" applyBorder="1"/>
    <xf numFmtId="1" fontId="6" fillId="0" borderId="2053" xfId="0" applyNumberFormat="1" applyFont="1" applyBorder="1" applyAlignment="1">
      <alignment wrapText="1"/>
    </xf>
    <xf numFmtId="1" fontId="6" fillId="7" borderId="2096" xfId="0" applyNumberFormat="1" applyFont="1" applyFill="1" applyBorder="1" applyProtection="1">
      <protection locked="0"/>
    </xf>
    <xf numFmtId="1" fontId="6" fillId="0" borderId="2056" xfId="0" applyNumberFormat="1" applyFont="1" applyBorder="1" applyAlignment="1">
      <alignment wrapText="1"/>
    </xf>
    <xf numFmtId="1" fontId="6" fillId="0" borderId="2091" xfId="0" applyNumberFormat="1" applyFont="1" applyBorder="1" applyAlignment="1">
      <alignment horizontal="center" vertical="center"/>
    </xf>
    <xf numFmtId="1" fontId="11" fillId="0" borderId="2087" xfId="0" applyNumberFormat="1" applyFont="1" applyBorder="1" applyAlignment="1">
      <alignment horizontal="center" vertical="center" wrapText="1"/>
    </xf>
    <xf numFmtId="1" fontId="11" fillId="0" borderId="2091" xfId="0" applyNumberFormat="1" applyFont="1" applyBorder="1" applyAlignment="1">
      <alignment horizontal="center" vertical="center" wrapText="1"/>
    </xf>
    <xf numFmtId="1" fontId="11" fillId="0" borderId="2005" xfId="0" applyNumberFormat="1" applyFont="1" applyBorder="1" applyAlignment="1">
      <alignment horizontal="center" vertical="center" wrapText="1"/>
    </xf>
    <xf numFmtId="1" fontId="6" fillId="7" borderId="2090" xfId="0" applyNumberFormat="1" applyFont="1" applyFill="1" applyBorder="1" applyProtection="1">
      <protection locked="0"/>
    </xf>
    <xf numFmtId="1" fontId="6" fillId="7" borderId="2097" xfId="0" applyNumberFormat="1" applyFont="1" applyFill="1" applyBorder="1" applyProtection="1">
      <protection locked="0"/>
    </xf>
    <xf numFmtId="1" fontId="6" fillId="10" borderId="2098" xfId="0" applyNumberFormat="1" applyFont="1" applyFill="1" applyBorder="1"/>
    <xf numFmtId="1" fontId="6" fillId="0" borderId="2091" xfId="0" applyNumberFormat="1" applyFont="1" applyBorder="1" applyAlignment="1">
      <alignment wrapText="1"/>
    </xf>
    <xf numFmtId="1" fontId="6" fillId="7" borderId="2087" xfId="0" applyNumberFormat="1" applyFont="1" applyFill="1" applyBorder="1" applyProtection="1">
      <protection locked="0"/>
    </xf>
    <xf numFmtId="1" fontId="6" fillId="7" borderId="2091" xfId="0" applyNumberFormat="1" applyFont="1" applyFill="1" applyBorder="1" applyProtection="1">
      <protection locked="0"/>
    </xf>
    <xf numFmtId="1" fontId="6" fillId="0" borderId="2099" xfId="0" applyNumberFormat="1" applyFont="1" applyBorder="1" applyAlignment="1">
      <alignment wrapText="1"/>
    </xf>
    <xf numFmtId="1" fontId="6" fillId="7" borderId="2001" xfId="0" applyNumberFormat="1" applyFont="1" applyFill="1" applyBorder="1" applyProtection="1">
      <protection locked="0"/>
    </xf>
    <xf numFmtId="1" fontId="6" fillId="9" borderId="2088" xfId="0" applyNumberFormat="1" applyFont="1" applyFill="1" applyBorder="1"/>
    <xf numFmtId="1" fontId="6" fillId="0" borderId="2069" xfId="0" applyNumberFormat="1" applyFont="1" applyBorder="1" applyAlignment="1">
      <alignment wrapText="1"/>
    </xf>
    <xf numFmtId="1" fontId="6" fillId="0" borderId="2005" xfId="0" applyNumberFormat="1" applyFont="1" applyBorder="1" applyAlignment="1">
      <alignment horizontal="center" vertical="center"/>
    </xf>
    <xf numFmtId="1" fontId="6" fillId="0" borderId="2086" xfId="0" applyNumberFormat="1" applyFont="1" applyBorder="1"/>
    <xf numFmtId="1" fontId="6" fillId="0" borderId="2001" xfId="0" applyNumberFormat="1" applyFont="1" applyBorder="1" applyAlignment="1" applyProtection="1">
      <alignment horizontal="center" vertical="center" wrapText="1"/>
      <protection hidden="1"/>
    </xf>
    <xf numFmtId="1" fontId="6" fillId="0" borderId="2002" xfId="0" applyNumberFormat="1" applyFont="1" applyBorder="1" applyAlignment="1" applyProtection="1">
      <alignment horizontal="center" vertical="center" wrapText="1"/>
      <protection hidden="1"/>
    </xf>
    <xf numFmtId="1" fontId="6" fillId="0" borderId="2001" xfId="0" applyNumberFormat="1" applyFont="1" applyBorder="1" applyAlignment="1" applyProtection="1">
      <alignment horizontal="center" vertical="center"/>
      <protection hidden="1"/>
    </xf>
    <xf numFmtId="1" fontId="6" fillId="0" borderId="2013" xfId="0" applyNumberFormat="1" applyFont="1" applyBorder="1" applyAlignment="1" applyProtection="1">
      <alignment horizontal="center" vertical="center"/>
      <protection hidden="1"/>
    </xf>
    <xf numFmtId="1" fontId="6" fillId="0" borderId="2064" xfId="0" applyNumberFormat="1" applyFont="1" applyBorder="1" applyAlignment="1" applyProtection="1">
      <alignment horizontal="center" vertical="center"/>
      <protection hidden="1"/>
    </xf>
    <xf numFmtId="1" fontId="6" fillId="0" borderId="2013" xfId="0" applyNumberFormat="1" applyFont="1" applyBorder="1" applyAlignment="1" applyProtection="1">
      <alignment wrapText="1"/>
      <protection hidden="1"/>
    </xf>
    <xf numFmtId="1" fontId="6" fillId="0" borderId="2001" xfId="0" applyNumberFormat="1" applyFont="1" applyBorder="1" applyAlignment="1">
      <alignment horizontal="right" wrapText="1"/>
    </xf>
    <xf numFmtId="1" fontId="6" fillId="0" borderId="2002" xfId="0" applyNumberFormat="1" applyFont="1" applyBorder="1" applyAlignment="1">
      <alignment horizontal="right" wrapText="1"/>
    </xf>
    <xf numFmtId="1" fontId="6" fillId="0" borderId="2100" xfId="0" applyNumberFormat="1" applyFont="1" applyBorder="1" applyAlignment="1">
      <alignment horizontal="center" vertical="center" wrapText="1"/>
    </xf>
    <xf numFmtId="1" fontId="6" fillId="0" borderId="2086" xfId="0" applyNumberFormat="1" applyFont="1" applyBorder="1" applyAlignment="1">
      <alignment horizontal="center" vertical="center" wrapText="1"/>
    </xf>
    <xf numFmtId="1" fontId="6" fillId="0" borderId="2065" xfId="0" applyNumberFormat="1" applyFont="1" applyBorder="1" applyAlignment="1">
      <alignment wrapText="1"/>
    </xf>
    <xf numFmtId="1" fontId="6" fillId="0" borderId="2100" xfId="0" applyNumberFormat="1" applyFont="1" applyBorder="1" applyAlignment="1">
      <alignment wrapText="1"/>
    </xf>
    <xf numFmtId="1" fontId="6" fillId="0" borderId="2014" xfId="0" applyNumberFormat="1" applyFont="1" applyBorder="1" applyAlignment="1">
      <alignment wrapText="1"/>
    </xf>
    <xf numFmtId="1" fontId="6" fillId="0" borderId="2062" xfId="0" applyNumberFormat="1" applyFont="1" applyBorder="1" applyAlignment="1">
      <alignment wrapText="1"/>
    </xf>
    <xf numFmtId="1" fontId="6" fillId="0" borderId="2101" xfId="0" applyNumberFormat="1" applyFont="1" applyBorder="1"/>
    <xf numFmtId="1" fontId="6" fillId="9" borderId="2102" xfId="0" applyNumberFormat="1" applyFont="1" applyFill="1" applyBorder="1"/>
    <xf numFmtId="1" fontId="6" fillId="7" borderId="2103" xfId="0" applyNumberFormat="1" applyFont="1" applyFill="1" applyBorder="1" applyProtection="1">
      <protection locked="0"/>
    </xf>
    <xf numFmtId="1" fontId="6" fillId="12" borderId="2104" xfId="3" applyNumberFormat="1" applyFont="1" applyBorder="1" applyProtection="1">
      <protection locked="0"/>
    </xf>
    <xf numFmtId="1" fontId="6" fillId="12" borderId="2105" xfId="3" applyNumberFormat="1" applyFont="1" applyBorder="1" applyProtection="1">
      <protection locked="0"/>
    </xf>
    <xf numFmtId="1" fontId="6" fillId="12" borderId="2106" xfId="3" applyNumberFormat="1" applyFont="1" applyBorder="1" applyProtection="1">
      <protection locked="0"/>
    </xf>
    <xf numFmtId="1" fontId="6" fillId="12" borderId="2107" xfId="3" applyNumberFormat="1" applyFont="1" applyBorder="1" applyProtection="1">
      <protection locked="0"/>
    </xf>
    <xf numFmtId="1" fontId="6" fillId="12" borderId="2108" xfId="3" applyNumberFormat="1" applyFont="1" applyBorder="1" applyProtection="1">
      <protection locked="0"/>
    </xf>
    <xf numFmtId="1" fontId="6" fillId="0" borderId="2002" xfId="0" applyNumberFormat="1" applyFont="1" applyBorder="1" applyAlignment="1">
      <alignment horizontal="center" vertical="center" wrapText="1"/>
    </xf>
    <xf numFmtId="1" fontId="6" fillId="0" borderId="2109" xfId="0" applyNumberFormat="1" applyFont="1" applyBorder="1"/>
    <xf numFmtId="1" fontId="6" fillId="10" borderId="2102" xfId="0" applyNumberFormat="1" applyFont="1" applyFill="1" applyBorder="1"/>
    <xf numFmtId="1" fontId="6" fillId="10" borderId="2103" xfId="0" applyNumberFormat="1" applyFont="1" applyFill="1" applyBorder="1"/>
    <xf numFmtId="1" fontId="6" fillId="10" borderId="2109" xfId="0" applyNumberFormat="1" applyFont="1" applyFill="1" applyBorder="1"/>
    <xf numFmtId="1" fontId="6" fillId="10" borderId="2110" xfId="0" applyNumberFormat="1" applyFont="1" applyFill="1" applyBorder="1"/>
    <xf numFmtId="1" fontId="6" fillId="10" borderId="2111" xfId="0" applyNumberFormat="1" applyFont="1" applyFill="1" applyBorder="1"/>
    <xf numFmtId="1" fontId="6" fillId="7" borderId="2109" xfId="0" applyNumberFormat="1" applyFont="1" applyFill="1" applyBorder="1" applyProtection="1">
      <protection locked="0"/>
    </xf>
    <xf numFmtId="1" fontId="6" fillId="7" borderId="2101" xfId="0" applyNumberFormat="1" applyFont="1" applyFill="1" applyBorder="1" applyProtection="1">
      <protection locked="0"/>
    </xf>
    <xf numFmtId="1" fontId="6" fillId="0" borderId="2114" xfId="0" applyNumberFormat="1" applyFont="1" applyBorder="1"/>
    <xf numFmtId="1" fontId="6" fillId="0" borderId="2115" xfId="0" applyNumberFormat="1" applyFont="1" applyBorder="1"/>
    <xf numFmtId="1" fontId="6" fillId="0" borderId="2113" xfId="0" applyNumberFormat="1" applyFont="1" applyBorder="1"/>
    <xf numFmtId="1" fontId="6" fillId="7" borderId="2114" xfId="0" applyNumberFormat="1" applyFont="1" applyFill="1" applyBorder="1" applyProtection="1">
      <protection locked="0"/>
    </xf>
    <xf numFmtId="1" fontId="6" fillId="7" borderId="2116" xfId="0" applyNumberFormat="1" applyFont="1" applyFill="1" applyBorder="1" applyProtection="1">
      <protection locked="0"/>
    </xf>
    <xf numFmtId="1" fontId="6" fillId="7" borderId="2113" xfId="0" applyNumberFormat="1" applyFont="1" applyFill="1" applyBorder="1" applyProtection="1">
      <protection locked="0"/>
    </xf>
    <xf numFmtId="1" fontId="6" fillId="7" borderId="2112" xfId="0" applyNumberFormat="1" applyFont="1" applyFill="1" applyBorder="1" applyProtection="1">
      <protection locked="0"/>
    </xf>
    <xf numFmtId="1" fontId="6" fillId="7" borderId="2117" xfId="0" applyNumberFormat="1" applyFont="1" applyFill="1" applyBorder="1" applyProtection="1">
      <protection locked="0"/>
    </xf>
    <xf numFmtId="1" fontId="6" fillId="7" borderId="2067" xfId="0" applyNumberFormat="1" applyFont="1" applyFill="1" applyBorder="1" applyProtection="1">
      <protection locked="0"/>
    </xf>
    <xf numFmtId="1" fontId="6" fillId="0" borderId="2119" xfId="0" applyNumberFormat="1" applyFont="1" applyBorder="1"/>
    <xf numFmtId="1" fontId="6" fillId="0" borderId="2120" xfId="0" applyNumberFormat="1" applyFont="1" applyBorder="1"/>
    <xf numFmtId="1" fontId="6" fillId="0" borderId="2121" xfId="0" applyNumberFormat="1" applyFont="1" applyBorder="1"/>
    <xf numFmtId="1" fontId="6" fillId="7" borderId="2013" xfId="0" applyNumberFormat="1" applyFont="1" applyFill="1" applyBorder="1" applyProtection="1">
      <protection locked="0"/>
    </xf>
    <xf numFmtId="1" fontId="6" fillId="0" borderId="2084" xfId="0" applyNumberFormat="1" applyFont="1" applyBorder="1" applyAlignment="1">
      <alignment wrapText="1"/>
    </xf>
    <xf numFmtId="1" fontId="6" fillId="7" borderId="2122" xfId="0" applyNumberFormat="1" applyFont="1" applyFill="1" applyBorder="1" applyProtection="1">
      <protection locked="0"/>
    </xf>
    <xf numFmtId="1" fontId="6" fillId="5" borderId="2123" xfId="0" applyNumberFormat="1" applyFont="1" applyFill="1" applyBorder="1"/>
    <xf numFmtId="1" fontId="6" fillId="5" borderId="2124" xfId="0" applyNumberFormat="1" applyFont="1" applyFill="1" applyBorder="1"/>
    <xf numFmtId="1" fontId="6" fillId="0" borderId="2127" xfId="0" applyNumberFormat="1" applyFont="1" applyBorder="1" applyAlignment="1">
      <alignment horizontal="center" vertical="center" wrapText="1"/>
    </xf>
    <xf numFmtId="1" fontId="6" fillId="0" borderId="2128" xfId="0" applyNumberFormat="1" applyFont="1" applyBorder="1" applyAlignment="1">
      <alignment horizontal="center" vertical="center" wrapText="1"/>
    </xf>
    <xf numFmtId="1" fontId="6" fillId="0" borderId="2113" xfId="0" applyNumberFormat="1" applyFont="1" applyBorder="1" applyAlignment="1">
      <alignment horizontal="center" vertical="center"/>
    </xf>
    <xf numFmtId="1" fontId="6" fillId="0" borderId="2129" xfId="0" applyNumberFormat="1" applyFont="1" applyBorder="1" applyAlignment="1">
      <alignment horizontal="center" vertical="center" wrapText="1"/>
    </xf>
    <xf numFmtId="1" fontId="6" fillId="0" borderId="2130" xfId="0" applyNumberFormat="1" applyFont="1" applyBorder="1" applyAlignment="1">
      <alignment horizontal="center" vertical="center" wrapText="1"/>
    </xf>
    <xf numFmtId="1" fontId="6" fillId="0" borderId="2116" xfId="0" applyNumberFormat="1" applyFont="1" applyBorder="1" applyAlignment="1">
      <alignment horizontal="center" vertical="center" wrapText="1"/>
    </xf>
    <xf numFmtId="1" fontId="6" fillId="0" borderId="2001" xfId="0" applyNumberFormat="1" applyFont="1" applyBorder="1"/>
    <xf numFmtId="1" fontId="6" fillId="0" borderId="2002" xfId="0" applyNumberFormat="1" applyFont="1" applyBorder="1"/>
    <xf numFmtId="1" fontId="4" fillId="5" borderId="2131" xfId="0" applyNumberFormat="1" applyFont="1" applyFill="1" applyBorder="1"/>
    <xf numFmtId="1" fontId="5" fillId="0" borderId="2132" xfId="0" applyNumberFormat="1" applyFont="1" applyBorder="1"/>
    <xf numFmtId="1" fontId="2" fillId="0" borderId="2133" xfId="0" applyNumberFormat="1" applyFont="1" applyBorder="1"/>
    <xf numFmtId="1" fontId="2" fillId="3" borderId="2133" xfId="0" applyNumberFormat="1" applyFont="1" applyFill="1" applyBorder="1"/>
    <xf numFmtId="1" fontId="6" fillId="3" borderId="2086" xfId="0" applyNumberFormat="1" applyFont="1" applyFill="1" applyBorder="1" applyProtection="1">
      <protection hidden="1"/>
    </xf>
    <xf numFmtId="1" fontId="6" fillId="0" borderId="2097" xfId="0" applyNumberFormat="1" applyFont="1" applyBorder="1" applyAlignment="1">
      <alignment horizontal="center" vertical="center"/>
    </xf>
    <xf numFmtId="1" fontId="6" fillId="0" borderId="2113" xfId="0" applyNumberFormat="1" applyFont="1" applyBorder="1" applyAlignment="1">
      <alignment horizontal="center" vertical="center" wrapText="1"/>
    </xf>
    <xf numFmtId="1" fontId="6" fillId="0" borderId="2134" xfId="0" applyNumberFormat="1" applyFont="1" applyBorder="1" applyAlignment="1">
      <alignment wrapText="1"/>
    </xf>
    <xf numFmtId="1" fontId="6" fillId="0" borderId="2135" xfId="0" applyNumberFormat="1" applyFont="1" applyBorder="1" applyAlignment="1">
      <alignment horizontal="right" wrapText="1"/>
    </xf>
    <xf numFmtId="1" fontId="6" fillId="0" borderId="2136" xfId="0" applyNumberFormat="1" applyFont="1" applyBorder="1" applyAlignment="1">
      <alignment horizontal="right"/>
    </xf>
    <xf numFmtId="1" fontId="6" fillId="7" borderId="2137" xfId="0" applyNumberFormat="1" applyFont="1" applyFill="1" applyBorder="1" applyProtection="1">
      <protection locked="0"/>
    </xf>
    <xf numFmtId="1" fontId="6" fillId="7" borderId="2136" xfId="0" applyNumberFormat="1" applyFont="1" applyFill="1" applyBorder="1" applyProtection="1">
      <protection locked="0"/>
    </xf>
    <xf numFmtId="1" fontId="6" fillId="7" borderId="2138" xfId="0" applyNumberFormat="1" applyFont="1" applyFill="1" applyBorder="1" applyProtection="1">
      <protection locked="0"/>
    </xf>
    <xf numFmtId="1" fontId="6" fillId="7" borderId="2139" xfId="0" applyNumberFormat="1" applyFont="1" applyFill="1" applyBorder="1" applyProtection="1">
      <protection locked="0"/>
    </xf>
    <xf numFmtId="1" fontId="6" fillId="0" borderId="2097" xfId="0" applyNumberFormat="1" applyFont="1" applyBorder="1" applyAlignment="1">
      <alignment horizontal="right" wrapText="1"/>
    </xf>
    <xf numFmtId="1" fontId="6" fillId="0" borderId="2125" xfId="0" applyNumberFormat="1" applyFont="1" applyBorder="1" applyAlignment="1">
      <alignment horizontal="center" vertical="center"/>
    </xf>
    <xf numFmtId="1" fontId="6" fillId="0" borderId="2127" xfId="0" applyNumberFormat="1" applyFont="1" applyBorder="1" applyAlignment="1">
      <alignment horizontal="center" vertical="center"/>
    </xf>
    <xf numFmtId="1" fontId="6" fillId="0" borderId="2117" xfId="0" applyNumberFormat="1" applyFont="1" applyBorder="1" applyAlignment="1">
      <alignment horizontal="center" vertical="center" wrapText="1"/>
    </xf>
    <xf numFmtId="1" fontId="6" fillId="0" borderId="2134" xfId="0" applyNumberFormat="1" applyFont="1" applyBorder="1"/>
    <xf numFmtId="1" fontId="6" fillId="0" borderId="2134" xfId="0" applyNumberFormat="1" applyFont="1" applyBorder="1" applyAlignment="1">
      <alignment horizontal="right" wrapText="1"/>
    </xf>
    <xf numFmtId="1" fontId="6" fillId="0" borderId="2137" xfId="0" applyNumberFormat="1" applyFont="1" applyBorder="1" applyAlignment="1">
      <alignment horizontal="right" wrapText="1"/>
    </xf>
    <xf numFmtId="1" fontId="6" fillId="0" borderId="2138" xfId="0" applyNumberFormat="1" applyFont="1" applyBorder="1" applyAlignment="1">
      <alignment horizontal="right"/>
    </xf>
    <xf numFmtId="1" fontId="6" fillId="7" borderId="2140" xfId="0" applyNumberFormat="1" applyFont="1" applyFill="1" applyBorder="1" applyProtection="1">
      <protection locked="0"/>
    </xf>
    <xf numFmtId="1" fontId="6" fillId="7" borderId="2135" xfId="0" applyNumberFormat="1" applyFont="1" applyFill="1" applyBorder="1" applyProtection="1">
      <protection locked="0"/>
    </xf>
    <xf numFmtId="1" fontId="6" fillId="7" borderId="2141" xfId="0" applyNumberFormat="1" applyFont="1" applyFill="1" applyBorder="1" applyProtection="1">
      <protection locked="0"/>
    </xf>
    <xf numFmtId="1" fontId="12" fillId="7" borderId="2135" xfId="0" applyNumberFormat="1" applyFont="1" applyFill="1" applyBorder="1" applyProtection="1">
      <protection locked="0"/>
    </xf>
    <xf numFmtId="1" fontId="12" fillId="7" borderId="2141" xfId="0" applyNumberFormat="1" applyFont="1" applyFill="1" applyBorder="1" applyProtection="1">
      <protection locked="0"/>
    </xf>
    <xf numFmtId="1" fontId="12" fillId="7" borderId="2138" xfId="0" applyNumberFormat="1" applyFont="1" applyFill="1" applyBorder="1" applyProtection="1">
      <protection locked="0"/>
    </xf>
    <xf numFmtId="1" fontId="3" fillId="3" borderId="0" xfId="0" applyNumberFormat="1" applyFont="1" applyFill="1" applyAlignment="1">
      <alignment horizontal="center" vertical="center" wrapText="1"/>
    </xf>
    <xf numFmtId="1" fontId="6" fillId="0" borderId="3" xfId="0" applyNumberFormat="1" applyFont="1" applyBorder="1" applyAlignment="1">
      <alignment horizontal="center" vertical="center" wrapText="1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9" xfId="0" applyNumberFormat="1" applyFont="1" applyBorder="1" applyAlignment="1">
      <alignment horizontal="center" vertical="center" wrapText="1"/>
    </xf>
    <xf numFmtId="1" fontId="6" fillId="0" borderId="10" xfId="0" applyNumberFormat="1" applyFont="1" applyBorder="1" applyAlignment="1">
      <alignment horizontal="center" vertical="center" wrapText="1"/>
    </xf>
    <xf numFmtId="1" fontId="6" fillId="0" borderId="5" xfId="0" applyNumberFormat="1" applyFont="1" applyBorder="1" applyAlignment="1">
      <alignment horizontal="center" vertical="center" wrapText="1"/>
    </xf>
    <xf numFmtId="1" fontId="6" fillId="0" borderId="11" xfId="0" applyNumberFormat="1" applyFont="1" applyBorder="1" applyAlignment="1">
      <alignment horizontal="center" vertical="center" wrapText="1"/>
    </xf>
    <xf numFmtId="1" fontId="6" fillId="0" borderId="6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wrapText="1"/>
    </xf>
    <xf numFmtId="1" fontId="6" fillId="0" borderId="47" xfId="0" applyNumberFormat="1" applyFont="1" applyBorder="1" applyAlignment="1">
      <alignment wrapText="1"/>
    </xf>
    <xf numFmtId="1" fontId="6" fillId="0" borderId="48" xfId="0" applyNumberFormat="1" applyFont="1" applyBorder="1" applyAlignment="1">
      <alignment wrapText="1"/>
    </xf>
    <xf numFmtId="1" fontId="6" fillId="0" borderId="22" xfId="0" applyNumberFormat="1" applyFont="1" applyBorder="1" applyAlignment="1">
      <alignment wrapText="1"/>
    </xf>
    <xf numFmtId="1" fontId="6" fillId="0" borderId="31" xfId="0" applyNumberFormat="1" applyFont="1" applyBorder="1" applyAlignment="1">
      <alignment wrapText="1"/>
    </xf>
    <xf numFmtId="1" fontId="6" fillId="0" borderId="29" xfId="0" applyNumberFormat="1" applyFont="1" applyBorder="1" applyAlignment="1">
      <alignment wrapText="1"/>
    </xf>
    <xf numFmtId="1" fontId="6" fillId="0" borderId="17" xfId="0" applyNumberFormat="1" applyFont="1" applyBorder="1"/>
    <xf numFmtId="1" fontId="6" fillId="0" borderId="24" xfId="0" applyNumberFormat="1" applyFont="1" applyBorder="1"/>
    <xf numFmtId="1" fontId="6" fillId="0" borderId="32" xfId="0" applyNumberFormat="1" applyFont="1" applyBorder="1" applyAlignment="1">
      <alignment wrapText="1"/>
    </xf>
    <xf numFmtId="1" fontId="6" fillId="0" borderId="33" xfId="0" applyNumberFormat="1" applyFont="1" applyBorder="1" applyAlignment="1">
      <alignment wrapText="1"/>
    </xf>
    <xf numFmtId="1" fontId="6" fillId="0" borderId="41" xfId="0" applyNumberFormat="1" applyFont="1" applyBorder="1" applyAlignment="1">
      <alignment horizontal="center" vertical="center" wrapText="1"/>
    </xf>
    <xf numFmtId="1" fontId="6" fillId="0" borderId="44" xfId="0" applyNumberFormat="1" applyFont="1" applyBorder="1" applyAlignment="1">
      <alignment horizontal="center" vertical="center" wrapText="1"/>
    </xf>
    <xf numFmtId="1" fontId="6" fillId="0" borderId="42" xfId="0" applyNumberFormat="1" applyFont="1" applyBorder="1" applyAlignment="1">
      <alignment horizontal="center" vertical="center" wrapText="1"/>
    </xf>
    <xf numFmtId="1" fontId="6" fillId="0" borderId="45" xfId="0" applyNumberFormat="1" applyFont="1" applyBorder="1" applyAlignment="1">
      <alignment horizontal="center" vertical="center" wrapText="1"/>
    </xf>
    <xf numFmtId="1" fontId="6" fillId="0" borderId="58" xfId="0" applyNumberFormat="1" applyFont="1" applyBorder="1" applyAlignment="1">
      <alignment horizontal="center" vertical="center" wrapText="1"/>
    </xf>
    <xf numFmtId="1" fontId="6" fillId="0" borderId="59" xfId="0" applyNumberFormat="1" applyFont="1" applyBorder="1" applyAlignment="1">
      <alignment horizontal="center" vertical="center" wrapText="1"/>
    </xf>
    <xf numFmtId="1" fontId="6" fillId="0" borderId="60" xfId="0" applyNumberFormat="1" applyFont="1" applyBorder="1" applyAlignment="1">
      <alignment horizontal="center" vertical="center" wrapText="1"/>
    </xf>
    <xf numFmtId="1" fontId="6" fillId="0" borderId="46" xfId="0" applyNumberFormat="1" applyFont="1" applyBorder="1" applyAlignment="1">
      <alignment horizontal="center" vertical="center"/>
    </xf>
    <xf numFmtId="1" fontId="6" fillId="0" borderId="61" xfId="0" applyNumberFormat="1" applyFont="1" applyBorder="1" applyAlignment="1">
      <alignment horizontal="center" vertical="center"/>
    </xf>
    <xf numFmtId="1" fontId="6" fillId="0" borderId="62" xfId="0" applyNumberFormat="1" applyFont="1" applyBorder="1" applyAlignment="1">
      <alignment horizontal="center" vertical="center"/>
    </xf>
    <xf numFmtId="1" fontId="6" fillId="0" borderId="66" xfId="0" applyNumberFormat="1" applyFont="1" applyBorder="1"/>
    <xf numFmtId="1" fontId="6" fillId="0" borderId="97" xfId="0" applyNumberFormat="1" applyFont="1" applyBorder="1"/>
    <xf numFmtId="1" fontId="6" fillId="0" borderId="15" xfId="0" applyNumberFormat="1" applyFont="1" applyBorder="1"/>
    <xf numFmtId="1" fontId="6" fillId="0" borderId="85" xfId="0" applyNumberFormat="1" applyFont="1" applyBorder="1" applyAlignment="1">
      <alignment horizontal="center" vertical="center" wrapText="1"/>
    </xf>
    <xf numFmtId="1" fontId="6" fillId="0" borderId="106" xfId="0" applyNumberFormat="1" applyFont="1" applyBorder="1" applyAlignment="1">
      <alignment horizontal="center" vertical="center" wrapText="1"/>
    </xf>
    <xf numFmtId="1" fontId="6" fillId="0" borderId="61" xfId="0" applyNumberFormat="1" applyFont="1" applyBorder="1" applyAlignment="1" applyProtection="1">
      <alignment wrapText="1"/>
      <protection hidden="1"/>
    </xf>
    <xf numFmtId="1" fontId="6" fillId="0" borderId="47" xfId="0" applyNumberFormat="1" applyFont="1" applyBorder="1" applyAlignment="1" applyProtection="1">
      <alignment wrapText="1"/>
      <protection hidden="1"/>
    </xf>
    <xf numFmtId="1" fontId="6" fillId="0" borderId="68" xfId="0" applyNumberFormat="1" applyFont="1" applyBorder="1"/>
    <xf numFmtId="1" fontId="6" fillId="0" borderId="22" xfId="0" applyNumberFormat="1" applyFont="1" applyBorder="1"/>
    <xf numFmtId="1" fontId="6" fillId="0" borderId="32" xfId="0" applyNumberFormat="1" applyFont="1" applyBorder="1"/>
    <xf numFmtId="1" fontId="6" fillId="0" borderId="33" xfId="0" applyNumberFormat="1" applyFont="1" applyBorder="1"/>
    <xf numFmtId="1" fontId="6" fillId="0" borderId="71" xfId="0" applyNumberFormat="1" applyFont="1" applyBorder="1" applyAlignment="1">
      <alignment horizontal="center" vertical="center" wrapText="1"/>
    </xf>
    <xf numFmtId="1" fontId="6" fillId="0" borderId="77" xfId="0" applyNumberFormat="1" applyFont="1" applyBorder="1" applyAlignment="1">
      <alignment horizontal="center" vertical="center" wrapText="1"/>
    </xf>
    <xf numFmtId="1" fontId="6" fillId="0" borderId="86" xfId="0" applyNumberFormat="1" applyFont="1" applyBorder="1" applyAlignment="1">
      <alignment horizontal="center" vertical="center" wrapText="1"/>
    </xf>
    <xf numFmtId="1" fontId="6" fillId="0" borderId="92" xfId="0" applyNumberFormat="1" applyFont="1" applyBorder="1"/>
    <xf numFmtId="1" fontId="6" fillId="0" borderId="93" xfId="0" applyNumberFormat="1" applyFont="1" applyBorder="1"/>
    <xf numFmtId="1" fontId="6" fillId="0" borderId="121" xfId="0" applyNumberFormat="1" applyFont="1" applyBorder="1" applyAlignment="1">
      <alignment horizontal="center" vertical="center" wrapText="1"/>
    </xf>
    <xf numFmtId="1" fontId="6" fillId="0" borderId="135" xfId="0" applyNumberFormat="1" applyFont="1" applyBorder="1" applyAlignment="1">
      <alignment horizontal="center" vertical="center" wrapText="1"/>
    </xf>
    <xf numFmtId="1" fontId="6" fillId="0" borderId="143" xfId="0" applyNumberFormat="1" applyFont="1" applyBorder="1" applyAlignment="1" applyProtection="1">
      <alignment wrapText="1"/>
      <protection hidden="1"/>
    </xf>
    <xf numFmtId="1" fontId="6" fillId="0" borderId="144" xfId="0" applyNumberFormat="1" applyFont="1" applyBorder="1" applyAlignment="1" applyProtection="1">
      <alignment wrapText="1"/>
      <protection hidden="1"/>
    </xf>
    <xf numFmtId="1" fontId="6" fillId="0" borderId="47" xfId="0" applyNumberFormat="1" applyFont="1" applyBorder="1" applyAlignment="1">
      <alignment horizontal="center" vertical="center"/>
    </xf>
    <xf numFmtId="1" fontId="6" fillId="0" borderId="116" xfId="0" applyNumberFormat="1" applyFont="1" applyBorder="1"/>
    <xf numFmtId="1" fontId="6" fillId="3" borderId="149" xfId="0" applyNumberFormat="1" applyFont="1" applyFill="1" applyBorder="1" applyAlignment="1">
      <alignment horizontal="center" vertical="center" wrapText="1"/>
    </xf>
    <xf numFmtId="1" fontId="6" fillId="3" borderId="150" xfId="0" applyNumberFormat="1" applyFont="1" applyFill="1" applyBorder="1" applyAlignment="1">
      <alignment horizontal="center" vertical="center" wrapText="1"/>
    </xf>
    <xf numFmtId="1" fontId="6" fillId="3" borderId="97" xfId="0" applyNumberFormat="1" applyFont="1" applyFill="1" applyBorder="1" applyAlignment="1">
      <alignment horizontal="center" vertical="center" wrapText="1"/>
    </xf>
    <xf numFmtId="1" fontId="6" fillId="3" borderId="15" xfId="0" applyNumberFormat="1" applyFont="1" applyFill="1" applyBorder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 wrapText="1"/>
    </xf>
    <xf numFmtId="1" fontId="6" fillId="0" borderId="161" xfId="0" applyNumberFormat="1" applyFont="1" applyBorder="1" applyAlignment="1">
      <alignment horizontal="center" vertical="center" wrapText="1"/>
    </xf>
    <xf numFmtId="1" fontId="6" fillId="0" borderId="149" xfId="0" applyNumberFormat="1" applyFont="1" applyBorder="1" applyAlignment="1">
      <alignment horizontal="center" vertical="center" wrapText="1"/>
    </xf>
    <xf numFmtId="1" fontId="6" fillId="0" borderId="150" xfId="0" applyNumberFormat="1" applyFont="1" applyBorder="1" applyAlignment="1">
      <alignment horizontal="center" vertical="center" wrapText="1"/>
    </xf>
    <xf numFmtId="1" fontId="6" fillId="0" borderId="147" xfId="0" applyNumberFormat="1" applyFont="1" applyBorder="1"/>
    <xf numFmtId="1" fontId="6" fillId="0" borderId="144" xfId="0" applyNumberFormat="1" applyFont="1" applyBorder="1"/>
    <xf numFmtId="1" fontId="6" fillId="0" borderId="97" xfId="0" applyNumberFormat="1" applyFont="1" applyBorder="1" applyAlignment="1">
      <alignment horizontal="center" vertical="center" wrapText="1"/>
    </xf>
    <xf numFmtId="1" fontId="6" fillId="0" borderId="153" xfId="0" applyNumberFormat="1" applyFont="1" applyBorder="1" applyAlignment="1">
      <alignment horizontal="center" vertical="center" wrapText="1"/>
    </xf>
    <xf numFmtId="1" fontId="6" fillId="0" borderId="148" xfId="0" applyNumberFormat="1" applyFont="1" applyBorder="1" applyAlignment="1">
      <alignment horizontal="center" vertical="center" wrapText="1"/>
    </xf>
    <xf numFmtId="1" fontId="6" fillId="5" borderId="147" xfId="0" applyNumberFormat="1" applyFont="1" applyFill="1" applyBorder="1" applyAlignment="1">
      <alignment horizontal="center" vertical="center" wrapText="1"/>
    </xf>
    <xf numFmtId="1" fontId="6" fillId="5" borderId="154" xfId="0" applyNumberFormat="1" applyFont="1" applyFill="1" applyBorder="1" applyAlignment="1">
      <alignment horizontal="center" vertical="center" wrapText="1"/>
    </xf>
    <xf numFmtId="1" fontId="6" fillId="5" borderId="155" xfId="0" applyNumberFormat="1" applyFont="1" applyFill="1" applyBorder="1" applyAlignment="1">
      <alignment horizontal="center" vertical="center" wrapText="1"/>
    </xf>
    <xf numFmtId="1" fontId="6" fillId="0" borderId="154" xfId="0" applyNumberFormat="1" applyFont="1" applyBorder="1" applyAlignment="1">
      <alignment horizontal="center" vertical="center" wrapText="1"/>
    </xf>
    <xf numFmtId="1" fontId="6" fillId="0" borderId="155" xfId="0" applyNumberFormat="1" applyFont="1" applyBorder="1" applyAlignment="1">
      <alignment horizontal="center" vertical="center" wrapText="1"/>
    </xf>
    <xf numFmtId="1" fontId="6" fillId="0" borderId="162" xfId="0" applyNumberFormat="1" applyFont="1" applyBorder="1" applyAlignment="1">
      <alignment horizontal="center" vertical="center" wrapText="1"/>
    </xf>
    <xf numFmtId="1" fontId="6" fillId="0" borderId="163" xfId="0" applyNumberFormat="1" applyFont="1" applyBorder="1" applyAlignment="1">
      <alignment horizontal="center" vertical="center" wrapText="1"/>
    </xf>
    <xf numFmtId="1" fontId="6" fillId="0" borderId="158" xfId="0" applyNumberFormat="1" applyFont="1" applyBorder="1" applyAlignment="1">
      <alignment horizontal="center" vertical="center" wrapText="1"/>
    </xf>
    <xf numFmtId="1" fontId="6" fillId="0" borderId="170" xfId="0" applyNumberFormat="1" applyFont="1" applyBorder="1" applyAlignment="1">
      <alignment wrapText="1"/>
    </xf>
    <xf numFmtId="1" fontId="6" fillId="0" borderId="171" xfId="0" applyNumberFormat="1" applyFont="1" applyBorder="1" applyAlignment="1">
      <alignment wrapText="1"/>
    </xf>
    <xf numFmtId="1" fontId="6" fillId="0" borderId="156" xfId="0" applyNumberFormat="1" applyFont="1" applyBorder="1" applyAlignment="1">
      <alignment horizontal="center" vertical="center" wrapText="1"/>
    </xf>
    <xf numFmtId="1" fontId="6" fillId="0" borderId="157" xfId="0" applyNumberFormat="1" applyFont="1" applyBorder="1" applyAlignment="1">
      <alignment horizontal="center" vertical="center" wrapText="1"/>
    </xf>
    <xf numFmtId="1" fontId="6" fillId="3" borderId="155" xfId="0" applyNumberFormat="1" applyFont="1" applyFill="1" applyBorder="1" applyAlignment="1">
      <alignment horizontal="center" vertical="center" wrapText="1"/>
    </xf>
    <xf numFmtId="1" fontId="6" fillId="3" borderId="158" xfId="0" applyNumberFormat="1" applyFont="1" applyFill="1" applyBorder="1" applyAlignment="1">
      <alignment horizontal="center" vertical="center" wrapText="1"/>
    </xf>
    <xf numFmtId="1" fontId="6" fillId="0" borderId="168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>
      <alignment horizontal="center" vertical="center" wrapText="1"/>
    </xf>
    <xf numFmtId="1" fontId="6" fillId="0" borderId="179" xfId="0" applyNumberFormat="1" applyFont="1" applyBorder="1" applyAlignment="1">
      <alignment horizontal="center" vertical="center" wrapText="1"/>
    </xf>
    <xf numFmtId="1" fontId="6" fillId="0" borderId="180" xfId="0" applyNumberFormat="1" applyFont="1" applyBorder="1" applyAlignment="1">
      <alignment horizontal="center" vertical="center" wrapText="1"/>
    </xf>
    <xf numFmtId="1" fontId="6" fillId="5" borderId="160" xfId="0" applyNumberFormat="1" applyFont="1" applyFill="1" applyBorder="1" applyAlignment="1">
      <alignment horizontal="center" vertical="center" wrapText="1"/>
    </xf>
    <xf numFmtId="1" fontId="6" fillId="5" borderId="162" xfId="0" applyNumberFormat="1" applyFont="1" applyFill="1" applyBorder="1" applyAlignment="1">
      <alignment horizontal="center" vertical="center" wrapText="1"/>
    </xf>
    <xf numFmtId="1" fontId="6" fillId="5" borderId="163" xfId="0" applyNumberFormat="1" applyFont="1" applyFill="1" applyBorder="1" applyAlignment="1">
      <alignment horizontal="center" vertical="center" wrapText="1"/>
    </xf>
    <xf numFmtId="1" fontId="6" fillId="3" borderId="181" xfId="0" applyNumberFormat="1" applyFont="1" applyFill="1" applyBorder="1" applyAlignment="1">
      <alignment horizontal="center" vertical="center" wrapText="1"/>
    </xf>
    <xf numFmtId="1" fontId="6" fillId="3" borderId="162" xfId="0" applyNumberFormat="1" applyFont="1" applyFill="1" applyBorder="1" applyAlignment="1">
      <alignment horizontal="center" vertical="center" wrapText="1"/>
    </xf>
    <xf numFmtId="1" fontId="6" fillId="3" borderId="161" xfId="0" applyNumberFormat="1" applyFont="1" applyFill="1" applyBorder="1" applyAlignment="1">
      <alignment horizontal="center" vertical="center" wrapText="1"/>
    </xf>
    <xf numFmtId="1" fontId="6" fillId="0" borderId="187" xfId="0" applyNumberFormat="1" applyFont="1" applyBorder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 wrapText="1"/>
    </xf>
    <xf numFmtId="1" fontId="6" fillId="0" borderId="160" xfId="0" applyNumberFormat="1" applyFont="1" applyBorder="1" applyAlignment="1">
      <alignment horizontal="center" vertical="center"/>
    </xf>
    <xf numFmtId="1" fontId="6" fillId="0" borderId="161" xfId="0" applyNumberFormat="1" applyFont="1" applyBorder="1" applyAlignment="1">
      <alignment horizontal="center" vertical="center"/>
    </xf>
    <xf numFmtId="1" fontId="6" fillId="0" borderId="160" xfId="0" applyNumberFormat="1" applyFont="1" applyBorder="1" applyAlignment="1">
      <alignment wrapText="1"/>
    </xf>
    <xf numFmtId="1" fontId="6" fillId="0" borderId="161" xfId="0" applyNumberFormat="1" applyFont="1" applyBorder="1" applyAlignment="1">
      <alignment wrapText="1"/>
    </xf>
    <xf numFmtId="1" fontId="6" fillId="0" borderId="192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/>
    </xf>
    <xf numFmtId="1" fontId="6" fillId="0" borderId="160" xfId="0" applyNumberFormat="1" applyFont="1" applyBorder="1"/>
    <xf numFmtId="1" fontId="6" fillId="0" borderId="192" xfId="0" applyNumberFormat="1" applyFont="1" applyBorder="1"/>
    <xf numFmtId="1" fontId="6" fillId="0" borderId="57" xfId="0" applyNumberFormat="1" applyFont="1" applyBorder="1" applyAlignment="1">
      <alignment horizontal="center" vertical="center" wrapText="1"/>
    </xf>
    <xf numFmtId="1" fontId="6" fillId="0" borderId="185" xfId="0" applyNumberFormat="1" applyFont="1" applyBorder="1" applyAlignment="1">
      <alignment horizontal="center" vertical="center" wrapText="1"/>
    </xf>
    <xf numFmtId="1" fontId="6" fillId="0" borderId="197" xfId="0" applyNumberFormat="1" applyFont="1" applyBorder="1" applyAlignment="1">
      <alignment horizontal="center" vertical="center" wrapText="1"/>
    </xf>
    <xf numFmtId="1" fontId="6" fillId="0" borderId="181" xfId="0" applyNumberFormat="1" applyFont="1" applyBorder="1" applyAlignment="1">
      <alignment horizontal="center"/>
    </xf>
    <xf numFmtId="1" fontId="6" fillId="0" borderId="162" xfId="0" applyNumberFormat="1" applyFont="1" applyBorder="1" applyAlignment="1">
      <alignment horizontal="center"/>
    </xf>
    <xf numFmtId="1" fontId="6" fillId="0" borderId="192" xfId="0" applyNumberFormat="1" applyFont="1" applyBorder="1" applyAlignment="1">
      <alignment horizontal="center"/>
    </xf>
    <xf numFmtId="1" fontId="6" fillId="0" borderId="185" xfId="0" applyNumberFormat="1" applyFont="1" applyBorder="1" applyAlignment="1">
      <alignment horizontal="center"/>
    </xf>
    <xf numFmtId="1" fontId="6" fillId="0" borderId="192" xfId="0" applyNumberFormat="1" applyFont="1" applyBorder="1" applyAlignment="1">
      <alignment horizontal="center" vertical="center"/>
    </xf>
    <xf numFmtId="1" fontId="1" fillId="0" borderId="185" xfId="0" applyNumberFormat="1" applyFont="1" applyBorder="1"/>
    <xf numFmtId="1" fontId="6" fillId="0" borderId="208" xfId="0" applyNumberFormat="1" applyFont="1" applyBorder="1" applyAlignment="1">
      <alignment horizontal="center" vertical="center" wrapText="1"/>
    </xf>
    <xf numFmtId="1" fontId="1" fillId="0" borderId="208" xfId="0" applyNumberFormat="1" applyFont="1" applyBorder="1"/>
    <xf numFmtId="1" fontId="6" fillId="5" borderId="202" xfId="0" applyNumberFormat="1" applyFont="1" applyFill="1" applyBorder="1" applyAlignment="1">
      <alignment horizontal="center" vertical="center" wrapText="1"/>
    </xf>
    <xf numFmtId="1" fontId="6" fillId="5" borderId="65" xfId="0" applyNumberFormat="1" applyFont="1" applyFill="1" applyBorder="1" applyAlignment="1">
      <alignment horizontal="center" vertical="center" wrapText="1"/>
    </xf>
    <xf numFmtId="1" fontId="6" fillId="0" borderId="200" xfId="0" applyNumberFormat="1" applyFont="1" applyBorder="1" applyAlignment="1">
      <alignment wrapText="1"/>
    </xf>
    <xf numFmtId="1" fontId="6" fillId="0" borderId="54" xfId="0" applyNumberFormat="1" applyFont="1" applyBorder="1" applyAlignment="1">
      <alignment wrapText="1"/>
    </xf>
    <xf numFmtId="1" fontId="6" fillId="0" borderId="182" xfId="0" applyNumberFormat="1" applyFont="1" applyBorder="1"/>
    <xf numFmtId="1" fontId="6" fillId="0" borderId="11" xfId="0" applyNumberFormat="1" applyFont="1" applyBorder="1"/>
    <xf numFmtId="1" fontId="6" fillId="0" borderId="206" xfId="0" applyNumberFormat="1" applyFont="1" applyBorder="1" applyAlignment="1">
      <alignment horizontal="center" vertical="center" wrapText="1"/>
    </xf>
    <xf numFmtId="1" fontId="6" fillId="0" borderId="207" xfId="0" applyNumberFormat="1" applyFont="1" applyBorder="1" applyAlignment="1">
      <alignment horizontal="center" vertical="center" wrapText="1"/>
    </xf>
    <xf numFmtId="1" fontId="6" fillId="5" borderId="141" xfId="0" applyNumberFormat="1" applyFont="1" applyFill="1" applyBorder="1" applyAlignment="1">
      <alignment horizontal="center" vertical="center" wrapText="1"/>
    </xf>
    <xf numFmtId="1" fontId="6" fillId="0" borderId="181" xfId="0" applyNumberFormat="1" applyFont="1" applyBorder="1" applyAlignment="1">
      <alignment horizontal="center" vertical="center" wrapText="1"/>
    </xf>
    <xf numFmtId="1" fontId="6" fillId="0" borderId="222" xfId="0" applyNumberFormat="1" applyFont="1" applyBorder="1" applyAlignment="1">
      <alignment horizontal="center" vertical="center" wrapText="1"/>
    </xf>
    <xf numFmtId="1" fontId="6" fillId="0" borderId="204" xfId="0" applyNumberFormat="1" applyFont="1" applyBorder="1" applyAlignment="1">
      <alignment horizontal="center" vertical="center" wrapText="1"/>
    </xf>
    <xf numFmtId="1" fontId="1" fillId="0" borderId="162" xfId="0" applyNumberFormat="1" applyFont="1" applyBorder="1"/>
    <xf numFmtId="1" fontId="1" fillId="0" borderId="192" xfId="0" applyNumberFormat="1" applyFont="1" applyBorder="1"/>
    <xf numFmtId="1" fontId="1" fillId="0" borderId="160" xfId="0" applyNumberFormat="1" applyFont="1" applyBorder="1" applyAlignment="1">
      <alignment wrapText="1"/>
    </xf>
    <xf numFmtId="1" fontId="1" fillId="0" borderId="192" xfId="0" applyNumberFormat="1" applyFont="1" applyBorder="1" applyAlignment="1">
      <alignment wrapText="1"/>
    </xf>
    <xf numFmtId="1" fontId="6" fillId="0" borderId="192" xfId="0" applyNumberFormat="1" applyFont="1" applyBorder="1" applyAlignment="1">
      <alignment wrapText="1"/>
    </xf>
    <xf numFmtId="1" fontId="6" fillId="0" borderId="227" xfId="0" applyNumberFormat="1" applyFont="1" applyBorder="1" applyAlignment="1">
      <alignment horizontal="center" vertical="center" wrapText="1"/>
    </xf>
    <xf numFmtId="1" fontId="6" fillId="0" borderId="39" xfId="0" applyNumberFormat="1" applyFont="1" applyBorder="1" applyAlignment="1">
      <alignment horizontal="center" vertical="center" wrapText="1"/>
    </xf>
    <xf numFmtId="1" fontId="6" fillId="0" borderId="136" xfId="0" applyNumberFormat="1" applyFont="1" applyBorder="1" applyAlignment="1">
      <alignment horizontal="center" vertical="center" wrapText="1"/>
    </xf>
    <xf numFmtId="1" fontId="6" fillId="0" borderId="34" xfId="0" applyNumberFormat="1" applyFont="1" applyBorder="1" applyAlignment="1">
      <alignment horizontal="center" vertical="center" wrapText="1"/>
    </xf>
    <xf numFmtId="1" fontId="6" fillId="0" borderId="236" xfId="0" applyNumberFormat="1" applyFont="1" applyBorder="1" applyAlignment="1">
      <alignment wrapText="1"/>
    </xf>
    <xf numFmtId="1" fontId="6" fillId="0" borderId="51" xfId="0" applyNumberFormat="1" applyFont="1" applyBorder="1" applyAlignment="1">
      <alignment wrapText="1"/>
    </xf>
    <xf numFmtId="1" fontId="6" fillId="0" borderId="237" xfId="0" applyNumberFormat="1" applyFont="1" applyBorder="1" applyAlignment="1">
      <alignment horizontal="center" vertical="center" wrapText="1"/>
    </xf>
    <xf numFmtId="1" fontId="1" fillId="0" borderId="160" xfId="0" applyNumberFormat="1" applyFont="1" applyBorder="1"/>
    <xf numFmtId="1" fontId="10" fillId="0" borderId="181" xfId="0" applyNumberFormat="1" applyFont="1" applyBorder="1" applyAlignment="1">
      <alignment horizontal="center" vertical="center" wrapText="1"/>
    </xf>
    <xf numFmtId="1" fontId="10" fillId="0" borderId="162" xfId="0" applyNumberFormat="1" applyFont="1" applyBorder="1" applyAlignment="1">
      <alignment horizontal="center" vertical="center" wrapText="1"/>
    </xf>
    <xf numFmtId="1" fontId="10" fillId="0" borderId="192" xfId="0" applyNumberFormat="1" applyFont="1" applyBorder="1" applyAlignment="1">
      <alignment horizontal="center" vertical="center" wrapText="1"/>
    </xf>
    <xf numFmtId="1" fontId="6" fillId="0" borderId="171" xfId="0" applyNumberFormat="1" applyFont="1" applyBorder="1" applyAlignment="1">
      <alignment horizontal="center" vertical="center" wrapText="1"/>
    </xf>
    <xf numFmtId="1" fontId="6" fillId="0" borderId="33" xfId="0" applyNumberFormat="1" applyFont="1" applyBorder="1" applyAlignment="1">
      <alignment horizontal="center" vertical="center" wrapText="1"/>
    </xf>
    <xf numFmtId="1" fontId="6" fillId="0" borderId="182" xfId="0" applyNumberFormat="1" applyFont="1" applyBorder="1" applyAlignment="1" applyProtection="1">
      <alignment horizontal="center" vertical="center" wrapText="1"/>
      <protection hidden="1"/>
    </xf>
    <xf numFmtId="1" fontId="6" fillId="0" borderId="11" xfId="0" applyNumberFormat="1" applyFont="1" applyBorder="1" applyAlignment="1" applyProtection="1">
      <alignment horizontal="center" vertical="center" wrapText="1"/>
      <protection hidden="1"/>
    </xf>
    <xf numFmtId="1" fontId="6" fillId="0" borderId="182" xfId="0" applyNumberFormat="1" applyFont="1" applyBorder="1" applyAlignment="1" applyProtection="1">
      <alignment horizontal="center" vertical="center"/>
      <protection hidden="1"/>
    </xf>
    <xf numFmtId="1" fontId="6" fillId="0" borderId="57" xfId="0" applyNumberFormat="1" applyFont="1" applyBorder="1" applyAlignment="1" applyProtection="1">
      <alignment horizontal="center" vertical="center"/>
      <protection hidden="1"/>
    </xf>
    <xf numFmtId="1" fontId="6" fillId="0" borderId="11" xfId="0" applyNumberFormat="1" applyFont="1" applyBorder="1" applyAlignment="1" applyProtection="1">
      <alignment horizontal="center" vertical="center"/>
      <protection hidden="1"/>
    </xf>
    <xf numFmtId="1" fontId="6" fillId="0" borderId="57" xfId="0" applyNumberFormat="1" applyFont="1" applyBorder="1" applyAlignment="1" applyProtection="1">
      <alignment horizontal="center" vertical="center" wrapText="1"/>
      <protection hidden="1"/>
    </xf>
    <xf numFmtId="1" fontId="6" fillId="0" borderId="160" xfId="0" applyNumberFormat="1" applyFont="1" applyBorder="1" applyAlignment="1" applyProtection="1">
      <alignment horizontal="center" vertical="center"/>
      <protection hidden="1"/>
    </xf>
    <xf numFmtId="1" fontId="6" fillId="0" borderId="162" xfId="0" applyNumberFormat="1" applyFont="1" applyBorder="1" applyAlignment="1" applyProtection="1">
      <alignment horizontal="center" vertical="center"/>
      <protection hidden="1"/>
    </xf>
    <xf numFmtId="1" fontId="6" fillId="0" borderId="163" xfId="0" applyNumberFormat="1" applyFont="1" applyBorder="1" applyAlignment="1" applyProtection="1">
      <alignment horizontal="center" vertical="center"/>
      <protection hidden="1"/>
    </xf>
    <xf numFmtId="1" fontId="6" fillId="0" borderId="192" xfId="0" applyNumberFormat="1" applyFont="1" applyBorder="1" applyAlignment="1" applyProtection="1">
      <alignment horizontal="center" vertical="center"/>
      <protection hidden="1"/>
    </xf>
    <xf numFmtId="1" fontId="6" fillId="0" borderId="248" xfId="0" applyNumberFormat="1" applyFont="1" applyBorder="1" applyAlignment="1">
      <alignment horizontal="center" vertical="center"/>
    </xf>
    <xf numFmtId="1" fontId="6" fillId="0" borderId="162" xfId="0" applyNumberFormat="1" applyFont="1" applyBorder="1" applyAlignment="1">
      <alignment horizontal="center" vertical="center"/>
    </xf>
    <xf numFmtId="1" fontId="6" fillId="0" borderId="163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 wrapText="1"/>
    </xf>
    <xf numFmtId="1" fontId="6" fillId="0" borderId="251" xfId="0" applyNumberFormat="1" applyFont="1" applyBorder="1" applyAlignment="1">
      <alignment horizontal="center" vertical="center" wrapText="1"/>
    </xf>
    <xf numFmtId="1" fontId="6" fillId="5" borderId="179" xfId="0" applyNumberFormat="1" applyFont="1" applyFill="1" applyBorder="1" applyAlignment="1">
      <alignment horizontal="center" vertical="center" wrapText="1"/>
    </xf>
    <xf numFmtId="1" fontId="6" fillId="5" borderId="180" xfId="0" applyNumberFormat="1" applyFont="1" applyFill="1" applyBorder="1" applyAlignment="1">
      <alignment horizontal="center" vertical="center" wrapText="1"/>
    </xf>
    <xf numFmtId="1" fontId="6" fillId="5" borderId="237" xfId="0" applyNumberFormat="1" applyFont="1" applyFill="1" applyBorder="1" applyAlignment="1">
      <alignment horizontal="center" vertical="center" wrapText="1"/>
    </xf>
    <xf numFmtId="1" fontId="6" fillId="5" borderId="15" xfId="0" applyNumberFormat="1" applyFont="1" applyFill="1" applyBorder="1" applyAlignment="1">
      <alignment horizontal="center" vertical="center" wrapText="1"/>
    </xf>
    <xf numFmtId="1" fontId="6" fillId="0" borderId="250" xfId="0" applyNumberFormat="1" applyFont="1" applyBorder="1" applyAlignment="1">
      <alignment horizontal="center" vertical="center" wrapText="1"/>
    </xf>
    <xf numFmtId="1" fontId="6" fillId="0" borderId="252" xfId="0" applyNumberFormat="1" applyFont="1" applyBorder="1" applyAlignment="1">
      <alignment horizontal="center" vertical="center" wrapText="1"/>
    </xf>
    <xf numFmtId="1" fontId="6" fillId="0" borderId="253" xfId="0" applyNumberFormat="1" applyFont="1" applyBorder="1" applyAlignment="1">
      <alignment horizontal="center" vertical="center" wrapText="1"/>
    </xf>
    <xf numFmtId="1" fontId="6" fillId="0" borderId="75" xfId="0" applyNumberFormat="1" applyFont="1" applyBorder="1" applyAlignment="1">
      <alignment horizontal="center" vertical="center" wrapText="1"/>
    </xf>
    <xf numFmtId="1" fontId="6" fillId="0" borderId="254" xfId="0" applyNumberFormat="1" applyFont="1" applyBorder="1" applyAlignment="1">
      <alignment horizontal="center" vertical="center" wrapText="1"/>
    </xf>
    <xf numFmtId="1" fontId="6" fillId="0" borderId="249" xfId="0" applyNumberFormat="1" applyFont="1" applyBorder="1" applyAlignment="1">
      <alignment wrapText="1"/>
    </xf>
    <xf numFmtId="1" fontId="6" fillId="0" borderId="251" xfId="0" applyNumberFormat="1" applyFont="1" applyBorder="1" applyAlignment="1">
      <alignment wrapText="1"/>
    </xf>
    <xf numFmtId="1" fontId="6" fillId="0" borderId="254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1" fontId="6" fillId="0" borderId="207" xfId="0" applyNumberFormat="1" applyFont="1" applyBorder="1" applyAlignment="1">
      <alignment horizontal="center" vertical="center"/>
    </xf>
    <xf numFmtId="1" fontId="6" fillId="0" borderId="249" xfId="0" applyNumberFormat="1" applyFont="1" applyBorder="1" applyAlignment="1">
      <alignment horizontal="center" vertical="center"/>
    </xf>
    <xf numFmtId="1" fontId="6" fillId="0" borderId="250" xfId="0" applyNumberFormat="1" applyFont="1" applyBorder="1" applyAlignment="1">
      <alignment horizontal="center" vertical="center"/>
    </xf>
    <xf numFmtId="1" fontId="6" fillId="0" borderId="252" xfId="0" applyNumberFormat="1" applyFont="1" applyBorder="1" applyAlignment="1">
      <alignment horizontal="center" vertical="center"/>
    </xf>
    <xf numFmtId="1" fontId="6" fillId="5" borderId="250" xfId="0" applyNumberFormat="1" applyFont="1" applyFill="1" applyBorder="1" applyAlignment="1">
      <alignment horizontal="center" vertical="center" wrapText="1"/>
    </xf>
    <xf numFmtId="1" fontId="6" fillId="5" borderId="251" xfId="0" applyNumberFormat="1" applyFont="1" applyFill="1" applyBorder="1" applyAlignment="1">
      <alignment horizontal="center" vertical="center" wrapText="1"/>
    </xf>
    <xf numFmtId="1" fontId="6" fillId="0" borderId="271" xfId="0" applyNumberFormat="1" applyFont="1" applyBorder="1" applyAlignment="1">
      <alignment horizontal="center" vertical="center" wrapText="1"/>
    </xf>
    <xf numFmtId="0" fontId="8" fillId="0" borderId="250" xfId="0" applyFont="1" applyBorder="1" applyAlignment="1">
      <alignment wrapText="1"/>
    </xf>
    <xf numFmtId="0" fontId="8" fillId="0" borderId="251" xfId="0" applyFont="1" applyBorder="1" applyAlignment="1">
      <alignment wrapText="1"/>
    </xf>
    <xf numFmtId="1" fontId="6" fillId="0" borderId="278" xfId="0" applyNumberFormat="1" applyFont="1" applyBorder="1" applyAlignment="1">
      <alignment wrapText="1"/>
    </xf>
    <xf numFmtId="1" fontId="6" fillId="0" borderId="270" xfId="0" applyNumberFormat="1" applyFont="1" applyBorder="1" applyAlignment="1">
      <alignment horizontal="center" vertical="center" wrapText="1"/>
    </xf>
    <xf numFmtId="1" fontId="6" fillId="0" borderId="270" xfId="0" applyNumberFormat="1" applyFont="1" applyBorder="1" applyAlignment="1">
      <alignment horizontal="center" vertical="center"/>
    </xf>
    <xf numFmtId="1" fontId="6" fillId="0" borderId="153" xfId="0" applyNumberFormat="1" applyFont="1" applyBorder="1" applyAlignment="1">
      <alignment horizontal="center" vertical="center"/>
    </xf>
    <xf numFmtId="1" fontId="6" fillId="0" borderId="206" xfId="0" applyNumberFormat="1" applyFont="1" applyBorder="1" applyAlignment="1">
      <alignment horizontal="center" vertical="center"/>
    </xf>
    <xf numFmtId="1" fontId="6" fillId="0" borderId="148" xfId="0" applyNumberFormat="1" applyFont="1" applyBorder="1" applyAlignment="1">
      <alignment horizontal="center" vertical="center"/>
    </xf>
    <xf numFmtId="1" fontId="6" fillId="0" borderId="92" xfId="0" applyNumberFormat="1" applyFont="1" applyBorder="1" applyAlignment="1">
      <alignment wrapText="1"/>
    </xf>
    <xf numFmtId="1" fontId="6" fillId="0" borderId="93" xfId="0" applyNumberFormat="1" applyFont="1" applyBorder="1" applyAlignment="1">
      <alignment wrapText="1"/>
    </xf>
    <xf numFmtId="1" fontId="6" fillId="0" borderId="288" xfId="0" applyNumberFormat="1" applyFont="1" applyBorder="1" applyAlignment="1">
      <alignment wrapText="1"/>
    </xf>
    <xf numFmtId="1" fontId="6" fillId="0" borderId="289" xfId="0" applyNumberFormat="1" applyFont="1" applyBorder="1" applyAlignment="1">
      <alignment wrapText="1"/>
    </xf>
    <xf numFmtId="1" fontId="6" fillId="0" borderId="296" xfId="0" applyNumberFormat="1" applyFont="1" applyBorder="1" applyAlignment="1">
      <alignment horizontal="center" vertical="center"/>
    </xf>
    <xf numFmtId="1" fontId="6" fillId="0" borderId="272" xfId="0" applyNumberFormat="1" applyFont="1" applyBorder="1" applyAlignment="1">
      <alignment horizontal="center" vertical="center" wrapText="1"/>
    </xf>
    <xf numFmtId="1" fontId="6" fillId="0" borderId="219" xfId="0" applyNumberFormat="1" applyFont="1" applyBorder="1" applyAlignment="1">
      <alignment horizontal="center" vertical="center" wrapText="1"/>
    </xf>
    <xf numFmtId="1" fontId="6" fillId="5" borderId="153" xfId="0" applyNumberFormat="1" applyFont="1" applyFill="1" applyBorder="1" applyAlignment="1">
      <alignment horizontal="center" vertical="center" wrapText="1"/>
    </xf>
    <xf numFmtId="1" fontId="6" fillId="5" borderId="254" xfId="0" applyNumberFormat="1" applyFont="1" applyFill="1" applyBorder="1" applyAlignment="1">
      <alignment horizontal="center" vertical="center" wrapText="1"/>
    </xf>
    <xf numFmtId="1" fontId="6" fillId="5" borderId="148" xfId="0" applyNumberFormat="1" applyFont="1" applyFill="1" applyBorder="1" applyAlignment="1">
      <alignment horizontal="center" vertical="center" wrapText="1"/>
    </xf>
    <xf numFmtId="1" fontId="6" fillId="5" borderId="207" xfId="0" applyNumberFormat="1" applyFont="1" applyFill="1" applyBorder="1" applyAlignment="1">
      <alignment horizontal="center" vertical="center" wrapText="1"/>
    </xf>
    <xf numFmtId="1" fontId="6" fillId="0" borderId="282" xfId="0" applyNumberFormat="1" applyFont="1" applyBorder="1" applyAlignment="1">
      <alignment horizontal="center" vertical="center" wrapText="1"/>
    </xf>
    <xf numFmtId="1" fontId="6" fillId="0" borderId="230" xfId="0" applyNumberFormat="1" applyFont="1" applyBorder="1" applyAlignment="1">
      <alignment horizontal="center" vertical="center" wrapText="1"/>
    </xf>
    <xf numFmtId="1" fontId="6" fillId="0" borderId="73" xfId="0" applyNumberFormat="1" applyFont="1" applyBorder="1" applyAlignment="1">
      <alignment horizontal="center" vertical="center" wrapText="1"/>
    </xf>
    <xf numFmtId="1" fontId="6" fillId="0" borderId="271" xfId="0" applyNumberFormat="1" applyFont="1" applyBorder="1"/>
    <xf numFmtId="1" fontId="6" fillId="0" borderId="302" xfId="0" applyNumberFormat="1" applyFont="1" applyBorder="1"/>
    <xf numFmtId="1" fontId="6" fillId="0" borderId="208" xfId="0" applyNumberFormat="1" applyFont="1" applyBorder="1"/>
    <xf numFmtId="1" fontId="6" fillId="0" borderId="314" xfId="0" applyNumberFormat="1" applyFont="1" applyBorder="1" applyAlignment="1">
      <alignment horizontal="center" vertical="center" wrapText="1"/>
    </xf>
    <xf numFmtId="1" fontId="6" fillId="0" borderId="315" xfId="0" applyNumberFormat="1" applyFont="1" applyBorder="1" applyAlignment="1">
      <alignment horizontal="center" vertical="center" wrapText="1"/>
    </xf>
    <xf numFmtId="1" fontId="6" fillId="0" borderId="316" xfId="0" applyNumberFormat="1" applyFont="1" applyBorder="1" applyAlignment="1">
      <alignment horizontal="center" vertical="center" wrapText="1"/>
    </xf>
    <xf numFmtId="1" fontId="6" fillId="0" borderId="317" xfId="0" applyNumberFormat="1" applyFont="1" applyBorder="1" applyAlignment="1">
      <alignment horizontal="center" vertical="center" wrapText="1"/>
    </xf>
    <xf numFmtId="1" fontId="6" fillId="0" borderId="318" xfId="0" applyNumberFormat="1" applyFont="1" applyBorder="1" applyAlignment="1">
      <alignment horizontal="center" vertical="center" wrapText="1"/>
    </xf>
    <xf numFmtId="1" fontId="6" fillId="0" borderId="327" xfId="0" applyNumberFormat="1" applyFont="1" applyBorder="1" applyAlignment="1">
      <alignment horizontal="center" vertical="center" wrapText="1"/>
    </xf>
    <xf numFmtId="1" fontId="6" fillId="0" borderId="328" xfId="0" applyNumberFormat="1" applyFont="1" applyBorder="1" applyAlignment="1">
      <alignment horizontal="center" vertical="center" wrapText="1"/>
    </xf>
    <xf numFmtId="1" fontId="6" fillId="0" borderId="329" xfId="0" applyNumberFormat="1" applyFont="1" applyBorder="1" applyAlignment="1">
      <alignment horizontal="center" vertical="center" wrapText="1"/>
    </xf>
    <xf numFmtId="1" fontId="6" fillId="0" borderId="74" xfId="0" applyNumberFormat="1" applyFont="1" applyBorder="1" applyAlignment="1">
      <alignment horizontal="center" vertical="center" wrapText="1"/>
    </xf>
    <xf numFmtId="1" fontId="6" fillId="0" borderId="330" xfId="0" applyNumberFormat="1" applyFont="1" applyBorder="1" applyAlignment="1">
      <alignment horizontal="center" vertical="center" wrapText="1"/>
    </xf>
    <xf numFmtId="1" fontId="6" fillId="0" borderId="118" xfId="0" applyNumberFormat="1" applyFont="1" applyBorder="1" applyAlignment="1">
      <alignment horizontal="center" vertical="center" wrapText="1"/>
    </xf>
    <xf numFmtId="1" fontId="6" fillId="0" borderId="229" xfId="0" applyNumberFormat="1" applyFont="1" applyBorder="1" applyAlignment="1">
      <alignment horizontal="center" vertical="center" wrapText="1"/>
    </xf>
    <xf numFmtId="1" fontId="6" fillId="0" borderId="241" xfId="0" applyNumberFormat="1" applyFont="1" applyBorder="1" applyAlignment="1">
      <alignment horizontal="center" vertical="center" wrapText="1"/>
    </xf>
    <xf numFmtId="1" fontId="6" fillId="0" borderId="292" xfId="0" applyNumberFormat="1" applyFont="1" applyBorder="1" applyAlignment="1">
      <alignment horizontal="center" vertical="center" wrapText="1"/>
    </xf>
    <xf numFmtId="1" fontId="6" fillId="0" borderId="326" xfId="0" applyNumberFormat="1" applyFont="1" applyBorder="1" applyAlignment="1">
      <alignment horizontal="center" vertical="center" wrapText="1"/>
    </xf>
    <xf numFmtId="1" fontId="6" fillId="0" borderId="1374" xfId="0" applyNumberFormat="1" applyFont="1" applyBorder="1" applyAlignment="1">
      <alignment horizontal="center" vertical="center" wrapText="1"/>
    </xf>
    <xf numFmtId="1" fontId="6" fillId="0" borderId="1496" xfId="0" applyNumberFormat="1" applyFont="1" applyBorder="1" applyAlignment="1">
      <alignment horizontal="center" vertical="center" wrapText="1"/>
    </xf>
    <xf numFmtId="1" fontId="6" fillId="0" borderId="1521" xfId="0" applyNumberFormat="1" applyFont="1" applyBorder="1" applyAlignment="1">
      <alignment horizontal="center" vertical="center"/>
    </xf>
    <xf numFmtId="1" fontId="6" fillId="0" borderId="1522" xfId="0" applyNumberFormat="1" applyFont="1" applyBorder="1" applyAlignment="1">
      <alignment horizontal="center" vertical="center"/>
    </xf>
    <xf numFmtId="1" fontId="6" fillId="0" borderId="1523" xfId="0" applyNumberFormat="1" applyFont="1" applyBorder="1" applyAlignment="1">
      <alignment horizontal="center" vertical="center"/>
    </xf>
    <xf numFmtId="1" fontId="6" fillId="0" borderId="1332" xfId="0" applyNumberFormat="1" applyFont="1" applyBorder="1" applyAlignment="1">
      <alignment horizontal="center" vertical="center" wrapText="1"/>
    </xf>
    <xf numFmtId="1" fontId="6" fillId="0" borderId="1538" xfId="0" applyNumberFormat="1" applyFont="1" applyBorder="1" applyAlignment="1">
      <alignment wrapText="1"/>
    </xf>
    <xf numFmtId="1" fontId="6" fillId="0" borderId="1539" xfId="0" applyNumberFormat="1" applyFont="1" applyBorder="1" applyAlignment="1">
      <alignment wrapText="1"/>
    </xf>
    <xf numFmtId="1" fontId="6" fillId="0" borderId="1543" xfId="0" applyNumberFormat="1" applyFont="1" applyBorder="1" applyAlignment="1">
      <alignment wrapText="1"/>
    </xf>
    <xf numFmtId="1" fontId="6" fillId="0" borderId="1544" xfId="0" applyNumberFormat="1" applyFont="1" applyBorder="1" applyAlignment="1">
      <alignment wrapText="1"/>
    </xf>
    <xf numFmtId="1" fontId="6" fillId="0" borderId="1528" xfId="0" applyNumberFormat="1" applyFont="1" applyBorder="1"/>
    <xf numFmtId="1" fontId="6" fillId="0" borderId="1536" xfId="0" applyNumberFormat="1" applyFont="1" applyBorder="1" applyAlignment="1">
      <alignment horizontal="center" vertical="center" wrapText="1"/>
    </xf>
    <xf numFmtId="1" fontId="6" fillId="0" borderId="1501" xfId="0" applyNumberFormat="1" applyFont="1" applyBorder="1" applyAlignment="1">
      <alignment horizontal="center" vertical="center" wrapText="1"/>
    </xf>
    <xf numFmtId="1" fontId="6" fillId="0" borderId="1537" xfId="0" applyNumberFormat="1" applyFont="1" applyBorder="1" applyAlignment="1">
      <alignment horizontal="center" vertical="center" wrapText="1"/>
    </xf>
    <xf numFmtId="1" fontId="6" fillId="0" borderId="1464" xfId="0" applyNumberFormat="1" applyFont="1" applyBorder="1" applyAlignment="1">
      <alignment horizontal="center" vertical="center" wrapText="1"/>
    </xf>
    <xf numFmtId="1" fontId="6" fillId="0" borderId="1547" xfId="0" applyNumberFormat="1" applyFont="1" applyBorder="1" applyAlignment="1">
      <alignment horizontal="center" vertical="center" wrapText="1"/>
    </xf>
    <xf numFmtId="1" fontId="6" fillId="0" borderId="1538" xfId="0" applyNumberFormat="1" applyFont="1" applyBorder="1" applyAlignment="1">
      <alignment horizontal="center" vertical="center"/>
    </xf>
    <xf numFmtId="1" fontId="6" fillId="0" borderId="1548" xfId="0" applyNumberFormat="1" applyFont="1" applyBorder="1" applyAlignment="1">
      <alignment horizontal="center" vertical="center"/>
    </xf>
    <xf numFmtId="1" fontId="6" fillId="0" borderId="1549" xfId="0" applyNumberFormat="1" applyFont="1" applyBorder="1" applyAlignment="1">
      <alignment horizontal="center" vertical="center"/>
    </xf>
    <xf numFmtId="1" fontId="6" fillId="0" borderId="1554" xfId="0" applyNumberFormat="1" applyFont="1" applyBorder="1"/>
    <xf numFmtId="1" fontId="6" fillId="0" borderId="1493" xfId="0" applyNumberFormat="1" applyFont="1" applyBorder="1"/>
    <xf numFmtId="1" fontId="6" fillId="0" borderId="1332" xfId="0" applyNumberFormat="1" applyFont="1" applyBorder="1"/>
    <xf numFmtId="1" fontId="6" fillId="0" borderId="1572" xfId="0" applyNumberFormat="1" applyFont="1" applyBorder="1" applyAlignment="1">
      <alignment horizontal="center" vertical="center" wrapText="1"/>
    </xf>
    <xf numFmtId="1" fontId="6" fillId="0" borderId="1580" xfId="0" applyNumberFormat="1" applyFont="1" applyBorder="1" applyAlignment="1">
      <alignment horizontal="center" vertical="center" wrapText="1"/>
    </xf>
    <xf numFmtId="1" fontId="6" fillId="0" borderId="1548" xfId="0" applyNumberFormat="1" applyFont="1" applyBorder="1" applyAlignment="1" applyProtection="1">
      <alignment wrapText="1"/>
      <protection hidden="1"/>
    </xf>
    <xf numFmtId="1" fontId="6" fillId="0" borderId="1539" xfId="0" applyNumberFormat="1" applyFont="1" applyBorder="1" applyAlignment="1" applyProtection="1">
      <alignment wrapText="1"/>
      <protection hidden="1"/>
    </xf>
    <xf numFmtId="1" fontId="6" fillId="0" borderId="1556" xfId="0" applyNumberFormat="1" applyFont="1" applyBorder="1"/>
    <xf numFmtId="1" fontId="6" fillId="0" borderId="1544" xfId="0" applyNumberFormat="1" applyFont="1" applyBorder="1"/>
    <xf numFmtId="1" fontId="6" fillId="0" borderId="383" xfId="0" applyNumberFormat="1" applyFont="1" applyBorder="1" applyAlignment="1">
      <alignment horizontal="center" vertical="center" wrapText="1"/>
    </xf>
    <xf numFmtId="1" fontId="6" fillId="0" borderId="1565" xfId="0" applyNumberFormat="1" applyFont="1" applyBorder="1" applyAlignment="1">
      <alignment horizontal="center" vertical="center" wrapText="1"/>
    </xf>
    <xf numFmtId="1" fontId="6" fillId="0" borderId="1593" xfId="0" applyNumberFormat="1" applyFont="1" applyBorder="1" applyAlignment="1">
      <alignment horizontal="center" vertical="center" wrapText="1"/>
    </xf>
    <xf numFmtId="1" fontId="6" fillId="0" borderId="1601" xfId="0" applyNumberFormat="1" applyFont="1" applyBorder="1" applyAlignment="1" applyProtection="1">
      <alignment wrapText="1"/>
      <protection hidden="1"/>
    </xf>
    <xf numFmtId="1" fontId="6" fillId="0" borderId="1602" xfId="0" applyNumberFormat="1" applyFont="1" applyBorder="1" applyAlignment="1" applyProtection="1">
      <alignment wrapText="1"/>
      <protection hidden="1"/>
    </xf>
    <xf numFmtId="1" fontId="6" fillId="0" borderId="1539" xfId="0" applyNumberFormat="1" applyFont="1" applyBorder="1" applyAlignment="1">
      <alignment horizontal="center" vertical="center"/>
    </xf>
    <xf numFmtId="1" fontId="6" fillId="0" borderId="1589" xfId="0" applyNumberFormat="1" applyFont="1" applyBorder="1"/>
    <xf numFmtId="1" fontId="6" fillId="0" borderId="1585" xfId="0" applyNumberFormat="1" applyFont="1" applyBorder="1"/>
    <xf numFmtId="1" fontId="6" fillId="3" borderId="270" xfId="0" applyNumberFormat="1" applyFont="1" applyFill="1" applyBorder="1" applyAlignment="1">
      <alignment horizontal="center" vertical="center" wrapText="1"/>
    </xf>
    <xf numFmtId="1" fontId="6" fillId="3" borderId="254" xfId="0" applyNumberFormat="1" applyFont="1" applyFill="1" applyBorder="1" applyAlignment="1">
      <alignment horizontal="center" vertical="center" wrapText="1"/>
    </xf>
    <xf numFmtId="1" fontId="6" fillId="3" borderId="1493" xfId="0" applyNumberFormat="1" applyFont="1" applyFill="1" applyBorder="1" applyAlignment="1">
      <alignment horizontal="center" vertical="center" wrapText="1"/>
    </xf>
    <xf numFmtId="1" fontId="6" fillId="3" borderId="1332" xfId="0" applyNumberFormat="1" applyFont="1" applyFill="1" applyBorder="1" applyAlignment="1">
      <alignment horizontal="center" vertical="center" wrapText="1"/>
    </xf>
    <xf numFmtId="1" fontId="6" fillId="0" borderId="1604" xfId="0" applyNumberFormat="1" applyFont="1" applyBorder="1" applyAlignment="1">
      <alignment horizontal="center" vertical="center" wrapText="1"/>
    </xf>
    <xf numFmtId="1" fontId="6" fillId="0" borderId="1602" xfId="0" applyNumberFormat="1" applyFont="1" applyBorder="1" applyAlignment="1">
      <alignment horizontal="center" vertical="center" wrapText="1"/>
    </xf>
    <xf numFmtId="1" fontId="6" fillId="0" borderId="1604" xfId="0" applyNumberFormat="1" applyFont="1" applyBorder="1"/>
    <xf numFmtId="1" fontId="6" fillId="0" borderId="1602" xfId="0" applyNumberFormat="1" applyFont="1" applyBorder="1"/>
    <xf numFmtId="1" fontId="6" fillId="0" borderId="1493" xfId="0" applyNumberFormat="1" applyFont="1" applyBorder="1" applyAlignment="1">
      <alignment horizontal="center" vertical="center" wrapText="1"/>
    </xf>
    <xf numFmtId="1" fontId="6" fillId="5" borderId="1604" xfId="0" applyNumberFormat="1" applyFont="1" applyFill="1" applyBorder="1" applyAlignment="1">
      <alignment horizontal="center" vertical="center" wrapText="1"/>
    </xf>
    <xf numFmtId="1" fontId="6" fillId="5" borderId="1601" xfId="0" applyNumberFormat="1" applyFont="1" applyFill="1" applyBorder="1" applyAlignment="1">
      <alignment horizontal="center" vertical="center" wrapText="1"/>
    </xf>
    <xf numFmtId="1" fontId="6" fillId="5" borderId="1602" xfId="0" applyNumberFormat="1" applyFont="1" applyFill="1" applyBorder="1" applyAlignment="1">
      <alignment horizontal="center" vertical="center" wrapText="1"/>
    </xf>
    <xf numFmtId="1" fontId="6" fillId="0" borderId="1601" xfId="0" applyNumberFormat="1" applyFont="1" applyBorder="1" applyAlignment="1">
      <alignment horizontal="center" vertical="center" wrapText="1"/>
    </xf>
    <xf numFmtId="1" fontId="6" fillId="0" borderId="1607" xfId="0" applyNumberFormat="1" applyFont="1" applyBorder="1" applyAlignment="1">
      <alignment horizontal="center" vertical="center" wrapText="1"/>
    </xf>
    <xf numFmtId="1" fontId="6" fillId="0" borderId="1608" xfId="0" applyNumberFormat="1" applyFont="1" applyBorder="1" applyAlignment="1">
      <alignment horizontal="center" vertical="center" wrapText="1"/>
    </xf>
    <xf numFmtId="1" fontId="6" fillId="0" borderId="1611" xfId="0" applyNumberFormat="1" applyFont="1" applyBorder="1" applyAlignment="1">
      <alignment wrapText="1"/>
    </xf>
    <xf numFmtId="1" fontId="6" fillId="0" borderId="1612" xfId="0" applyNumberFormat="1" applyFont="1" applyBorder="1" applyAlignment="1">
      <alignment wrapText="1"/>
    </xf>
    <xf numFmtId="1" fontId="6" fillId="3" borderId="1602" xfId="0" applyNumberFormat="1" applyFont="1" applyFill="1" applyBorder="1" applyAlignment="1">
      <alignment horizontal="center" vertical="center" wrapText="1"/>
    </xf>
    <xf numFmtId="1" fontId="6" fillId="3" borderId="1608" xfId="0" applyNumberFormat="1" applyFont="1" applyFill="1" applyBorder="1" applyAlignment="1">
      <alignment horizontal="center" vertical="center" wrapText="1"/>
    </xf>
    <xf numFmtId="1" fontId="6" fillId="0" borderId="1603" xfId="0" applyNumberFormat="1" applyFont="1" applyBorder="1" applyAlignment="1">
      <alignment horizontal="center" vertical="center" wrapText="1"/>
    </xf>
    <xf numFmtId="1" fontId="6" fillId="5" borderId="1607" xfId="0" applyNumberFormat="1" applyFont="1" applyFill="1" applyBorder="1" applyAlignment="1">
      <alignment horizontal="center" vertical="center" wrapText="1"/>
    </xf>
    <xf numFmtId="1" fontId="6" fillId="3" borderId="1614" xfId="0" applyNumberFormat="1" applyFont="1" applyFill="1" applyBorder="1" applyAlignment="1">
      <alignment horizontal="center" vertical="center" wrapText="1"/>
    </xf>
    <xf numFmtId="1" fontId="6" fillId="3" borderId="1601" xfId="0" applyNumberFormat="1" applyFont="1" applyFill="1" applyBorder="1" applyAlignment="1">
      <alignment horizontal="center" vertical="center" wrapText="1"/>
    </xf>
    <xf numFmtId="1" fontId="6" fillId="0" borderId="1615" xfId="0" applyNumberFormat="1" applyFont="1" applyBorder="1" applyAlignment="1">
      <alignment horizontal="center" vertical="center" wrapText="1"/>
    </xf>
    <xf numFmtId="1" fontId="6" fillId="0" borderId="1450" xfId="0" applyNumberFormat="1" applyFont="1" applyBorder="1" applyAlignment="1">
      <alignment horizontal="center" vertical="center" wrapText="1"/>
    </xf>
    <xf numFmtId="1" fontId="6" fillId="0" borderId="1604" xfId="0" applyNumberFormat="1" applyFont="1" applyBorder="1" applyAlignment="1">
      <alignment horizontal="center" vertical="center"/>
    </xf>
    <xf numFmtId="1" fontId="6" fillId="0" borderId="1602" xfId="0" applyNumberFormat="1" applyFont="1" applyBorder="1" applyAlignment="1">
      <alignment horizontal="center" vertical="center"/>
    </xf>
    <xf numFmtId="1" fontId="6" fillId="0" borderId="1604" xfId="0" applyNumberFormat="1" applyFont="1" applyBorder="1" applyAlignment="1">
      <alignment wrapText="1"/>
    </xf>
    <xf numFmtId="1" fontId="6" fillId="0" borderId="1602" xfId="0" applyNumberFormat="1" applyFont="1" applyBorder="1" applyAlignment="1">
      <alignment wrapText="1"/>
    </xf>
    <xf numFmtId="1" fontId="6" fillId="0" borderId="1619" xfId="0" applyNumberFormat="1" applyFont="1" applyBorder="1" applyAlignment="1">
      <alignment horizontal="center" vertical="center" wrapText="1"/>
    </xf>
    <xf numFmtId="1" fontId="6" fillId="0" borderId="1603" xfId="0" applyNumberFormat="1" applyFont="1" applyBorder="1" applyAlignment="1">
      <alignment horizontal="center" vertical="center"/>
    </xf>
    <xf numFmtId="1" fontId="6" fillId="0" borderId="340" xfId="0" applyNumberFormat="1" applyFont="1" applyBorder="1" applyAlignment="1">
      <alignment horizontal="center" vertical="center" wrapText="1"/>
    </xf>
    <xf numFmtId="1" fontId="6" fillId="0" borderId="1624" xfId="0" applyNumberFormat="1" applyFont="1" applyBorder="1" applyAlignment="1">
      <alignment horizontal="center" vertical="center" wrapText="1"/>
    </xf>
    <xf numFmtId="1" fontId="6" fillId="0" borderId="1614" xfId="0" applyNumberFormat="1" applyFont="1" applyBorder="1" applyAlignment="1">
      <alignment horizontal="center"/>
    </xf>
    <xf numFmtId="1" fontId="6" fillId="0" borderId="1601" xfId="0" applyNumberFormat="1" applyFont="1" applyBorder="1" applyAlignment="1">
      <alignment horizontal="center"/>
    </xf>
    <xf numFmtId="1" fontId="6" fillId="0" borderId="1602" xfId="0" applyNumberFormat="1" applyFont="1" applyBorder="1" applyAlignment="1">
      <alignment horizontal="center"/>
    </xf>
    <xf numFmtId="1" fontId="6" fillId="0" borderId="1603" xfId="0" applyNumberFormat="1" applyFont="1" applyBorder="1" applyAlignment="1">
      <alignment horizontal="center"/>
    </xf>
    <xf numFmtId="1" fontId="6" fillId="0" borderId="1538" xfId="0" applyNumberFormat="1" applyFont="1" applyBorder="1" applyAlignment="1">
      <alignment horizontal="center" vertical="center" wrapText="1"/>
    </xf>
    <xf numFmtId="1" fontId="6" fillId="0" borderId="1539" xfId="0" applyNumberFormat="1" applyFont="1" applyBorder="1" applyAlignment="1">
      <alignment horizontal="center" vertical="center" wrapText="1"/>
    </xf>
    <xf numFmtId="1" fontId="1" fillId="0" borderId="1554" xfId="0" applyNumberFormat="1" applyFont="1" applyBorder="1"/>
    <xf numFmtId="1" fontId="6" fillId="0" borderId="1631" xfId="0" applyNumberFormat="1" applyFont="1" applyBorder="1" applyAlignment="1">
      <alignment horizontal="center" vertical="center" wrapText="1"/>
    </xf>
    <xf numFmtId="1" fontId="1" fillId="0" borderId="1631" xfId="0" applyNumberFormat="1" applyFont="1" applyBorder="1"/>
    <xf numFmtId="1" fontId="6" fillId="5" borderId="1461" xfId="0" applyNumberFormat="1" applyFont="1" applyFill="1" applyBorder="1" applyAlignment="1">
      <alignment horizontal="center" vertical="center" wrapText="1"/>
    </xf>
    <xf numFmtId="1" fontId="6" fillId="5" borderId="1467" xfId="0" applyNumberFormat="1" applyFont="1" applyFill="1" applyBorder="1" applyAlignment="1">
      <alignment horizontal="center" vertical="center" wrapText="1"/>
    </xf>
    <xf numFmtId="1" fontId="6" fillId="0" borderId="1589" xfId="0" applyNumberFormat="1" applyFont="1" applyBorder="1" applyAlignment="1">
      <alignment wrapText="1"/>
    </xf>
    <xf numFmtId="1" fontId="6" fillId="0" borderId="1585" xfId="0" applyNumberFormat="1" applyFont="1" applyBorder="1" applyAlignment="1">
      <alignment wrapText="1"/>
    </xf>
    <xf numFmtId="1" fontId="6" fillId="0" borderId="1547" xfId="0" applyNumberFormat="1" applyFont="1" applyBorder="1"/>
    <xf numFmtId="1" fontId="6" fillId="0" borderId="1496" xfId="0" applyNumberFormat="1" applyFont="1" applyBorder="1"/>
    <xf numFmtId="1" fontId="6" fillId="0" borderId="1619" xfId="0" applyNumberFormat="1" applyFont="1" applyBorder="1"/>
    <xf numFmtId="1" fontId="6" fillId="0" borderId="1548" xfId="0" applyNumberFormat="1" applyFont="1" applyBorder="1" applyAlignment="1">
      <alignment horizontal="center" vertical="center" wrapText="1"/>
    </xf>
    <xf numFmtId="1" fontId="6" fillId="5" borderId="1586" xfId="0" applyNumberFormat="1" applyFont="1" applyFill="1" applyBorder="1" applyAlignment="1">
      <alignment horizontal="center" vertical="center" wrapText="1"/>
    </xf>
    <xf numFmtId="1" fontId="6" fillId="0" borderId="1632" xfId="0" applyNumberFormat="1" applyFont="1" applyBorder="1" applyAlignment="1">
      <alignment horizontal="center" vertical="center" wrapText="1"/>
    </xf>
    <xf numFmtId="1" fontId="6" fillId="0" borderId="1554" xfId="0" applyNumberFormat="1" applyFont="1" applyBorder="1" applyAlignment="1">
      <alignment horizontal="center" vertical="center"/>
    </xf>
    <xf numFmtId="1" fontId="6" fillId="0" borderId="1642" xfId="0" applyNumberFormat="1" applyFont="1" applyBorder="1" applyAlignment="1">
      <alignment horizontal="center" vertical="center" wrapText="1"/>
    </xf>
    <xf numFmtId="1" fontId="6" fillId="0" borderId="1554" xfId="0" applyNumberFormat="1" applyFont="1" applyBorder="1" applyAlignment="1">
      <alignment horizontal="center" vertical="center" wrapText="1"/>
    </xf>
    <xf numFmtId="1" fontId="1" fillId="0" borderId="1548" xfId="0" applyNumberFormat="1" applyFont="1" applyBorder="1"/>
    <xf numFmtId="1" fontId="1" fillId="0" borderId="1539" xfId="0" applyNumberFormat="1" applyFont="1" applyBorder="1"/>
    <xf numFmtId="1" fontId="1" fillId="0" borderId="1538" xfId="0" applyNumberFormat="1" applyFont="1" applyBorder="1" applyAlignment="1">
      <alignment wrapText="1"/>
    </xf>
    <xf numFmtId="1" fontId="1" fillId="0" borderId="1539" xfId="0" applyNumberFormat="1" applyFont="1" applyBorder="1" applyAlignment="1">
      <alignment wrapText="1"/>
    </xf>
    <xf numFmtId="1" fontId="6" fillId="0" borderId="1641" xfId="0" applyNumberFormat="1" applyFont="1" applyBorder="1" applyAlignment="1">
      <alignment horizontal="center" vertical="center" wrapText="1"/>
    </xf>
    <xf numFmtId="1" fontId="6" fillId="0" borderId="1581" xfId="0" applyNumberFormat="1" applyFont="1" applyBorder="1" applyAlignment="1">
      <alignment horizontal="center" vertical="center" wrapText="1"/>
    </xf>
    <xf numFmtId="1" fontId="1" fillId="0" borderId="1538" xfId="0" applyNumberFormat="1" applyFont="1" applyBorder="1"/>
    <xf numFmtId="1" fontId="10" fillId="0" borderId="1632" xfId="0" applyNumberFormat="1" applyFont="1" applyBorder="1" applyAlignment="1">
      <alignment horizontal="center" vertical="center" wrapText="1"/>
    </xf>
    <xf numFmtId="1" fontId="10" fillId="0" borderId="1548" xfId="0" applyNumberFormat="1" applyFont="1" applyBorder="1" applyAlignment="1">
      <alignment horizontal="center" vertical="center" wrapText="1"/>
    </xf>
    <xf numFmtId="1" fontId="10" fillId="0" borderId="1539" xfId="0" applyNumberFormat="1" applyFont="1" applyBorder="1" applyAlignment="1">
      <alignment horizontal="center" vertical="center" wrapText="1"/>
    </xf>
    <xf numFmtId="1" fontId="6" fillId="0" borderId="1585" xfId="0" applyNumberFormat="1" applyFont="1" applyBorder="1" applyAlignment="1">
      <alignment horizontal="center" vertical="center" wrapText="1"/>
    </xf>
    <xf numFmtId="1" fontId="6" fillId="0" borderId="1547" xfId="0" applyNumberFormat="1" applyFont="1" applyBorder="1" applyAlignment="1" applyProtection="1">
      <alignment horizontal="center" vertical="center" wrapText="1"/>
      <protection hidden="1"/>
    </xf>
    <xf numFmtId="1" fontId="6" fillId="0" borderId="1631" xfId="0" applyNumberFormat="1" applyFont="1" applyBorder="1" applyAlignment="1" applyProtection="1">
      <alignment horizontal="center" vertical="center" wrapText="1"/>
      <protection hidden="1"/>
    </xf>
    <xf numFmtId="1" fontId="6" fillId="0" borderId="1547" xfId="0" applyNumberFormat="1" applyFont="1" applyBorder="1" applyAlignment="1" applyProtection="1">
      <alignment horizontal="center" vertical="center"/>
      <protection hidden="1"/>
    </xf>
    <xf numFmtId="1" fontId="6" fillId="0" borderId="340" xfId="0" applyNumberFormat="1" applyFont="1" applyBorder="1" applyAlignment="1" applyProtection="1">
      <alignment horizontal="center" vertical="center"/>
      <protection hidden="1"/>
    </xf>
    <xf numFmtId="1" fontId="6" fillId="0" borderId="1631" xfId="0" applyNumberFormat="1" applyFont="1" applyBorder="1" applyAlignment="1" applyProtection="1">
      <alignment horizontal="center" vertical="center"/>
      <protection hidden="1"/>
    </xf>
    <xf numFmtId="1" fontId="6" fillId="0" borderId="340" xfId="0" applyNumberFormat="1" applyFont="1" applyBorder="1" applyAlignment="1" applyProtection="1">
      <alignment horizontal="center" vertical="center" wrapText="1"/>
      <protection hidden="1"/>
    </xf>
    <xf numFmtId="1" fontId="6" fillId="0" borderId="1538" xfId="0" applyNumberFormat="1" applyFont="1" applyBorder="1" applyAlignment="1" applyProtection="1">
      <alignment horizontal="center" vertical="center"/>
      <protection hidden="1"/>
    </xf>
    <xf numFmtId="1" fontId="6" fillId="0" borderId="1548" xfId="0" applyNumberFormat="1" applyFont="1" applyBorder="1" applyAlignment="1" applyProtection="1">
      <alignment horizontal="center" vertical="center"/>
      <protection hidden="1"/>
    </xf>
    <xf numFmtId="1" fontId="6" fillId="0" borderId="1549" xfId="0" applyNumberFormat="1" applyFont="1" applyBorder="1" applyAlignment="1" applyProtection="1">
      <alignment horizontal="center" vertical="center"/>
      <protection hidden="1"/>
    </xf>
    <xf numFmtId="1" fontId="6" fillId="0" borderId="1539" xfId="0" applyNumberFormat="1" applyFont="1" applyBorder="1" applyAlignment="1" applyProtection="1">
      <alignment horizontal="center" vertical="center"/>
      <protection hidden="1"/>
    </xf>
    <xf numFmtId="1" fontId="6" fillId="0" borderId="1549" xfId="0" applyNumberFormat="1" applyFont="1" applyBorder="1" applyAlignment="1">
      <alignment horizontal="center" vertical="center" wrapText="1"/>
    </xf>
    <xf numFmtId="1" fontId="6" fillId="5" borderId="270" xfId="0" applyNumberFormat="1" applyFont="1" applyFill="1" applyBorder="1" applyAlignment="1">
      <alignment horizontal="center" vertical="center" wrapText="1"/>
    </xf>
    <xf numFmtId="1" fontId="6" fillId="5" borderId="1615" xfId="0" applyNumberFormat="1" applyFont="1" applyFill="1" applyBorder="1" applyAlignment="1">
      <alignment horizontal="center" vertical="center" wrapText="1"/>
    </xf>
    <xf numFmtId="1" fontId="6" fillId="5" borderId="1332" xfId="0" applyNumberFormat="1" applyFont="1" applyFill="1" applyBorder="1" applyAlignment="1">
      <alignment horizontal="center" vertical="center" wrapText="1"/>
    </xf>
    <xf numFmtId="1" fontId="6" fillId="0" borderId="1502" xfId="0" applyNumberFormat="1" applyFont="1" applyBorder="1" applyAlignment="1">
      <alignment horizontal="center" vertical="center" wrapText="1"/>
    </xf>
    <xf numFmtId="1" fontId="6" fillId="0" borderId="1332" xfId="0" applyNumberFormat="1" applyFont="1" applyBorder="1" applyAlignment="1">
      <alignment horizontal="center" vertical="center"/>
    </xf>
    <xf numFmtId="1" fontId="6" fillId="5" borderId="1548" xfId="0" applyNumberFormat="1" applyFont="1" applyFill="1" applyBorder="1" applyAlignment="1">
      <alignment horizontal="center" vertical="center" wrapText="1"/>
    </xf>
    <xf numFmtId="1" fontId="6" fillId="5" borderId="1539" xfId="0" applyNumberFormat="1" applyFont="1" applyFill="1" applyBorder="1" applyAlignment="1">
      <alignment horizontal="center" vertical="center" wrapText="1"/>
    </xf>
    <xf numFmtId="0" fontId="8" fillId="0" borderId="1548" xfId="0" applyFont="1" applyBorder="1" applyAlignment="1">
      <alignment wrapText="1"/>
    </xf>
    <xf numFmtId="0" fontId="8" fillId="0" borderId="1539" xfId="0" applyFont="1" applyBorder="1" applyAlignment="1">
      <alignment wrapText="1"/>
    </xf>
    <xf numFmtId="1" fontId="6" fillId="0" borderId="1661" xfId="0" applyNumberFormat="1" applyFont="1" applyBorder="1" applyAlignment="1">
      <alignment wrapText="1"/>
    </xf>
    <xf numFmtId="1" fontId="6" fillId="0" borderId="1615" xfId="0" applyNumberFormat="1" applyFont="1" applyBorder="1" applyAlignment="1">
      <alignment horizontal="center" vertical="center"/>
    </xf>
    <xf numFmtId="1" fontId="6" fillId="0" borderId="1667" xfId="0" applyNumberFormat="1" applyFont="1" applyBorder="1" applyAlignment="1">
      <alignment horizontal="center" vertical="center"/>
    </xf>
    <xf numFmtId="1" fontId="6" fillId="0" borderId="1645" xfId="0" applyNumberFormat="1" applyFont="1" applyBorder="1" applyAlignment="1">
      <alignment horizontal="center" vertical="center" wrapText="1"/>
    </xf>
    <xf numFmtId="1" fontId="6" fillId="0" borderId="1637" xfId="0" applyNumberFormat="1" applyFont="1" applyBorder="1" applyAlignment="1">
      <alignment horizontal="center" vertical="center" wrapText="1"/>
    </xf>
    <xf numFmtId="1" fontId="6" fillId="0" borderId="348" xfId="0" applyNumberFormat="1" applyFont="1" applyBorder="1" applyAlignment="1">
      <alignment horizontal="center" vertical="center" wrapText="1"/>
    </xf>
    <xf numFmtId="1" fontId="6" fillId="0" borderId="1562" xfId="0" applyNumberFormat="1" applyFont="1" applyBorder="1" applyAlignment="1">
      <alignment horizontal="center" vertical="center" wrapText="1"/>
    </xf>
    <xf numFmtId="1" fontId="6" fillId="0" borderId="1631" xfId="0" applyNumberFormat="1" applyFont="1" applyBorder="1"/>
    <xf numFmtId="1" fontId="6" fillId="0" borderId="1563" xfId="0" applyNumberFormat="1" applyFont="1" applyBorder="1" applyAlignment="1">
      <alignment horizontal="center" vertical="center" wrapText="1"/>
    </xf>
    <xf numFmtId="1" fontId="6" fillId="0" borderId="1681" xfId="0" applyNumberFormat="1" applyFont="1" applyBorder="1" applyAlignment="1">
      <alignment horizontal="center" vertical="center" wrapText="1"/>
    </xf>
    <xf numFmtId="1" fontId="6" fillId="0" borderId="1592" xfId="0" applyNumberFormat="1" applyFont="1" applyBorder="1" applyAlignment="1">
      <alignment horizontal="center" vertical="center" wrapText="1"/>
    </xf>
    <xf numFmtId="1" fontId="6" fillId="0" borderId="1667" xfId="0" applyNumberFormat="1" applyFont="1" applyBorder="1" applyAlignment="1">
      <alignment horizontal="center" vertical="center" wrapText="1"/>
    </xf>
    <xf numFmtId="1" fontId="6" fillId="0" borderId="615" xfId="0" applyNumberFormat="1" applyFont="1" applyBorder="1" applyAlignment="1">
      <alignment horizontal="center" vertical="center" wrapText="1"/>
    </xf>
    <xf numFmtId="1" fontId="6" fillId="0" borderId="1687" xfId="0" applyNumberFormat="1" applyFont="1" applyBorder="1" applyAlignment="1">
      <alignment wrapText="1"/>
    </xf>
    <xf numFmtId="1" fontId="6" fillId="0" borderId="1677" xfId="0" applyNumberFormat="1" applyFont="1" applyBorder="1" applyAlignment="1">
      <alignment wrapText="1"/>
    </xf>
    <xf numFmtId="1" fontId="6" fillId="0" borderId="370" xfId="0" applyNumberFormat="1" applyFont="1" applyBorder="1"/>
    <xf numFmtId="1" fontId="6" fillId="0" borderId="1686" xfId="0" applyNumberFormat="1" applyFont="1" applyBorder="1" applyAlignment="1">
      <alignment horizontal="center" vertical="center" wrapText="1"/>
    </xf>
    <xf numFmtId="1" fontId="6" fillId="0" borderId="361" xfId="0" applyNumberFormat="1" applyFont="1" applyBorder="1" applyAlignment="1">
      <alignment horizontal="center" vertical="center" wrapText="1"/>
    </xf>
    <xf numFmtId="1" fontId="6" fillId="0" borderId="1690" xfId="0" applyNumberFormat="1" applyFont="1" applyBorder="1" applyAlignment="1">
      <alignment horizontal="center" vertical="center" wrapText="1"/>
    </xf>
    <xf numFmtId="1" fontId="6" fillId="0" borderId="1697" xfId="0" applyNumberFormat="1" applyFont="1" applyBorder="1"/>
    <xf numFmtId="1" fontId="6" fillId="0" borderId="361" xfId="0" applyNumberFormat="1" applyFont="1" applyBorder="1"/>
    <xf numFmtId="1" fontId="6" fillId="0" borderId="1696" xfId="0" applyNumberFormat="1" applyFont="1" applyBorder="1" applyAlignment="1">
      <alignment horizontal="center" vertical="center" wrapText="1"/>
    </xf>
    <xf numFmtId="1" fontId="6" fillId="0" borderId="368" xfId="0" applyNumberFormat="1" applyFont="1" applyBorder="1" applyAlignment="1" applyProtection="1">
      <alignment wrapText="1"/>
      <protection hidden="1"/>
    </xf>
    <xf numFmtId="1" fontId="6" fillId="0" borderId="381" xfId="0" applyNumberFormat="1" applyFont="1" applyBorder="1" applyAlignment="1" applyProtection="1">
      <alignment wrapText="1"/>
      <protection hidden="1"/>
    </xf>
    <xf numFmtId="1" fontId="6" fillId="0" borderId="367" xfId="0" applyNumberFormat="1" applyFont="1" applyBorder="1" applyAlignment="1">
      <alignment horizontal="center" vertical="center" wrapText="1"/>
    </xf>
    <xf numFmtId="1" fontId="6" fillId="0" borderId="1680" xfId="0" applyNumberFormat="1" applyFont="1" applyBorder="1"/>
    <xf numFmtId="1" fontId="6" fillId="0" borderId="1677" xfId="0" applyNumberFormat="1" applyFont="1" applyBorder="1"/>
    <xf numFmtId="1" fontId="6" fillId="0" borderId="1715" xfId="0" applyNumberFormat="1" applyFont="1" applyBorder="1" applyAlignment="1">
      <alignment horizontal="center" vertical="center" wrapText="1"/>
    </xf>
    <xf numFmtId="1" fontId="6" fillId="0" borderId="1723" xfId="0" applyNumberFormat="1" applyFont="1" applyBorder="1" applyAlignment="1" applyProtection="1">
      <alignment wrapText="1"/>
      <protection hidden="1"/>
    </xf>
    <xf numFmtId="1" fontId="6" fillId="0" borderId="1724" xfId="0" applyNumberFormat="1" applyFont="1" applyBorder="1" applyAlignment="1" applyProtection="1">
      <alignment wrapText="1"/>
      <protection hidden="1"/>
    </xf>
    <xf numFmtId="1" fontId="6" fillId="0" borderId="374" xfId="0" applyNumberFormat="1" applyFont="1" applyBorder="1" applyAlignment="1">
      <alignment horizontal="center" vertical="center"/>
    </xf>
    <xf numFmtId="1" fontId="6" fillId="0" borderId="368" xfId="0" applyNumberFormat="1" applyFont="1" applyBorder="1" applyAlignment="1">
      <alignment horizontal="center" vertical="center"/>
    </xf>
    <xf numFmtId="1" fontId="6" fillId="0" borderId="381" xfId="0" applyNumberFormat="1" applyFont="1" applyBorder="1" applyAlignment="1">
      <alignment horizontal="center" vertical="center"/>
    </xf>
    <xf numFmtId="1" fontId="6" fillId="0" borderId="373" xfId="0" applyNumberFormat="1" applyFont="1" applyBorder="1"/>
    <xf numFmtId="1" fontId="6" fillId="0" borderId="364" xfId="0" applyNumberFormat="1" applyFont="1" applyBorder="1"/>
    <xf numFmtId="1" fontId="6" fillId="0" borderId="380" xfId="0" applyNumberFormat="1" applyFont="1" applyBorder="1"/>
    <xf numFmtId="1" fontId="6" fillId="0" borderId="1707" xfId="0" applyNumberFormat="1" applyFont="1" applyBorder="1" applyAlignment="1">
      <alignment horizontal="center" vertical="center" wrapText="1"/>
    </xf>
    <xf numFmtId="1" fontId="6" fillId="3" borderId="1697" xfId="0" applyNumberFormat="1" applyFont="1" applyFill="1" applyBorder="1" applyAlignment="1">
      <alignment horizontal="center" vertical="center" wrapText="1"/>
    </xf>
    <xf numFmtId="1" fontId="6" fillId="0" borderId="1726" xfId="0" applyNumberFormat="1" applyFont="1" applyBorder="1" applyAlignment="1">
      <alignment horizontal="center" vertical="center" wrapText="1"/>
    </xf>
    <xf numFmtId="1" fontId="6" fillId="0" borderId="1724" xfId="0" applyNumberFormat="1" applyFont="1" applyBorder="1" applyAlignment="1">
      <alignment horizontal="center" vertical="center" wrapText="1"/>
    </xf>
    <xf numFmtId="1" fontId="6" fillId="0" borderId="1726" xfId="0" applyNumberFormat="1" applyFont="1" applyBorder="1"/>
    <xf numFmtId="1" fontId="6" fillId="0" borderId="1724" xfId="0" applyNumberFormat="1" applyFont="1" applyBorder="1"/>
    <xf numFmtId="1" fontId="6" fillId="0" borderId="1697" xfId="0" applyNumberFormat="1" applyFont="1" applyBorder="1" applyAlignment="1">
      <alignment horizontal="center" vertical="center" wrapText="1"/>
    </xf>
    <xf numFmtId="1" fontId="6" fillId="5" borderId="1726" xfId="0" applyNumberFormat="1" applyFont="1" applyFill="1" applyBorder="1" applyAlignment="1">
      <alignment horizontal="center" vertical="center" wrapText="1"/>
    </xf>
    <xf numFmtId="1" fontId="6" fillId="5" borderId="1723" xfId="0" applyNumberFormat="1" applyFont="1" applyFill="1" applyBorder="1" applyAlignment="1">
      <alignment horizontal="center" vertical="center" wrapText="1"/>
    </xf>
    <xf numFmtId="1" fontId="6" fillId="5" borderId="1724" xfId="0" applyNumberFormat="1" applyFont="1" applyFill="1" applyBorder="1" applyAlignment="1">
      <alignment horizontal="center" vertical="center" wrapText="1"/>
    </xf>
    <xf numFmtId="1" fontId="6" fillId="0" borderId="1723" xfId="0" applyNumberFormat="1" applyFont="1" applyBorder="1" applyAlignment="1">
      <alignment horizontal="center" vertical="center" wrapText="1"/>
    </xf>
    <xf numFmtId="1" fontId="6" fillId="0" borderId="1729" xfId="0" applyNumberFormat="1" applyFont="1" applyBorder="1" applyAlignment="1">
      <alignment horizontal="center" vertical="center" wrapText="1"/>
    </xf>
    <xf numFmtId="1" fontId="6" fillId="0" borderId="1730" xfId="0" applyNumberFormat="1" applyFont="1" applyBorder="1" applyAlignment="1">
      <alignment horizontal="center" vertical="center" wrapText="1"/>
    </xf>
    <xf numFmtId="1" fontId="6" fillId="0" borderId="1733" xfId="0" applyNumberFormat="1" applyFont="1" applyBorder="1" applyAlignment="1">
      <alignment wrapText="1"/>
    </xf>
    <xf numFmtId="1" fontId="6" fillId="0" borderId="1734" xfId="0" applyNumberFormat="1" applyFont="1" applyBorder="1" applyAlignment="1">
      <alignment wrapText="1"/>
    </xf>
    <xf numFmtId="1" fontId="6" fillId="3" borderId="1724" xfId="0" applyNumberFormat="1" applyFont="1" applyFill="1" applyBorder="1" applyAlignment="1">
      <alignment horizontal="center" vertical="center" wrapText="1"/>
    </xf>
    <xf numFmtId="1" fontId="6" fillId="3" borderId="1730" xfId="0" applyNumberFormat="1" applyFont="1" applyFill="1" applyBorder="1" applyAlignment="1">
      <alignment horizontal="center" vertical="center" wrapText="1"/>
    </xf>
    <xf numFmtId="1" fontId="6" fillId="0" borderId="1725" xfId="0" applyNumberFormat="1" applyFont="1" applyBorder="1" applyAlignment="1">
      <alignment horizontal="center" vertical="center" wrapText="1"/>
    </xf>
    <xf numFmtId="1" fontId="6" fillId="5" borderId="1729" xfId="0" applyNumberFormat="1" applyFont="1" applyFill="1" applyBorder="1" applyAlignment="1">
      <alignment horizontal="center" vertical="center" wrapText="1"/>
    </xf>
    <xf numFmtId="1" fontId="6" fillId="3" borderId="1736" xfId="0" applyNumberFormat="1" applyFont="1" applyFill="1" applyBorder="1" applyAlignment="1">
      <alignment horizontal="center" vertical="center" wrapText="1"/>
    </xf>
    <xf numFmtId="1" fontId="6" fillId="3" borderId="1723" xfId="0" applyNumberFormat="1" applyFont="1" applyFill="1" applyBorder="1" applyAlignment="1">
      <alignment horizontal="center" vertical="center" wrapText="1"/>
    </xf>
    <xf numFmtId="1" fontId="6" fillId="0" borderId="1737" xfId="0" applyNumberFormat="1" applyFont="1" applyBorder="1" applyAlignment="1">
      <alignment horizontal="center" vertical="center" wrapText="1"/>
    </xf>
    <xf numFmtId="1" fontId="6" fillId="0" borderId="1738" xfId="0" applyNumberFormat="1" applyFont="1" applyBorder="1" applyAlignment="1">
      <alignment horizontal="center" vertical="center" wrapText="1"/>
    </xf>
    <xf numFmtId="1" fontId="6" fillId="0" borderId="1726" xfId="0" applyNumberFormat="1" applyFont="1" applyBorder="1" applyAlignment="1">
      <alignment horizontal="center" vertical="center"/>
    </xf>
    <xf numFmtId="1" fontId="6" fillId="0" borderId="1724" xfId="0" applyNumberFormat="1" applyFont="1" applyBorder="1" applyAlignment="1">
      <alignment horizontal="center" vertical="center"/>
    </xf>
    <xf numFmtId="1" fontId="6" fillId="0" borderId="1726" xfId="0" applyNumberFormat="1" applyFont="1" applyBorder="1" applyAlignment="1">
      <alignment wrapText="1"/>
    </xf>
    <xf numFmtId="1" fontId="6" fillId="0" borderId="1724" xfId="0" applyNumberFormat="1" applyFont="1" applyBorder="1" applyAlignment="1">
      <alignment wrapText="1"/>
    </xf>
    <xf numFmtId="1" fontId="6" fillId="0" borderId="1742" xfId="0" applyNumberFormat="1" applyFont="1" applyBorder="1" applyAlignment="1">
      <alignment horizontal="center" vertical="center" wrapText="1"/>
    </xf>
    <xf numFmtId="1" fontId="6" fillId="0" borderId="1725" xfId="0" applyNumberFormat="1" applyFont="1" applyBorder="1" applyAlignment="1">
      <alignment horizontal="center" vertical="center"/>
    </xf>
    <xf numFmtId="1" fontId="6" fillId="0" borderId="1747" xfId="0" applyNumberFormat="1" applyFont="1" applyBorder="1" applyAlignment="1">
      <alignment horizontal="center" vertical="center" wrapText="1"/>
    </xf>
    <xf numFmtId="1" fontId="6" fillId="0" borderId="349" xfId="0" applyNumberFormat="1" applyFont="1" applyBorder="1" applyAlignment="1">
      <alignment horizontal="center" vertical="center" wrapText="1"/>
    </xf>
    <xf numFmtId="1" fontId="6" fillId="0" borderId="1748" xfId="0" applyNumberFormat="1" applyFont="1" applyBorder="1" applyAlignment="1">
      <alignment horizontal="center" vertical="center" wrapText="1"/>
    </xf>
    <xf numFmtId="1" fontId="6" fillId="0" borderId="1736" xfId="0" applyNumberFormat="1" applyFont="1" applyBorder="1" applyAlignment="1">
      <alignment horizontal="center"/>
    </xf>
    <xf numFmtId="1" fontId="6" fillId="0" borderId="1723" xfId="0" applyNumberFormat="1" applyFont="1" applyBorder="1" applyAlignment="1">
      <alignment horizontal="center"/>
    </xf>
    <xf numFmtId="1" fontId="6" fillId="0" borderId="1724" xfId="0" applyNumberFormat="1" applyFont="1" applyBorder="1" applyAlignment="1">
      <alignment horizontal="center"/>
    </xf>
    <xf numFmtId="1" fontId="6" fillId="0" borderId="1725" xfId="0" applyNumberFormat="1" applyFont="1" applyBorder="1" applyAlignment="1">
      <alignment horizontal="center"/>
    </xf>
    <xf numFmtId="1" fontId="1" fillId="0" borderId="1725" xfId="0" applyNumberFormat="1" applyFont="1" applyBorder="1"/>
    <xf numFmtId="1" fontId="1" fillId="0" borderId="1756" xfId="0" applyNumberFormat="1" applyFont="1" applyBorder="1"/>
    <xf numFmtId="1" fontId="6" fillId="5" borderId="1750" xfId="0" applyNumberFormat="1" applyFont="1" applyFill="1" applyBorder="1" applyAlignment="1">
      <alignment horizontal="center" vertical="center" wrapText="1"/>
    </xf>
    <xf numFmtId="1" fontId="6" fillId="5" borderId="1757" xfId="0" applyNumberFormat="1" applyFont="1" applyFill="1" applyBorder="1" applyAlignment="1">
      <alignment horizontal="center" vertical="center" wrapText="1"/>
    </xf>
    <xf numFmtId="1" fontId="6" fillId="0" borderId="364" xfId="0" applyNumberFormat="1" applyFont="1" applyBorder="1" applyAlignment="1">
      <alignment wrapText="1"/>
    </xf>
    <xf numFmtId="1" fontId="6" fillId="0" borderId="380" xfId="0" applyNumberFormat="1" applyFont="1" applyBorder="1" applyAlignment="1">
      <alignment wrapText="1"/>
    </xf>
    <xf numFmtId="1" fontId="6" fillId="0" borderId="367" xfId="0" applyNumberFormat="1" applyFont="1" applyBorder="1"/>
    <xf numFmtId="1" fontId="6" fillId="0" borderId="1747" xfId="0" applyNumberFormat="1" applyFont="1" applyBorder="1"/>
    <xf numFmtId="1" fontId="6" fillId="0" borderId="1742" xfId="0" applyNumberFormat="1" applyFont="1" applyBorder="1"/>
    <xf numFmtId="1" fontId="6" fillId="0" borderId="1738" xfId="0" applyNumberFormat="1" applyFont="1" applyBorder="1"/>
    <xf numFmtId="1" fontId="6" fillId="0" borderId="368" xfId="0" applyNumberFormat="1" applyFont="1" applyBorder="1" applyAlignment="1">
      <alignment horizontal="center" vertical="center" wrapText="1"/>
    </xf>
    <xf numFmtId="1" fontId="6" fillId="5" borderId="1720" xfId="0" applyNumberFormat="1" applyFont="1" applyFill="1" applyBorder="1" applyAlignment="1">
      <alignment horizontal="center" vertical="center" wrapText="1"/>
    </xf>
    <xf numFmtId="1" fontId="6" fillId="0" borderId="1759" xfId="0" applyNumberFormat="1" applyFont="1" applyBorder="1" applyAlignment="1">
      <alignment horizontal="center" vertical="center" wrapText="1"/>
    </xf>
    <xf numFmtId="1" fontId="6" fillId="0" borderId="1760" xfId="0" applyNumberFormat="1" applyFont="1" applyBorder="1" applyAlignment="1">
      <alignment horizontal="center" vertical="center" wrapText="1"/>
    </xf>
    <xf numFmtId="1" fontId="6" fillId="0" borderId="1736" xfId="0" applyNumberFormat="1" applyFont="1" applyBorder="1" applyAlignment="1">
      <alignment horizontal="center" vertical="center" wrapText="1"/>
    </xf>
    <xf numFmtId="1" fontId="6" fillId="0" borderId="1756" xfId="0" applyNumberFormat="1" applyFont="1" applyBorder="1" applyAlignment="1">
      <alignment horizontal="center" vertical="center" wrapText="1"/>
    </xf>
    <xf numFmtId="1" fontId="1" fillId="0" borderId="368" xfId="0" applyNumberFormat="1" applyFont="1" applyBorder="1"/>
    <xf numFmtId="1" fontId="1" fillId="0" borderId="1724" xfId="0" applyNumberFormat="1" applyFont="1" applyBorder="1"/>
    <xf numFmtId="1" fontId="1" fillId="0" borderId="1726" xfId="0" applyNumberFormat="1" applyFont="1" applyBorder="1" applyAlignment="1">
      <alignment wrapText="1"/>
    </xf>
    <xf numFmtId="1" fontId="1" fillId="0" borderId="1724" xfId="0" applyNumberFormat="1" applyFont="1" applyBorder="1" applyAlignment="1">
      <alignment wrapText="1"/>
    </xf>
    <xf numFmtId="1" fontId="6" fillId="0" borderId="1767" xfId="0" applyNumberFormat="1" applyFont="1" applyBorder="1" applyAlignment="1">
      <alignment horizontal="center" vertical="center" wrapText="1"/>
    </xf>
    <xf numFmtId="1" fontId="6" fillId="0" borderId="1716" xfId="0" applyNumberFormat="1" applyFont="1" applyBorder="1" applyAlignment="1">
      <alignment horizontal="center" vertical="center" wrapText="1"/>
    </xf>
    <xf numFmtId="1" fontId="1" fillId="0" borderId="1726" xfId="0" applyNumberFormat="1" applyFont="1" applyBorder="1"/>
    <xf numFmtId="1" fontId="10" fillId="0" borderId="1736" xfId="0" applyNumberFormat="1" applyFont="1" applyBorder="1" applyAlignment="1">
      <alignment horizontal="center" vertical="center" wrapText="1"/>
    </xf>
    <xf numFmtId="1" fontId="10" fillId="0" borderId="368" xfId="0" applyNumberFormat="1" applyFont="1" applyBorder="1" applyAlignment="1">
      <alignment horizontal="center" vertical="center" wrapText="1"/>
    </xf>
    <xf numFmtId="1" fontId="10" fillId="0" borderId="1724" xfId="0" applyNumberFormat="1" applyFont="1" applyBorder="1" applyAlignment="1">
      <alignment horizontal="center" vertical="center" wrapText="1"/>
    </xf>
    <xf numFmtId="1" fontId="6" fillId="0" borderId="1734" xfId="0" applyNumberFormat="1" applyFont="1" applyBorder="1" applyAlignment="1">
      <alignment horizontal="center" vertical="center" wrapText="1"/>
    </xf>
    <xf numFmtId="1" fontId="6" fillId="0" borderId="367" xfId="0" applyNumberFormat="1" applyFont="1" applyBorder="1" applyAlignment="1" applyProtection="1">
      <alignment horizontal="center" vertical="center" wrapText="1"/>
      <protection hidden="1"/>
    </xf>
    <xf numFmtId="1" fontId="6" fillId="0" borderId="1756" xfId="0" applyNumberFormat="1" applyFont="1" applyBorder="1" applyAlignment="1" applyProtection="1">
      <alignment horizontal="center" vertical="center" wrapText="1"/>
      <protection hidden="1"/>
    </xf>
    <xf numFmtId="1" fontId="6" fillId="0" borderId="367" xfId="0" applyNumberFormat="1" applyFont="1" applyBorder="1" applyAlignment="1" applyProtection="1">
      <alignment horizontal="center" vertical="center"/>
      <protection hidden="1"/>
    </xf>
    <xf numFmtId="1" fontId="6" fillId="0" borderId="349" xfId="0" applyNumberFormat="1" applyFont="1" applyBorder="1" applyAlignment="1" applyProtection="1">
      <alignment horizontal="center" vertical="center"/>
      <protection hidden="1"/>
    </xf>
    <xf numFmtId="1" fontId="6" fillId="0" borderId="1756" xfId="0" applyNumberFormat="1" applyFont="1" applyBorder="1" applyAlignment="1" applyProtection="1">
      <alignment horizontal="center" vertical="center"/>
      <protection hidden="1"/>
    </xf>
    <xf numFmtId="1" fontId="6" fillId="0" borderId="349" xfId="0" applyNumberFormat="1" applyFont="1" applyBorder="1" applyAlignment="1" applyProtection="1">
      <alignment horizontal="center" vertical="center" wrapText="1"/>
      <protection hidden="1"/>
    </xf>
    <xf numFmtId="1" fontId="6" fillId="0" borderId="1726" xfId="0" applyNumberFormat="1" applyFont="1" applyBorder="1" applyAlignment="1" applyProtection="1">
      <alignment horizontal="center" vertical="center"/>
      <protection hidden="1"/>
    </xf>
    <xf numFmtId="1" fontId="6" fillId="0" borderId="368" xfId="0" applyNumberFormat="1" applyFont="1" applyBorder="1" applyAlignment="1" applyProtection="1">
      <alignment horizontal="center" vertical="center"/>
      <protection hidden="1"/>
    </xf>
    <xf numFmtId="1" fontId="6" fillId="0" borderId="1729" xfId="0" applyNumberFormat="1" applyFont="1" applyBorder="1" applyAlignment="1" applyProtection="1">
      <alignment horizontal="center" vertical="center"/>
      <protection hidden="1"/>
    </xf>
    <xf numFmtId="1" fontId="6" fillId="0" borderId="1724" xfId="0" applyNumberFormat="1" applyFont="1" applyBorder="1" applyAlignment="1" applyProtection="1">
      <alignment horizontal="center" vertical="center"/>
      <protection hidden="1"/>
    </xf>
    <xf numFmtId="1" fontId="6" fillId="0" borderId="1729" xfId="0" applyNumberFormat="1" applyFont="1" applyBorder="1" applyAlignment="1">
      <alignment horizontal="center" vertical="center"/>
    </xf>
    <xf numFmtId="1" fontId="6" fillId="5" borderId="1759" xfId="0" applyNumberFormat="1" applyFont="1" applyFill="1" applyBorder="1" applyAlignment="1">
      <alignment horizontal="center" vertical="center" wrapText="1"/>
    </xf>
    <xf numFmtId="1" fontId="6" fillId="5" borderId="1738" xfId="0" applyNumberFormat="1" applyFont="1" applyFill="1" applyBorder="1" applyAlignment="1">
      <alignment horizontal="center" vertical="center" wrapText="1"/>
    </xf>
    <xf numFmtId="1" fontId="6" fillId="0" borderId="1771" xfId="0" applyNumberFormat="1" applyFont="1" applyBorder="1" applyAlignment="1">
      <alignment horizontal="center" vertical="center" wrapText="1"/>
    </xf>
    <xf numFmtId="1" fontId="6" fillId="0" borderId="1738" xfId="0" applyNumberFormat="1" applyFont="1" applyBorder="1" applyAlignment="1">
      <alignment horizontal="center" vertical="center"/>
    </xf>
    <xf numFmtId="1" fontId="6" fillId="5" borderId="368" xfId="0" applyNumberFormat="1" applyFont="1" applyFill="1" applyBorder="1" applyAlignment="1">
      <alignment horizontal="center" vertical="center" wrapText="1"/>
    </xf>
    <xf numFmtId="0" fontId="8" fillId="0" borderId="368" xfId="0" applyFont="1" applyBorder="1" applyAlignment="1">
      <alignment wrapText="1"/>
    </xf>
    <xf numFmtId="0" fontId="8" fillId="0" borderId="1724" xfId="0" applyFont="1" applyBorder="1" applyAlignment="1">
      <alignment wrapText="1"/>
    </xf>
    <xf numFmtId="1" fontId="6" fillId="0" borderId="1784" xfId="0" applyNumberFormat="1" applyFont="1" applyBorder="1" applyAlignment="1">
      <alignment wrapText="1"/>
    </xf>
    <xf numFmtId="1" fontId="6" fillId="0" borderId="1759" xfId="0" applyNumberFormat="1" applyFont="1" applyBorder="1" applyAlignment="1">
      <alignment horizontal="center" vertical="center"/>
    </xf>
    <xf numFmtId="1" fontId="6" fillId="0" borderId="1730" xfId="0" applyNumberFormat="1" applyFont="1" applyBorder="1" applyAlignment="1">
      <alignment horizontal="center" vertical="center"/>
    </xf>
    <xf numFmtId="1" fontId="6" fillId="0" borderId="387" xfId="0" applyNumberFormat="1" applyFont="1" applyBorder="1" applyAlignment="1">
      <alignment horizontal="center" vertical="center" wrapText="1"/>
    </xf>
    <xf numFmtId="1" fontId="6" fillId="0" borderId="1764" xfId="0" applyNumberFormat="1" applyFont="1" applyBorder="1" applyAlignment="1">
      <alignment horizontal="center" vertical="center" wrapText="1"/>
    </xf>
    <xf numFmtId="1" fontId="6" fillId="0" borderId="379" xfId="0" applyNumberFormat="1" applyFont="1" applyBorder="1" applyAlignment="1">
      <alignment horizontal="center" vertical="center" wrapText="1"/>
    </xf>
    <xf numFmtId="1" fontId="6" fillId="0" borderId="1758" xfId="0" applyNumberFormat="1" applyFont="1" applyBorder="1" applyAlignment="1">
      <alignment horizontal="center" vertical="center" wrapText="1"/>
    </xf>
    <xf numFmtId="1" fontId="6" fillId="0" borderId="1756" xfId="0" applyNumberFormat="1" applyFont="1" applyBorder="1"/>
    <xf numFmtId="1" fontId="6" fillId="0" borderId="388" xfId="0" applyNumberFormat="1" applyFont="1" applyBorder="1" applyAlignment="1">
      <alignment horizontal="center" vertical="center" wrapText="1"/>
    </xf>
    <xf numFmtId="1" fontId="6" fillId="0" borderId="382" xfId="0" applyNumberFormat="1" applyFont="1" applyBorder="1" applyAlignment="1">
      <alignment horizontal="center" vertical="center" wrapText="1"/>
    </xf>
    <xf numFmtId="1" fontId="6" fillId="0" borderId="1807" xfId="0" applyNumberFormat="1" applyFont="1" applyBorder="1" applyAlignment="1">
      <alignment horizontal="center" vertical="center" wrapText="1"/>
    </xf>
    <xf numFmtId="1" fontId="6" fillId="0" borderId="1802" xfId="0" applyNumberFormat="1" applyFont="1" applyBorder="1" applyAlignment="1">
      <alignment horizontal="center" vertical="center" wrapText="1"/>
    </xf>
    <xf numFmtId="1" fontId="6" fillId="0" borderId="1812" xfId="0" applyNumberFormat="1" applyFont="1" applyBorder="1" applyAlignment="1">
      <alignment horizontal="center" vertical="center"/>
    </xf>
    <xf numFmtId="1" fontId="6" fillId="0" borderId="1809" xfId="0" applyNumberFormat="1" applyFont="1" applyBorder="1" applyAlignment="1">
      <alignment horizontal="center" vertical="center"/>
    </xf>
    <xf numFmtId="1" fontId="6" fillId="0" borderId="1813" xfId="0" applyNumberFormat="1" applyFont="1" applyBorder="1" applyAlignment="1">
      <alignment horizontal="center" vertical="center"/>
    </xf>
    <xf numFmtId="1" fontId="6" fillId="0" borderId="570" xfId="0" applyNumberFormat="1" applyFont="1" applyBorder="1" applyAlignment="1">
      <alignment horizontal="center" vertical="center" wrapText="1"/>
    </xf>
    <xf numFmtId="1" fontId="6" fillId="0" borderId="1812" xfId="0" applyNumberFormat="1" applyFont="1" applyBorder="1" applyAlignment="1">
      <alignment wrapText="1"/>
    </xf>
    <xf numFmtId="1" fontId="6" fillId="0" borderId="1805" xfId="0" applyNumberFormat="1" applyFont="1" applyBorder="1" applyAlignment="1">
      <alignment wrapText="1"/>
    </xf>
    <xf numFmtId="1" fontId="6" fillId="0" borderId="1852" xfId="0" applyNumberFormat="1" applyFont="1" applyBorder="1" applyAlignment="1">
      <alignment wrapText="1"/>
    </xf>
    <xf numFmtId="1" fontId="6" fillId="0" borderId="1853" xfId="0" applyNumberFormat="1" applyFont="1" applyBorder="1" applyAlignment="1">
      <alignment wrapText="1"/>
    </xf>
    <xf numFmtId="1" fontId="6" fillId="0" borderId="1839" xfId="0" applyNumberFormat="1" applyFont="1" applyBorder="1"/>
    <xf numFmtId="1" fontId="6" fillId="0" borderId="1806" xfId="0" applyNumberFormat="1" applyFont="1" applyBorder="1" applyAlignment="1">
      <alignment horizontal="center" vertical="center" wrapText="1"/>
    </xf>
    <xf numFmtId="1" fontId="6" fillId="0" borderId="1803" xfId="0" applyNumberFormat="1" applyFont="1" applyBorder="1" applyAlignment="1">
      <alignment horizontal="center" vertical="center" wrapText="1"/>
    </xf>
    <xf numFmtId="1" fontId="6" fillId="0" borderId="1811" xfId="0" applyNumberFormat="1" applyFont="1" applyBorder="1" applyAlignment="1">
      <alignment horizontal="center" vertical="center" wrapText="1"/>
    </xf>
    <xf numFmtId="1" fontId="6" fillId="0" borderId="1808" xfId="0" applyNumberFormat="1" applyFont="1" applyBorder="1" applyAlignment="1">
      <alignment horizontal="center" vertical="center" wrapText="1"/>
    </xf>
    <xf numFmtId="1" fontId="6" fillId="0" borderId="1833" xfId="0" applyNumberFormat="1" applyFont="1" applyBorder="1"/>
    <xf numFmtId="1" fontId="6" fillId="0" borderId="693" xfId="0" applyNumberFormat="1" applyFont="1" applyBorder="1"/>
    <xf numFmtId="1" fontId="6" fillId="0" borderId="570" xfId="0" applyNumberFormat="1" applyFont="1" applyBorder="1"/>
    <xf numFmtId="1" fontId="6" fillId="0" borderId="1866" xfId="0" applyNumberFormat="1" applyFont="1" applyBorder="1" applyAlignment="1">
      <alignment horizontal="center" vertical="center" wrapText="1"/>
    </xf>
    <xf numFmtId="1" fontId="6" fillId="0" borderId="1874" xfId="0" applyNumberFormat="1" applyFont="1" applyBorder="1" applyAlignment="1">
      <alignment horizontal="center" vertical="center" wrapText="1"/>
    </xf>
    <xf numFmtId="1" fontId="6" fillId="0" borderId="1809" xfId="0" applyNumberFormat="1" applyFont="1" applyBorder="1" applyAlignment="1" applyProtection="1">
      <alignment wrapText="1"/>
      <protection hidden="1"/>
    </xf>
    <xf numFmtId="1" fontId="6" fillId="0" borderId="1805" xfId="0" applyNumberFormat="1" applyFont="1" applyBorder="1" applyAlignment="1" applyProtection="1">
      <alignment wrapText="1"/>
      <protection hidden="1"/>
    </xf>
    <xf numFmtId="1" fontId="6" fillId="0" borderId="1844" xfId="0" applyNumberFormat="1" applyFont="1" applyBorder="1"/>
    <xf numFmtId="1" fontId="6" fillId="0" borderId="1841" xfId="0" applyNumberFormat="1" applyFont="1" applyBorder="1"/>
    <xf numFmtId="1" fontId="6" fillId="0" borderId="1861" xfId="0" applyNumberFormat="1" applyFont="1" applyBorder="1" applyAlignment="1">
      <alignment horizontal="center" vertical="center" wrapText="1"/>
    </xf>
    <xf numFmtId="1" fontId="6" fillId="0" borderId="1893" xfId="0" applyNumberFormat="1" applyFont="1" applyBorder="1" applyAlignment="1">
      <alignment horizontal="center" vertical="center" wrapText="1"/>
    </xf>
    <xf numFmtId="1" fontId="6" fillId="0" borderId="1901" xfId="0" applyNumberFormat="1" applyFont="1" applyBorder="1" applyAlignment="1" applyProtection="1">
      <alignment wrapText="1"/>
      <protection hidden="1"/>
    </xf>
    <xf numFmtId="1" fontId="6" fillId="0" borderId="1902" xfId="0" applyNumberFormat="1" applyFont="1" applyBorder="1" applyAlignment="1" applyProtection="1">
      <alignment wrapText="1"/>
      <protection hidden="1"/>
    </xf>
    <xf numFmtId="1" fontId="6" fillId="0" borderId="1805" xfId="0" applyNumberFormat="1" applyFont="1" applyBorder="1" applyAlignment="1">
      <alignment horizontal="center" vertical="center"/>
    </xf>
    <xf numFmtId="1" fontId="6" fillId="0" borderId="1852" xfId="0" applyNumberFormat="1" applyFont="1" applyBorder="1"/>
    <xf numFmtId="1" fontId="6" fillId="0" borderId="1801" xfId="0" applyNumberFormat="1" applyFont="1" applyBorder="1" applyAlignment="1">
      <alignment horizontal="center" vertical="center" wrapText="1"/>
    </xf>
    <xf numFmtId="1" fontId="6" fillId="0" borderId="1885" xfId="0" applyNumberFormat="1" applyFont="1" applyBorder="1" applyAlignment="1">
      <alignment horizontal="center" vertical="center" wrapText="1"/>
    </xf>
    <xf numFmtId="1" fontId="6" fillId="3" borderId="693" xfId="0" applyNumberFormat="1" applyFont="1" applyFill="1" applyBorder="1" applyAlignment="1">
      <alignment horizontal="center" vertical="center" wrapText="1"/>
    </xf>
    <xf numFmtId="1" fontId="6" fillId="3" borderId="570" xfId="0" applyNumberFormat="1" applyFont="1" applyFill="1" applyBorder="1" applyAlignment="1">
      <alignment horizontal="center" vertical="center" wrapText="1"/>
    </xf>
    <xf numFmtId="1" fontId="6" fillId="0" borderId="1904" xfId="0" applyNumberFormat="1" applyFont="1" applyBorder="1" applyAlignment="1">
      <alignment horizontal="center" vertical="center" wrapText="1"/>
    </xf>
    <xf numFmtId="1" fontId="6" fillId="0" borderId="1902" xfId="0" applyNumberFormat="1" applyFont="1" applyBorder="1" applyAlignment="1">
      <alignment horizontal="center" vertical="center" wrapText="1"/>
    </xf>
    <xf numFmtId="1" fontId="6" fillId="0" borderId="1904" xfId="0" applyNumberFormat="1" applyFont="1" applyBorder="1"/>
    <xf numFmtId="1" fontId="6" fillId="0" borderId="1902" xfId="0" applyNumberFormat="1" applyFont="1" applyBorder="1"/>
    <xf numFmtId="1" fontId="6" fillId="0" borderId="693" xfId="0" applyNumberFormat="1" applyFont="1" applyBorder="1" applyAlignment="1">
      <alignment horizontal="center" vertical="center" wrapText="1"/>
    </xf>
    <xf numFmtId="1" fontId="6" fillId="5" borderId="1904" xfId="0" applyNumberFormat="1" applyFont="1" applyFill="1" applyBorder="1" applyAlignment="1">
      <alignment horizontal="center" vertical="center" wrapText="1"/>
    </xf>
    <xf numFmtId="1" fontId="6" fillId="5" borderId="1901" xfId="0" applyNumberFormat="1" applyFont="1" applyFill="1" applyBorder="1" applyAlignment="1">
      <alignment horizontal="center" vertical="center" wrapText="1"/>
    </xf>
    <xf numFmtId="1" fontId="6" fillId="5" borderId="1902" xfId="0" applyNumberFormat="1" applyFont="1" applyFill="1" applyBorder="1" applyAlignment="1">
      <alignment horizontal="center" vertical="center" wrapText="1"/>
    </xf>
    <xf numFmtId="1" fontId="6" fillId="0" borderId="1901" xfId="0" applyNumberFormat="1" applyFont="1" applyBorder="1" applyAlignment="1">
      <alignment horizontal="center" vertical="center" wrapText="1"/>
    </xf>
    <xf numFmtId="1" fontId="6" fillId="0" borderId="1907" xfId="0" applyNumberFormat="1" applyFont="1" applyBorder="1" applyAlignment="1">
      <alignment horizontal="center" vertical="center" wrapText="1"/>
    </xf>
    <xf numFmtId="1" fontId="6" fillId="0" borderId="1908" xfId="0" applyNumberFormat="1" applyFont="1" applyBorder="1" applyAlignment="1">
      <alignment horizontal="center" vertical="center" wrapText="1"/>
    </xf>
    <xf numFmtId="1" fontId="6" fillId="0" borderId="1911" xfId="0" applyNumberFormat="1" applyFont="1" applyBorder="1" applyAlignment="1">
      <alignment wrapText="1"/>
    </xf>
    <xf numFmtId="1" fontId="6" fillId="0" borderId="1912" xfId="0" applyNumberFormat="1" applyFont="1" applyBorder="1" applyAlignment="1">
      <alignment wrapText="1"/>
    </xf>
    <xf numFmtId="1" fontId="6" fillId="3" borderId="1902" xfId="0" applyNumberFormat="1" applyFont="1" applyFill="1" applyBorder="1" applyAlignment="1">
      <alignment horizontal="center" vertical="center" wrapText="1"/>
    </xf>
    <xf numFmtId="1" fontId="6" fillId="3" borderId="1908" xfId="0" applyNumberFormat="1" applyFont="1" applyFill="1" applyBorder="1" applyAlignment="1">
      <alignment horizontal="center" vertical="center" wrapText="1"/>
    </xf>
    <xf numFmtId="1" fontId="6" fillId="0" borderId="1903" xfId="0" applyNumberFormat="1" applyFont="1" applyBorder="1" applyAlignment="1">
      <alignment horizontal="center" vertical="center" wrapText="1"/>
    </xf>
    <xf numFmtId="1" fontId="6" fillId="5" borderId="1907" xfId="0" applyNumberFormat="1" applyFont="1" applyFill="1" applyBorder="1" applyAlignment="1">
      <alignment horizontal="center" vertical="center" wrapText="1"/>
    </xf>
    <xf numFmtId="1" fontId="6" fillId="3" borderId="1914" xfId="0" applyNumberFormat="1" applyFont="1" applyFill="1" applyBorder="1" applyAlignment="1">
      <alignment horizontal="center" vertical="center" wrapText="1"/>
    </xf>
    <xf numFmtId="1" fontId="6" fillId="3" borderId="1901" xfId="0" applyNumberFormat="1" applyFont="1" applyFill="1" applyBorder="1" applyAlignment="1">
      <alignment horizontal="center" vertical="center" wrapText="1"/>
    </xf>
    <xf numFmtId="1" fontId="6" fillId="0" borderId="1916" xfId="0" applyNumberFormat="1" applyFont="1" applyBorder="1" applyAlignment="1">
      <alignment horizontal="center" vertical="center" wrapText="1"/>
    </xf>
    <xf numFmtId="1" fontId="6" fillId="0" borderId="1917" xfId="0" applyNumberFormat="1" applyFont="1" applyBorder="1" applyAlignment="1">
      <alignment horizontal="center" vertical="center" wrapText="1"/>
    </xf>
    <xf numFmtId="1" fontId="6" fillId="0" borderId="1904" xfId="0" applyNumberFormat="1" applyFont="1" applyBorder="1" applyAlignment="1">
      <alignment horizontal="center" vertical="center"/>
    </xf>
    <xf numFmtId="1" fontId="6" fillId="0" borderId="1902" xfId="0" applyNumberFormat="1" applyFont="1" applyBorder="1" applyAlignment="1">
      <alignment horizontal="center" vertical="center"/>
    </xf>
    <xf numFmtId="1" fontId="6" fillId="0" borderId="1904" xfId="0" applyNumberFormat="1" applyFont="1" applyBorder="1" applyAlignment="1">
      <alignment wrapText="1"/>
    </xf>
    <xf numFmtId="1" fontId="6" fillId="0" borderId="1902" xfId="0" applyNumberFormat="1" applyFont="1" applyBorder="1" applyAlignment="1">
      <alignment wrapText="1"/>
    </xf>
    <xf numFmtId="1" fontId="6" fillId="0" borderId="1903" xfId="0" applyNumberFormat="1" applyFont="1" applyBorder="1" applyAlignment="1">
      <alignment horizontal="center" vertical="center"/>
    </xf>
    <xf numFmtId="1" fontId="6" fillId="0" borderId="1925" xfId="0" applyNumberFormat="1" applyFont="1" applyBorder="1" applyAlignment="1">
      <alignment horizontal="center" vertical="center" wrapText="1"/>
    </xf>
    <xf numFmtId="1" fontId="6" fillId="0" borderId="1926" xfId="0" applyNumberFormat="1" applyFont="1" applyBorder="1" applyAlignment="1">
      <alignment horizontal="center" vertical="center" wrapText="1"/>
    </xf>
    <xf numFmtId="1" fontId="6" fillId="0" borderId="1914" xfId="0" applyNumberFormat="1" applyFont="1" applyBorder="1" applyAlignment="1">
      <alignment horizontal="center"/>
    </xf>
    <xf numFmtId="1" fontId="6" fillId="0" borderId="1901" xfId="0" applyNumberFormat="1" applyFont="1" applyBorder="1" applyAlignment="1">
      <alignment horizontal="center"/>
    </xf>
    <xf numFmtId="1" fontId="6" fillId="0" borderId="1902" xfId="0" applyNumberFormat="1" applyFont="1" applyBorder="1" applyAlignment="1">
      <alignment horizontal="center"/>
    </xf>
    <xf numFmtId="1" fontId="6" fillId="0" borderId="1903" xfId="0" applyNumberFormat="1" applyFont="1" applyBorder="1" applyAlignment="1">
      <alignment horizontal="center"/>
    </xf>
    <xf numFmtId="1" fontId="6" fillId="0" borderId="1812" xfId="0" applyNumberFormat="1" applyFont="1" applyBorder="1" applyAlignment="1">
      <alignment horizontal="center" vertical="center" wrapText="1"/>
    </xf>
    <xf numFmtId="1" fontId="6" fillId="0" borderId="1805" xfId="0" applyNumberFormat="1" applyFont="1" applyBorder="1" applyAlignment="1">
      <alignment horizontal="center" vertical="center" wrapText="1"/>
    </xf>
    <xf numFmtId="1" fontId="1" fillId="0" borderId="1833" xfId="0" applyNumberFormat="1" applyFont="1" applyBorder="1"/>
    <xf numFmtId="1" fontId="6" fillId="0" borderId="1944" xfId="0" applyNumberFormat="1" applyFont="1" applyBorder="1" applyAlignment="1">
      <alignment horizontal="center" vertical="center" wrapText="1"/>
    </xf>
    <xf numFmtId="1" fontId="1" fillId="0" borderId="1944" xfId="0" applyNumberFormat="1" applyFont="1" applyBorder="1"/>
    <xf numFmtId="1" fontId="6" fillId="5" borderId="1931" xfId="0" applyNumberFormat="1" applyFont="1" applyFill="1" applyBorder="1" applyAlignment="1">
      <alignment horizontal="center" vertical="center" wrapText="1"/>
    </xf>
    <xf numFmtId="1" fontId="6" fillId="5" borderId="1946" xfId="0" applyNumberFormat="1" applyFont="1" applyFill="1" applyBorder="1" applyAlignment="1">
      <alignment horizontal="center" vertical="center" wrapText="1"/>
    </xf>
    <xf numFmtId="1" fontId="6" fillId="0" borderId="1841" xfId="0" applyNumberFormat="1" applyFont="1" applyBorder="1" applyAlignment="1">
      <alignment wrapText="1"/>
    </xf>
    <xf numFmtId="1" fontId="6" fillId="0" borderId="1807" xfId="0" applyNumberFormat="1" applyFont="1" applyBorder="1"/>
    <xf numFmtId="1" fontId="6" fillId="0" borderId="1925" xfId="0" applyNumberFormat="1" applyFont="1" applyBorder="1"/>
    <xf numFmtId="1" fontId="6" fillId="0" borderId="1916" xfId="0" applyNumberFormat="1" applyFont="1" applyBorder="1"/>
    <xf numFmtId="1" fontId="6" fillId="0" borderId="1917" xfId="0" applyNumberFormat="1" applyFont="1" applyBorder="1"/>
    <xf numFmtId="1" fontId="6" fillId="0" borderId="1938" xfId="0" applyNumberFormat="1" applyFont="1" applyBorder="1" applyAlignment="1">
      <alignment horizontal="center" vertical="center" wrapText="1"/>
    </xf>
    <xf numFmtId="1" fontId="6" fillId="0" borderId="1939" xfId="0" applyNumberFormat="1" applyFont="1" applyBorder="1" applyAlignment="1">
      <alignment horizontal="center" vertical="center" wrapText="1"/>
    </xf>
    <xf numFmtId="1" fontId="6" fillId="0" borderId="1809" xfId="0" applyNumberFormat="1" applyFont="1" applyBorder="1" applyAlignment="1">
      <alignment horizontal="center" vertical="center" wrapText="1"/>
    </xf>
    <xf numFmtId="1" fontId="6" fillId="5" borderId="1930" xfId="0" applyNumberFormat="1" applyFont="1" applyFill="1" applyBorder="1" applyAlignment="1">
      <alignment horizontal="center" vertical="center" wrapText="1"/>
    </xf>
    <xf numFmtId="1" fontId="6" fillId="0" borderId="1949" xfId="0" applyNumberFormat="1" applyFont="1" applyBorder="1" applyAlignment="1">
      <alignment horizontal="center" vertical="center" wrapText="1"/>
    </xf>
    <xf numFmtId="1" fontId="6" fillId="0" borderId="1833" xfId="0" applyNumberFormat="1" applyFont="1" applyBorder="1" applyAlignment="1">
      <alignment horizontal="center" vertical="center"/>
    </xf>
    <xf numFmtId="1" fontId="6" fillId="0" borderId="1936" xfId="0" applyNumberFormat="1" applyFont="1" applyBorder="1" applyAlignment="1">
      <alignment horizontal="center" vertical="center" wrapText="1"/>
    </xf>
    <xf numFmtId="1" fontId="6" fillId="0" borderId="1833" xfId="0" applyNumberFormat="1" applyFont="1" applyBorder="1" applyAlignment="1">
      <alignment horizontal="center" vertical="center" wrapText="1"/>
    </xf>
    <xf numFmtId="1" fontId="1" fillId="0" borderId="1809" xfId="0" applyNumberFormat="1" applyFont="1" applyBorder="1"/>
    <xf numFmtId="1" fontId="1" fillId="0" borderId="1805" xfId="0" applyNumberFormat="1" applyFont="1" applyBorder="1"/>
    <xf numFmtId="1" fontId="1" fillId="0" borderId="1812" xfId="0" applyNumberFormat="1" applyFont="1" applyBorder="1" applyAlignment="1">
      <alignment wrapText="1"/>
    </xf>
    <xf numFmtId="1" fontId="1" fillId="0" borderId="1805" xfId="0" applyNumberFormat="1" applyFont="1" applyBorder="1" applyAlignment="1">
      <alignment wrapText="1"/>
    </xf>
    <xf numFmtId="1" fontId="6" fillId="0" borderId="1960" xfId="0" applyNumberFormat="1" applyFont="1" applyBorder="1" applyAlignment="1">
      <alignment horizontal="center" vertical="center" wrapText="1"/>
    </xf>
    <xf numFmtId="1" fontId="6" fillId="0" borderId="1940" xfId="0" applyNumberFormat="1" applyFont="1" applyBorder="1" applyAlignment="1">
      <alignment horizontal="center" vertical="center" wrapText="1"/>
    </xf>
    <xf numFmtId="1" fontId="6" fillId="0" borderId="1966" xfId="0" applyNumberFormat="1" applyFont="1" applyBorder="1" applyAlignment="1">
      <alignment horizontal="center" vertical="center" wrapText="1"/>
    </xf>
    <xf numFmtId="1" fontId="6" fillId="0" borderId="1965" xfId="0" applyNumberFormat="1" applyFont="1" applyBorder="1" applyAlignment="1">
      <alignment wrapText="1"/>
    </xf>
    <xf numFmtId="1" fontId="1" fillId="0" borderId="1812" xfId="0" applyNumberFormat="1" applyFont="1" applyBorder="1"/>
    <xf numFmtId="1" fontId="10" fillId="0" borderId="1949" xfId="0" applyNumberFormat="1" applyFont="1" applyBorder="1" applyAlignment="1">
      <alignment horizontal="center" vertical="center" wrapText="1"/>
    </xf>
    <xf numFmtId="1" fontId="10" fillId="0" borderId="1809" xfId="0" applyNumberFormat="1" applyFont="1" applyBorder="1" applyAlignment="1">
      <alignment horizontal="center" vertical="center" wrapText="1"/>
    </xf>
    <xf numFmtId="1" fontId="10" fillId="0" borderId="1805" xfId="0" applyNumberFormat="1" applyFont="1" applyBorder="1" applyAlignment="1">
      <alignment horizontal="center" vertical="center" wrapText="1"/>
    </xf>
    <xf numFmtId="1" fontId="6" fillId="0" borderId="1841" xfId="0" applyNumberFormat="1" applyFont="1" applyBorder="1" applyAlignment="1">
      <alignment horizontal="center" vertical="center" wrapText="1"/>
    </xf>
    <xf numFmtId="1" fontId="6" fillId="0" borderId="1807" xfId="0" applyNumberFormat="1" applyFont="1" applyBorder="1" applyAlignment="1" applyProtection="1">
      <alignment horizontal="center" vertical="center" wrapText="1"/>
      <protection hidden="1"/>
    </xf>
    <xf numFmtId="1" fontId="6" fillId="0" borderId="1936" xfId="0" applyNumberFormat="1" applyFont="1" applyBorder="1" applyAlignment="1" applyProtection="1">
      <alignment horizontal="center" vertical="center" wrapText="1"/>
      <protection hidden="1"/>
    </xf>
    <xf numFmtId="1" fontId="6" fillId="0" borderId="1807" xfId="0" applyNumberFormat="1" applyFont="1" applyBorder="1" applyAlignment="1" applyProtection="1">
      <alignment horizontal="center" vertical="center"/>
      <protection hidden="1"/>
    </xf>
    <xf numFmtId="1" fontId="6" fillId="0" borderId="1801" xfId="0" applyNumberFormat="1" applyFont="1" applyBorder="1" applyAlignment="1" applyProtection="1">
      <alignment horizontal="center" vertical="center"/>
      <protection hidden="1"/>
    </xf>
    <xf numFmtId="1" fontId="6" fillId="0" borderId="1936" xfId="0" applyNumberFormat="1" applyFont="1" applyBorder="1" applyAlignment="1" applyProtection="1">
      <alignment horizontal="center" vertical="center"/>
      <protection hidden="1"/>
    </xf>
    <xf numFmtId="1" fontId="6" fillId="0" borderId="1801" xfId="0" applyNumberFormat="1" applyFont="1" applyBorder="1" applyAlignment="1" applyProtection="1">
      <alignment horizontal="center" vertical="center" wrapText="1"/>
      <protection hidden="1"/>
    </xf>
    <xf numFmtId="1" fontId="6" fillId="0" borderId="1812" xfId="0" applyNumberFormat="1" applyFont="1" applyBorder="1" applyAlignment="1" applyProtection="1">
      <alignment horizontal="center" vertical="center"/>
      <protection hidden="1"/>
    </xf>
    <xf numFmtId="1" fontId="6" fillId="0" borderId="1809" xfId="0" applyNumberFormat="1" applyFont="1" applyBorder="1" applyAlignment="1" applyProtection="1">
      <alignment horizontal="center" vertical="center"/>
      <protection hidden="1"/>
    </xf>
    <xf numFmtId="1" fontId="6" fillId="0" borderId="1813" xfId="0" applyNumberFormat="1" applyFont="1" applyBorder="1" applyAlignment="1" applyProtection="1">
      <alignment horizontal="center" vertical="center"/>
      <protection hidden="1"/>
    </xf>
    <xf numFmtId="1" fontId="6" fillId="0" borderId="1805" xfId="0" applyNumberFormat="1" applyFont="1" applyBorder="1" applyAlignment="1" applyProtection="1">
      <alignment horizontal="center" vertical="center"/>
      <protection hidden="1"/>
    </xf>
    <xf numFmtId="1" fontId="6" fillId="0" borderId="1813" xfId="0" applyNumberFormat="1" applyFont="1" applyBorder="1" applyAlignment="1">
      <alignment horizontal="center" vertical="center" wrapText="1"/>
    </xf>
    <xf numFmtId="1" fontId="6" fillId="0" borderId="1804" xfId="0" applyNumberFormat="1" applyFont="1" applyBorder="1" applyAlignment="1">
      <alignment horizontal="center" vertical="center"/>
    </xf>
    <xf numFmtId="1" fontId="6" fillId="5" borderId="1966" xfId="0" applyNumberFormat="1" applyFont="1" applyFill="1" applyBorder="1" applyAlignment="1">
      <alignment horizontal="center" vertical="center" wrapText="1"/>
    </xf>
    <xf numFmtId="1" fontId="6" fillId="5" borderId="570" xfId="0" applyNumberFormat="1" applyFont="1" applyFill="1" applyBorder="1" applyAlignment="1">
      <alignment horizontal="center" vertical="center" wrapText="1"/>
    </xf>
    <xf numFmtId="1" fontId="6" fillId="0" borderId="1968" xfId="0" applyNumberFormat="1" applyFont="1" applyBorder="1" applyAlignment="1">
      <alignment horizontal="center" vertical="center" wrapText="1"/>
    </xf>
    <xf numFmtId="1" fontId="6" fillId="0" borderId="570" xfId="0" applyNumberFormat="1" applyFont="1" applyBorder="1" applyAlignment="1">
      <alignment horizontal="center" vertical="center"/>
    </xf>
    <xf numFmtId="1" fontId="6" fillId="0" borderId="1971" xfId="0" applyNumberFormat="1" applyFont="1" applyBorder="1" applyAlignment="1">
      <alignment horizontal="center" vertical="center"/>
    </xf>
    <xf numFmtId="1" fontId="6" fillId="5" borderId="1809" xfId="0" applyNumberFormat="1" applyFont="1" applyFill="1" applyBorder="1" applyAlignment="1">
      <alignment horizontal="center" vertical="center" wrapText="1"/>
    </xf>
    <xf numFmtId="1" fontId="6" fillId="5" borderId="1805" xfId="0" applyNumberFormat="1" applyFont="1" applyFill="1" applyBorder="1" applyAlignment="1">
      <alignment horizontal="center" vertical="center" wrapText="1"/>
    </xf>
    <xf numFmtId="0" fontId="8" fillId="0" borderId="1809" xfId="0" applyFont="1" applyBorder="1" applyAlignment="1">
      <alignment wrapText="1"/>
    </xf>
    <xf numFmtId="0" fontId="8" fillId="0" borderId="1805" xfId="0" applyFont="1" applyBorder="1" applyAlignment="1">
      <alignment wrapText="1"/>
    </xf>
    <xf numFmtId="1" fontId="6" fillId="0" borderId="1829" xfId="0" applyNumberFormat="1" applyFont="1" applyBorder="1" applyAlignment="1">
      <alignment wrapText="1"/>
    </xf>
    <xf numFmtId="1" fontId="6" fillId="0" borderId="1966" xfId="0" applyNumberFormat="1" applyFont="1" applyBorder="1" applyAlignment="1">
      <alignment horizontal="center" vertical="center"/>
    </xf>
    <xf numFmtId="1" fontId="6" fillId="0" borderId="1973" xfId="0" applyNumberFormat="1" applyFont="1" applyBorder="1" applyAlignment="1">
      <alignment horizontal="center" vertical="center"/>
    </xf>
    <xf numFmtId="1" fontId="6" fillId="0" borderId="1810" xfId="0" applyNumberFormat="1" applyFont="1" applyBorder="1" applyAlignment="1">
      <alignment horizontal="center" vertical="center" wrapText="1"/>
    </xf>
    <xf numFmtId="1" fontId="6" fillId="0" borderId="1967" xfId="0" applyNumberFormat="1" applyFont="1" applyBorder="1" applyAlignment="1">
      <alignment horizontal="center" vertical="center" wrapText="1"/>
    </xf>
    <xf numFmtId="1" fontId="6" fillId="0" borderId="1933" xfId="0" applyNumberFormat="1" applyFont="1" applyBorder="1" applyAlignment="1">
      <alignment horizontal="center" vertical="center" wrapText="1"/>
    </xf>
    <xf numFmtId="1" fontId="6" fillId="0" borderId="1936" xfId="0" applyNumberFormat="1" applyFont="1" applyBorder="1"/>
    <xf numFmtId="1" fontId="6" fillId="0" borderId="1934" xfId="0" applyNumberFormat="1" applyFont="1" applyBorder="1" applyAlignment="1">
      <alignment horizontal="center" vertical="center" wrapText="1"/>
    </xf>
    <xf numFmtId="1" fontId="6" fillId="0" borderId="1845" xfId="0" applyNumberFormat="1" applyFont="1" applyBorder="1" applyAlignment="1">
      <alignment horizontal="center" vertical="center" wrapText="1"/>
    </xf>
    <xf numFmtId="1" fontId="6" fillId="0" borderId="1987" xfId="0" applyNumberFormat="1" applyFont="1" applyBorder="1" applyAlignment="1">
      <alignment horizontal="center" vertical="center" wrapText="1"/>
    </xf>
    <xf numFmtId="1" fontId="6" fillId="0" borderId="1973" xfId="0" applyNumberFormat="1" applyFont="1" applyBorder="1" applyAlignment="1">
      <alignment horizontal="center" vertical="center" wrapText="1"/>
    </xf>
    <xf numFmtId="1" fontId="6" fillId="0" borderId="334" xfId="0" applyNumberFormat="1" applyFont="1" applyBorder="1" applyAlignment="1">
      <alignment horizontal="center" vertical="center" wrapText="1"/>
    </xf>
    <xf numFmtId="1" fontId="6" fillId="0" borderId="399" xfId="0" applyNumberFormat="1" applyFont="1" applyBorder="1" applyAlignment="1">
      <alignment horizontal="center" vertical="center" wrapText="1"/>
    </xf>
    <xf numFmtId="1" fontId="6" fillId="0" borderId="335" xfId="0" applyNumberFormat="1" applyFont="1" applyBorder="1" applyAlignment="1">
      <alignment horizontal="center" vertical="center"/>
    </xf>
    <xf numFmtId="1" fontId="6" fillId="0" borderId="377" xfId="0" applyNumberFormat="1" applyFont="1" applyBorder="1" applyAlignment="1">
      <alignment horizontal="center" vertical="center"/>
    </xf>
    <xf numFmtId="1" fontId="6" fillId="0" borderId="396" xfId="0" applyNumberFormat="1" applyFont="1" applyBorder="1" applyAlignment="1">
      <alignment horizontal="center" vertical="center" wrapText="1"/>
    </xf>
    <xf numFmtId="1" fontId="6" fillId="0" borderId="338" xfId="0" applyNumberFormat="1" applyFont="1" applyBorder="1" applyAlignment="1">
      <alignment horizontal="center" vertical="center" wrapText="1"/>
    </xf>
    <xf numFmtId="1" fontId="6" fillId="0" borderId="418" xfId="0" applyNumberFormat="1" applyFont="1" applyBorder="1" applyAlignment="1">
      <alignment wrapText="1"/>
    </xf>
    <xf numFmtId="1" fontId="6" fillId="0" borderId="419" xfId="0" applyNumberFormat="1" applyFont="1" applyBorder="1" applyAlignment="1">
      <alignment wrapText="1"/>
    </xf>
    <xf numFmtId="1" fontId="6" fillId="0" borderId="422" xfId="0" applyNumberFormat="1" applyFont="1" applyBorder="1" applyAlignment="1">
      <alignment wrapText="1"/>
    </xf>
    <xf numFmtId="1" fontId="6" fillId="0" borderId="423" xfId="0" applyNumberFormat="1" applyFont="1" applyBorder="1" applyAlignment="1">
      <alignment wrapText="1"/>
    </xf>
    <xf numFmtId="1" fontId="6" fillId="0" borderId="409" xfId="0" applyNumberFormat="1" applyFont="1" applyBorder="1"/>
    <xf numFmtId="1" fontId="6" fillId="0" borderId="416" xfId="0" applyNumberFormat="1" applyFont="1" applyBorder="1" applyAlignment="1">
      <alignment horizontal="center" vertical="center" wrapText="1"/>
    </xf>
    <xf numFmtId="1" fontId="6" fillId="0" borderId="339" xfId="0" applyNumberFormat="1" applyFont="1" applyBorder="1" applyAlignment="1">
      <alignment horizontal="center" vertical="center" wrapText="1"/>
    </xf>
    <xf numFmtId="1" fontId="6" fillId="0" borderId="417" xfId="0" applyNumberFormat="1" applyFont="1" applyBorder="1" applyAlignment="1">
      <alignment horizontal="center" vertical="center" wrapText="1"/>
    </xf>
    <xf numFmtId="1" fontId="6" fillId="0" borderId="418" xfId="0" applyNumberFormat="1" applyFont="1" applyBorder="1" applyAlignment="1">
      <alignment horizontal="center" vertical="center"/>
    </xf>
    <xf numFmtId="1" fontId="6" fillId="0" borderId="427" xfId="0" applyNumberFormat="1" applyFont="1" applyBorder="1" applyAlignment="1">
      <alignment horizontal="center" vertical="center"/>
    </xf>
    <xf numFmtId="1" fontId="6" fillId="0" borderId="428" xfId="0" applyNumberFormat="1" applyFont="1" applyBorder="1" applyAlignment="1">
      <alignment horizontal="center" vertical="center"/>
    </xf>
    <xf numFmtId="1" fontId="6" fillId="0" borderId="432" xfId="0" applyNumberFormat="1" applyFont="1" applyBorder="1"/>
    <xf numFmtId="1" fontId="6" fillId="0" borderId="398" xfId="0" applyNumberFormat="1" applyFont="1" applyBorder="1"/>
    <xf numFmtId="1" fontId="6" fillId="0" borderId="187" xfId="0" applyNumberFormat="1" applyFont="1" applyBorder="1"/>
    <xf numFmtId="1" fontId="6" fillId="0" borderId="446" xfId="0" applyNumberFormat="1" applyFont="1" applyBorder="1" applyAlignment="1">
      <alignment horizontal="center" vertical="center" wrapText="1"/>
    </xf>
    <xf numFmtId="1" fontId="6" fillId="0" borderId="427" xfId="0" applyNumberFormat="1" applyFont="1" applyBorder="1" applyAlignment="1" applyProtection="1">
      <alignment wrapText="1"/>
      <protection hidden="1"/>
    </xf>
    <xf numFmtId="1" fontId="6" fillId="0" borderId="419" xfId="0" applyNumberFormat="1" applyFont="1" applyBorder="1" applyAlignment="1" applyProtection="1">
      <alignment wrapText="1"/>
      <protection hidden="1"/>
    </xf>
    <xf numFmtId="1" fontId="6" fillId="0" borderId="103" xfId="0" applyNumberFormat="1" applyFont="1" applyBorder="1"/>
    <xf numFmtId="1" fontId="6" fillId="0" borderId="435" xfId="0" applyNumberFormat="1" applyFont="1" applyBorder="1" applyAlignment="1">
      <alignment horizontal="center" vertical="center" wrapText="1"/>
    </xf>
    <xf numFmtId="1" fontId="6" fillId="0" borderId="439" xfId="0" applyNumberFormat="1" applyFont="1" applyBorder="1" applyAlignment="1">
      <alignment horizontal="center" vertical="center" wrapText="1"/>
    </xf>
    <xf numFmtId="1" fontId="6" fillId="0" borderId="460" xfId="0" applyNumberFormat="1" applyFont="1" applyBorder="1" applyAlignment="1">
      <alignment horizontal="center" vertical="center" wrapText="1"/>
    </xf>
    <xf numFmtId="1" fontId="6" fillId="0" borderId="468" xfId="0" applyNumberFormat="1" applyFont="1" applyBorder="1" applyAlignment="1">
      <alignment horizontal="center" vertical="center" wrapText="1"/>
    </xf>
    <xf numFmtId="1" fontId="6" fillId="0" borderId="475" xfId="0" applyNumberFormat="1" applyFont="1" applyBorder="1" applyAlignment="1">
      <alignment horizontal="center" vertical="center" wrapText="1"/>
    </xf>
    <xf numFmtId="1" fontId="6" fillId="0" borderId="482" xfId="0" applyNumberFormat="1" applyFont="1" applyBorder="1" applyAlignment="1" applyProtection="1">
      <alignment wrapText="1"/>
      <protection hidden="1"/>
    </xf>
    <xf numFmtId="1" fontId="6" fillId="0" borderId="483" xfId="0" applyNumberFormat="1" applyFont="1" applyBorder="1" applyAlignment="1" applyProtection="1">
      <alignment wrapText="1"/>
      <protection hidden="1"/>
    </xf>
    <xf numFmtId="1" fontId="6" fillId="0" borderId="419" xfId="0" applyNumberFormat="1" applyFont="1" applyBorder="1" applyAlignment="1">
      <alignment horizontal="center" vertical="center"/>
    </xf>
    <xf numFmtId="1" fontId="6" fillId="0" borderId="458" xfId="0" applyNumberFormat="1" applyFont="1" applyBorder="1" applyAlignment="1">
      <alignment horizontal="center" vertical="center" wrapText="1"/>
    </xf>
    <xf numFmtId="1" fontId="6" fillId="3" borderId="398" xfId="0" applyNumberFormat="1" applyFont="1" applyFill="1" applyBorder="1" applyAlignment="1">
      <alignment horizontal="center" vertical="center" wrapText="1"/>
    </xf>
    <xf numFmtId="1" fontId="6" fillId="3" borderId="187" xfId="0" applyNumberFormat="1" applyFont="1" applyFill="1" applyBorder="1" applyAlignment="1">
      <alignment horizontal="center" vertical="center" wrapText="1"/>
    </xf>
    <xf numFmtId="1" fontId="6" fillId="0" borderId="486" xfId="0" applyNumberFormat="1" applyFont="1" applyBorder="1" applyAlignment="1">
      <alignment horizontal="center" vertical="center" wrapText="1"/>
    </xf>
    <xf numFmtId="1" fontId="6" fillId="0" borderId="483" xfId="0" applyNumberFormat="1" applyFont="1" applyBorder="1" applyAlignment="1">
      <alignment horizontal="center" vertical="center" wrapText="1"/>
    </xf>
    <xf numFmtId="1" fontId="6" fillId="0" borderId="486" xfId="0" applyNumberFormat="1" applyFont="1" applyBorder="1"/>
    <xf numFmtId="1" fontId="6" fillId="0" borderId="483" xfId="0" applyNumberFormat="1" applyFont="1" applyBorder="1"/>
    <xf numFmtId="1" fontId="6" fillId="0" borderId="398" xfId="0" applyNumberFormat="1" applyFont="1" applyBorder="1" applyAlignment="1">
      <alignment horizontal="center" vertical="center" wrapText="1"/>
    </xf>
    <xf numFmtId="1" fontId="6" fillId="5" borderId="486" xfId="0" applyNumberFormat="1" applyFont="1" applyFill="1" applyBorder="1" applyAlignment="1">
      <alignment horizontal="center" vertical="center" wrapText="1"/>
    </xf>
    <xf numFmtId="1" fontId="6" fillId="5" borderId="482" xfId="0" applyNumberFormat="1" applyFont="1" applyFill="1" applyBorder="1" applyAlignment="1">
      <alignment horizontal="center" vertical="center" wrapText="1"/>
    </xf>
    <xf numFmtId="1" fontId="6" fillId="5" borderId="483" xfId="0" applyNumberFormat="1" applyFont="1" applyFill="1" applyBorder="1" applyAlignment="1">
      <alignment horizontal="center" vertical="center" wrapText="1"/>
    </xf>
    <xf numFmtId="1" fontId="6" fillId="0" borderId="482" xfId="0" applyNumberFormat="1" applyFont="1" applyBorder="1" applyAlignment="1">
      <alignment horizontal="center" vertical="center" wrapText="1"/>
    </xf>
    <xf numFmtId="1" fontId="6" fillId="0" borderId="489" xfId="0" applyNumberFormat="1" applyFont="1" applyBorder="1" applyAlignment="1">
      <alignment horizontal="center" vertical="center" wrapText="1"/>
    </xf>
    <xf numFmtId="1" fontId="6" fillId="0" borderId="490" xfId="0" applyNumberFormat="1" applyFont="1" applyBorder="1" applyAlignment="1">
      <alignment horizontal="center" vertical="center" wrapText="1"/>
    </xf>
    <xf numFmtId="1" fontId="6" fillId="0" borderId="493" xfId="0" applyNumberFormat="1" applyFont="1" applyBorder="1" applyAlignment="1">
      <alignment wrapText="1"/>
    </xf>
    <xf numFmtId="1" fontId="6" fillId="0" borderId="414" xfId="0" applyNumberFormat="1" applyFont="1" applyBorder="1" applyAlignment="1">
      <alignment wrapText="1"/>
    </xf>
    <xf numFmtId="1" fontId="6" fillId="3" borderId="483" xfId="0" applyNumberFormat="1" applyFont="1" applyFill="1" applyBorder="1" applyAlignment="1">
      <alignment horizontal="center" vertical="center" wrapText="1"/>
    </xf>
    <xf numFmtId="1" fontId="6" fillId="3" borderId="490" xfId="0" applyNumberFormat="1" applyFont="1" applyFill="1" applyBorder="1" applyAlignment="1">
      <alignment horizontal="center" vertical="center" wrapText="1"/>
    </xf>
    <xf numFmtId="1" fontId="6" fillId="0" borderId="485" xfId="0" applyNumberFormat="1" applyFont="1" applyBorder="1" applyAlignment="1">
      <alignment horizontal="center" vertical="center" wrapText="1"/>
    </xf>
    <xf numFmtId="1" fontId="6" fillId="5" borderId="489" xfId="0" applyNumberFormat="1" applyFont="1" applyFill="1" applyBorder="1" applyAlignment="1">
      <alignment horizontal="center" vertical="center" wrapText="1"/>
    </xf>
    <xf numFmtId="1" fontId="6" fillId="3" borderId="496" xfId="0" applyNumberFormat="1" applyFont="1" applyFill="1" applyBorder="1" applyAlignment="1">
      <alignment horizontal="center" vertical="center" wrapText="1"/>
    </xf>
    <xf numFmtId="1" fontId="6" fillId="3" borderId="482" xfId="0" applyNumberFormat="1" applyFont="1" applyFill="1" applyBorder="1" applyAlignment="1">
      <alignment horizontal="center" vertical="center" wrapText="1"/>
    </xf>
    <xf numFmtId="1" fontId="6" fillId="0" borderId="393" xfId="0" applyNumberFormat="1" applyFont="1" applyBorder="1" applyAlignment="1">
      <alignment horizontal="center" vertical="center" wrapText="1"/>
    </xf>
    <xf numFmtId="1" fontId="6" fillId="0" borderId="343" xfId="0" applyNumberFormat="1" applyFont="1" applyBorder="1" applyAlignment="1">
      <alignment horizontal="center" vertical="center" wrapText="1"/>
    </xf>
    <xf numFmtId="1" fontId="6" fillId="0" borderId="486" xfId="0" applyNumberFormat="1" applyFont="1" applyBorder="1" applyAlignment="1">
      <alignment horizontal="center" vertical="center"/>
    </xf>
    <xf numFmtId="1" fontId="6" fillId="0" borderId="483" xfId="0" applyNumberFormat="1" applyFont="1" applyBorder="1" applyAlignment="1">
      <alignment horizontal="center" vertical="center"/>
    </xf>
    <xf numFmtId="1" fontId="6" fillId="0" borderId="486" xfId="0" applyNumberFormat="1" applyFont="1" applyBorder="1" applyAlignment="1">
      <alignment wrapText="1"/>
    </xf>
    <xf numFmtId="1" fontId="6" fillId="0" borderId="483" xfId="0" applyNumberFormat="1" applyFont="1" applyBorder="1" applyAlignment="1">
      <alignment wrapText="1"/>
    </xf>
    <xf numFmtId="1" fontId="6" fillId="0" borderId="485" xfId="0" applyNumberFormat="1" applyFont="1" applyBorder="1" applyAlignment="1">
      <alignment horizontal="center" vertical="center"/>
    </xf>
    <xf numFmtId="1" fontId="6" fillId="0" borderId="384" xfId="0" applyNumberFormat="1" applyFont="1" applyBorder="1" applyAlignment="1">
      <alignment horizontal="center" vertical="center" wrapText="1"/>
    </xf>
    <xf numFmtId="1" fontId="6" fillId="0" borderId="504" xfId="0" applyNumberFormat="1" applyFont="1" applyBorder="1" applyAlignment="1">
      <alignment horizontal="center" vertical="center" wrapText="1"/>
    </xf>
    <xf numFmtId="1" fontId="6" fillId="0" borderId="496" xfId="0" applyNumberFormat="1" applyFont="1" applyBorder="1" applyAlignment="1">
      <alignment horizontal="center"/>
    </xf>
    <xf numFmtId="1" fontId="6" fillId="0" borderId="482" xfId="0" applyNumberFormat="1" applyFont="1" applyBorder="1" applyAlignment="1">
      <alignment horizontal="center"/>
    </xf>
    <xf numFmtId="1" fontId="6" fillId="0" borderId="483" xfId="0" applyNumberFormat="1" applyFont="1" applyBorder="1" applyAlignment="1">
      <alignment horizontal="center"/>
    </xf>
    <xf numFmtId="1" fontId="6" fillId="0" borderId="485" xfId="0" applyNumberFormat="1" applyFont="1" applyBorder="1" applyAlignment="1">
      <alignment horizontal="center"/>
    </xf>
    <xf numFmtId="1" fontId="6" fillId="0" borderId="522" xfId="0" applyNumberFormat="1" applyFont="1" applyBorder="1" applyAlignment="1">
      <alignment horizontal="center" vertical="center" wrapText="1"/>
    </xf>
    <xf numFmtId="1" fontId="6" fillId="0" borderId="509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Alignment="1">
      <alignment horizontal="center" vertical="center" wrapText="1"/>
    </xf>
    <xf numFmtId="1" fontId="1" fillId="0" borderId="525" xfId="0" applyNumberFormat="1" applyFont="1" applyBorder="1"/>
    <xf numFmtId="1" fontId="1" fillId="0" borderId="384" xfId="0" applyNumberFormat="1" applyFont="1" applyBorder="1"/>
    <xf numFmtId="1" fontId="6" fillId="5" borderId="518" xfId="0" applyNumberFormat="1" applyFont="1" applyFill="1" applyBorder="1" applyAlignment="1">
      <alignment horizontal="center" vertical="center" wrapText="1"/>
    </xf>
    <xf numFmtId="1" fontId="6" fillId="5" borderId="345" xfId="0" applyNumberFormat="1" applyFont="1" applyFill="1" applyBorder="1" applyAlignment="1">
      <alignment horizontal="center" vertical="center" wrapText="1"/>
    </xf>
    <xf numFmtId="1" fontId="6" fillId="0" borderId="511" xfId="0" applyNumberFormat="1" applyFont="1" applyBorder="1" applyAlignment="1">
      <alignment wrapText="1"/>
    </xf>
    <xf numFmtId="1" fontId="6" fillId="0" borderId="512" xfId="0" applyNumberFormat="1" applyFont="1" applyBorder="1" applyAlignment="1">
      <alignment wrapText="1"/>
    </xf>
    <xf numFmtId="1" fontId="6" fillId="0" borderId="458" xfId="0" applyNumberFormat="1" applyFont="1" applyBorder="1"/>
    <xf numFmtId="1" fontId="6" fillId="0" borderId="399" xfId="0" applyNumberFormat="1" applyFont="1" applyBorder="1"/>
    <xf numFmtId="1" fontId="6" fillId="0" borderId="521" xfId="0" applyNumberFormat="1" applyFont="1" applyBorder="1" applyAlignment="1">
      <alignment horizontal="center" vertical="center" wrapText="1"/>
    </xf>
    <xf numFmtId="1" fontId="6" fillId="5" borderId="506" xfId="0" applyNumberFormat="1" applyFont="1" applyFill="1" applyBorder="1" applyAlignment="1">
      <alignment horizontal="center" vertical="center" wrapText="1"/>
    </xf>
    <xf numFmtId="1" fontId="1" fillId="0" borderId="399" xfId="0" applyNumberFormat="1" applyFont="1" applyBorder="1"/>
    <xf numFmtId="1" fontId="6" fillId="0" borderId="528" xfId="0" applyNumberFormat="1" applyFont="1" applyBorder="1" applyAlignment="1">
      <alignment horizontal="center" vertical="center" wrapText="1"/>
    </xf>
    <xf numFmtId="1" fontId="6" fillId="0" borderId="525" xfId="0" applyNumberFormat="1" applyFont="1" applyBorder="1" applyAlignment="1">
      <alignment horizontal="center" vertical="center"/>
    </xf>
    <xf numFmtId="1" fontId="6" fillId="0" borderId="525" xfId="0" applyNumberFormat="1" applyFont="1" applyBorder="1" applyAlignment="1">
      <alignment horizontal="center" vertical="center" wrapText="1"/>
    </xf>
    <xf numFmtId="1" fontId="1" fillId="0" borderId="521" xfId="0" applyNumberFormat="1" applyFont="1" applyBorder="1"/>
    <xf numFmtId="1" fontId="1" fillId="0" borderId="509" xfId="0" applyNumberFormat="1" applyFont="1" applyBorder="1"/>
    <xf numFmtId="1" fontId="1" fillId="0" borderId="522" xfId="0" applyNumberFormat="1" applyFont="1" applyBorder="1" applyAlignment="1">
      <alignment wrapText="1"/>
    </xf>
    <xf numFmtId="1" fontId="1" fillId="0" borderId="509" xfId="0" applyNumberFormat="1" applyFont="1" applyBorder="1" applyAlignment="1">
      <alignment wrapText="1"/>
    </xf>
    <xf numFmtId="1" fontId="6" fillId="0" borderId="522" xfId="0" applyNumberFormat="1" applyFont="1" applyBorder="1" applyAlignment="1">
      <alignment wrapText="1"/>
    </xf>
    <xf numFmtId="1" fontId="6" fillId="0" borderId="509" xfId="0" applyNumberFormat="1" applyFont="1" applyBorder="1" applyAlignment="1">
      <alignment wrapText="1"/>
    </xf>
    <xf numFmtId="1" fontId="6" fillId="0" borderId="539" xfId="0" applyNumberFormat="1" applyFont="1" applyBorder="1" applyAlignment="1">
      <alignment horizontal="center" vertical="center" wrapText="1"/>
    </xf>
    <xf numFmtId="1" fontId="6" fillId="0" borderId="516" xfId="0" applyNumberFormat="1" applyFont="1" applyBorder="1" applyAlignment="1">
      <alignment horizontal="center" vertical="center" wrapText="1"/>
    </xf>
    <xf numFmtId="1" fontId="6" fillId="0" borderId="522" xfId="0" applyNumberFormat="1" applyFont="1" applyBorder="1" applyAlignment="1">
      <alignment horizontal="center" vertical="center"/>
    </xf>
    <xf numFmtId="1" fontId="6" fillId="0" borderId="509" xfId="0" applyNumberFormat="1" applyFont="1" applyBorder="1" applyAlignment="1">
      <alignment horizontal="center" vertical="center"/>
    </xf>
    <xf numFmtId="1" fontId="6" fillId="0" borderId="544" xfId="0" applyNumberFormat="1" applyFont="1" applyBorder="1" applyAlignment="1">
      <alignment horizontal="center" vertical="center" wrapText="1"/>
    </xf>
    <xf numFmtId="1" fontId="1" fillId="0" borderId="522" xfId="0" applyNumberFormat="1" applyFont="1" applyBorder="1"/>
    <xf numFmtId="1" fontId="10" fillId="0" borderId="528" xfId="0" applyNumberFormat="1" applyFont="1" applyBorder="1" applyAlignment="1">
      <alignment horizontal="center" vertical="center" wrapText="1"/>
    </xf>
    <xf numFmtId="1" fontId="10" fillId="0" borderId="521" xfId="0" applyNumberFormat="1" applyFont="1" applyBorder="1" applyAlignment="1">
      <alignment horizontal="center" vertical="center" wrapText="1"/>
    </xf>
    <xf numFmtId="1" fontId="10" fillId="0" borderId="509" xfId="0" applyNumberFormat="1" applyFont="1" applyBorder="1" applyAlignment="1">
      <alignment horizontal="center" vertical="center" wrapText="1"/>
    </xf>
    <xf numFmtId="1" fontId="6" fillId="0" borderId="512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 applyAlignment="1" applyProtection="1">
      <alignment horizontal="center" vertical="center" wrapText="1"/>
      <protection hidden="1"/>
    </xf>
    <xf numFmtId="1" fontId="6" fillId="0" borderId="524" xfId="0" applyNumberFormat="1" applyFont="1" applyBorder="1" applyAlignment="1" applyProtection="1">
      <alignment horizontal="center" vertical="center"/>
      <protection hidden="1"/>
    </xf>
    <xf numFmtId="1" fontId="6" fillId="0" borderId="522" xfId="0" applyNumberFormat="1" applyFont="1" applyBorder="1" applyAlignment="1" applyProtection="1">
      <alignment horizontal="center" vertical="center"/>
      <protection hidden="1"/>
    </xf>
    <xf numFmtId="1" fontId="6" fillId="0" borderId="521" xfId="0" applyNumberFormat="1" applyFont="1" applyBorder="1" applyAlignment="1" applyProtection="1">
      <alignment horizontal="center" vertical="center"/>
      <protection hidden="1"/>
    </xf>
    <xf numFmtId="1" fontId="6" fillId="0" borderId="547" xfId="0" applyNumberFormat="1" applyFont="1" applyBorder="1" applyAlignment="1" applyProtection="1">
      <alignment horizontal="center" vertical="center"/>
      <protection hidden="1"/>
    </xf>
    <xf numFmtId="1" fontId="6" fillId="0" borderId="509" xfId="0" applyNumberFormat="1" applyFont="1" applyBorder="1" applyAlignment="1" applyProtection="1">
      <alignment horizontal="center" vertical="center"/>
      <protection hidden="1"/>
    </xf>
    <xf numFmtId="1" fontId="6" fillId="0" borderId="547" xfId="0" applyNumberFormat="1" applyFont="1" applyBorder="1" applyAlignment="1">
      <alignment horizontal="center" vertical="center" wrapText="1"/>
    </xf>
    <xf numFmtId="1" fontId="6" fillId="0" borderId="551" xfId="0" applyNumberFormat="1" applyFont="1" applyBorder="1" applyAlignment="1">
      <alignment horizontal="center" vertical="center"/>
    </xf>
    <xf numFmtId="1" fontId="6" fillId="0" borderId="521" xfId="0" applyNumberFormat="1" applyFont="1" applyBorder="1" applyAlignment="1">
      <alignment horizontal="center" vertical="center"/>
    </xf>
    <xf numFmtId="1" fontId="6" fillId="0" borderId="547" xfId="0" applyNumberFormat="1" applyFont="1" applyBorder="1" applyAlignment="1">
      <alignment horizontal="center" vertical="center"/>
    </xf>
    <xf numFmtId="1" fontId="6" fillId="0" borderId="552" xfId="0" applyNumberFormat="1" applyFont="1" applyBorder="1" applyAlignment="1">
      <alignment horizontal="center" vertical="center" wrapText="1"/>
    </xf>
    <xf numFmtId="1" fontId="6" fillId="5" borderId="544" xfId="0" applyNumberFormat="1" applyFont="1" applyFill="1" applyBorder="1" applyAlignment="1">
      <alignment horizontal="center" vertical="center" wrapText="1"/>
    </xf>
    <xf numFmtId="1" fontId="6" fillId="0" borderId="553" xfId="0" applyNumberFormat="1" applyFont="1" applyBorder="1" applyAlignment="1">
      <alignment horizontal="center" vertical="center" wrapText="1"/>
    </xf>
    <xf numFmtId="1" fontId="6" fillId="0" borderId="552" xfId="0" applyNumberFormat="1" applyFont="1" applyBorder="1" applyAlignment="1">
      <alignment wrapText="1"/>
    </xf>
    <xf numFmtId="1" fontId="6" fillId="0" borderId="552" xfId="0" applyNumberFormat="1" applyFont="1" applyBorder="1" applyAlignment="1">
      <alignment horizontal="center" vertical="center"/>
    </xf>
    <xf numFmtId="1" fontId="6" fillId="0" borderId="553" xfId="0" applyNumberFormat="1" applyFont="1" applyBorder="1" applyAlignment="1">
      <alignment horizontal="center" vertical="center"/>
    </xf>
    <xf numFmtId="1" fontId="6" fillId="5" borderId="521" xfId="0" applyNumberFormat="1" applyFont="1" applyFill="1" applyBorder="1" applyAlignment="1">
      <alignment horizontal="center" vertical="center" wrapText="1"/>
    </xf>
    <xf numFmtId="1" fontId="6" fillId="5" borderId="509" xfId="0" applyNumberFormat="1" applyFont="1" applyFill="1" applyBorder="1" applyAlignment="1">
      <alignment horizontal="center" vertical="center" wrapText="1"/>
    </xf>
    <xf numFmtId="0" fontId="8" fillId="0" borderId="521" xfId="0" applyFont="1" applyBorder="1" applyAlignment="1">
      <alignment wrapText="1"/>
    </xf>
    <xf numFmtId="0" fontId="8" fillId="0" borderId="509" xfId="0" applyFont="1" applyBorder="1" applyAlignment="1">
      <alignment wrapText="1"/>
    </xf>
    <xf numFmtId="1" fontId="6" fillId="0" borderId="578" xfId="0" applyNumberFormat="1" applyFont="1" applyBorder="1" applyAlignment="1">
      <alignment wrapText="1"/>
    </xf>
    <xf numFmtId="1" fontId="6" fillId="0" borderId="544" xfId="0" applyNumberFormat="1" applyFont="1" applyBorder="1" applyAlignment="1">
      <alignment horizontal="center" vertical="center"/>
    </xf>
    <xf numFmtId="1" fontId="6" fillId="0" borderId="583" xfId="0" applyNumberFormat="1" applyFont="1" applyBorder="1" applyAlignment="1">
      <alignment horizontal="center" vertical="center"/>
    </xf>
    <xf numFmtId="1" fontId="6" fillId="0" borderId="545" xfId="0" applyNumberFormat="1" applyFont="1" applyBorder="1" applyAlignment="1">
      <alignment horizontal="center" vertical="center" wrapText="1"/>
    </xf>
    <xf numFmtId="1" fontId="6" fillId="0" borderId="573" xfId="0" applyNumberFormat="1" applyFont="1" applyBorder="1" applyAlignment="1">
      <alignment horizontal="center" vertical="center" wrapText="1"/>
    </xf>
    <xf numFmtId="1" fontId="6" fillId="0" borderId="510" xfId="0" applyNumberFormat="1" applyFont="1" applyBorder="1" applyAlignment="1">
      <alignment horizontal="center" vertical="center" wrapText="1"/>
    </xf>
    <xf numFmtId="1" fontId="6" fillId="0" borderId="366" xfId="0" applyNumberFormat="1" applyFont="1" applyBorder="1" applyAlignment="1">
      <alignment horizontal="center" vertical="center" wrapText="1"/>
    </xf>
    <xf numFmtId="1" fontId="6" fillId="0" borderId="524" xfId="0" applyNumberFormat="1" applyFont="1" applyBorder="1"/>
    <xf numFmtId="1" fontId="6" fillId="0" borderId="548" xfId="0" applyNumberFormat="1" applyFont="1" applyBorder="1" applyAlignment="1">
      <alignment horizontal="center" vertical="center" wrapText="1"/>
    </xf>
    <xf numFmtId="1" fontId="6" fillId="0" borderId="597" xfId="0" applyNumberFormat="1" applyFont="1" applyBorder="1" applyAlignment="1">
      <alignment horizontal="center" vertical="center" wrapText="1"/>
    </xf>
    <xf numFmtId="1" fontId="6" fillId="0" borderId="456" xfId="0" applyNumberFormat="1" applyFont="1" applyBorder="1" applyAlignment="1">
      <alignment horizontal="center" vertical="center" wrapText="1"/>
    </xf>
    <xf numFmtId="1" fontId="6" fillId="0" borderId="583" xfId="0" applyNumberFormat="1" applyFont="1" applyBorder="1" applyAlignment="1">
      <alignment horizontal="center" vertical="center" wrapText="1"/>
    </xf>
    <xf numFmtId="1" fontId="6" fillId="0" borderId="374" xfId="0" applyNumberFormat="1" applyFont="1" applyBorder="1" applyAlignment="1">
      <alignment wrapText="1"/>
    </xf>
    <xf numFmtId="1" fontId="6" fillId="0" borderId="381" xfId="0" applyNumberFormat="1" applyFont="1" applyBorder="1" applyAlignment="1">
      <alignment wrapText="1"/>
    </xf>
    <xf numFmtId="1" fontId="6" fillId="0" borderId="610" xfId="0" applyNumberFormat="1" applyFont="1" applyBorder="1" applyAlignment="1">
      <alignment wrapText="1"/>
    </xf>
    <xf numFmtId="1" fontId="6" fillId="0" borderId="593" xfId="0" applyNumberFormat="1" applyFont="1" applyBorder="1" applyAlignment="1">
      <alignment wrapText="1"/>
    </xf>
    <xf numFmtId="1" fontId="6" fillId="0" borderId="602" xfId="0" applyNumberFormat="1" applyFont="1" applyBorder="1"/>
    <xf numFmtId="1" fontId="6" fillId="0" borderId="609" xfId="0" applyNumberFormat="1" applyFont="1" applyBorder="1" applyAlignment="1">
      <alignment horizontal="center" vertical="center" wrapText="1"/>
    </xf>
    <xf numFmtId="1" fontId="6" fillId="0" borderId="544" xfId="0" applyNumberFormat="1" applyFont="1" applyBorder="1"/>
    <xf numFmtId="1" fontId="6" fillId="0" borderId="629" xfId="0" applyNumberFormat="1" applyFont="1" applyBorder="1" applyAlignment="1">
      <alignment horizontal="center" vertical="center" wrapText="1"/>
    </xf>
    <xf numFmtId="1" fontId="6" fillId="0" borderId="636" xfId="0" applyNumberFormat="1" applyFont="1" applyBorder="1" applyAlignment="1">
      <alignment horizontal="center" vertical="center" wrapText="1"/>
    </xf>
    <xf numFmtId="1" fontId="6" fillId="0" borderId="596" xfId="0" applyNumberFormat="1" applyFont="1" applyBorder="1"/>
    <xf numFmtId="1" fontId="6" fillId="0" borderId="593" xfId="0" applyNumberFormat="1" applyFont="1" applyBorder="1"/>
    <xf numFmtId="1" fontId="6" fillId="0" borderId="622" xfId="0" applyNumberFormat="1" applyFont="1" applyBorder="1" applyAlignment="1">
      <alignment horizontal="center" vertical="center" wrapText="1"/>
    </xf>
    <xf numFmtId="1" fontId="6" fillId="0" borderId="652" xfId="0" applyNumberFormat="1" applyFont="1" applyBorder="1" applyAlignment="1">
      <alignment horizontal="center" vertical="center" wrapText="1"/>
    </xf>
    <xf numFmtId="1" fontId="6" fillId="0" borderId="661" xfId="0" applyNumberFormat="1" applyFont="1" applyBorder="1" applyAlignment="1" applyProtection="1">
      <alignment wrapText="1"/>
      <protection hidden="1"/>
    </xf>
    <xf numFmtId="1" fontId="6" fillId="0" borderId="662" xfId="0" applyNumberFormat="1" applyFont="1" applyBorder="1" applyAlignment="1" applyProtection="1">
      <alignment wrapText="1"/>
      <protection hidden="1"/>
    </xf>
    <xf numFmtId="1" fontId="6" fillId="0" borderId="644" xfId="0" applyNumberFormat="1" applyFont="1" applyBorder="1" applyAlignment="1">
      <alignment horizontal="center" vertical="center" wrapText="1"/>
    </xf>
    <xf numFmtId="1" fontId="6" fillId="3" borderId="544" xfId="0" applyNumberFormat="1" applyFont="1" applyFill="1" applyBorder="1" applyAlignment="1">
      <alignment horizontal="center" vertical="center" wrapText="1"/>
    </xf>
    <xf numFmtId="1" fontId="6" fillId="0" borderId="664" xfId="0" applyNumberFormat="1" applyFont="1" applyBorder="1" applyAlignment="1">
      <alignment horizontal="center" vertical="center" wrapText="1"/>
    </xf>
    <xf numFmtId="1" fontId="6" fillId="0" borderId="662" xfId="0" applyNumberFormat="1" applyFont="1" applyBorder="1" applyAlignment="1">
      <alignment horizontal="center" vertical="center" wrapText="1"/>
    </xf>
    <xf numFmtId="1" fontId="6" fillId="0" borderId="664" xfId="0" applyNumberFormat="1" applyFont="1" applyBorder="1"/>
    <xf numFmtId="1" fontId="6" fillId="0" borderId="662" xfId="0" applyNumberFormat="1" applyFont="1" applyBorder="1"/>
    <xf numFmtId="1" fontId="6" fillId="5" borderId="664" xfId="0" applyNumberFormat="1" applyFont="1" applyFill="1" applyBorder="1" applyAlignment="1">
      <alignment horizontal="center" vertical="center" wrapText="1"/>
    </xf>
    <xf numFmtId="1" fontId="6" fillId="5" borderId="661" xfId="0" applyNumberFormat="1" applyFont="1" applyFill="1" applyBorder="1" applyAlignment="1">
      <alignment horizontal="center" vertical="center" wrapText="1"/>
    </xf>
    <xf numFmtId="1" fontId="6" fillId="5" borderId="662" xfId="0" applyNumberFormat="1" applyFont="1" applyFill="1" applyBorder="1" applyAlignment="1">
      <alignment horizontal="center" vertical="center" wrapText="1"/>
    </xf>
    <xf numFmtId="1" fontId="6" fillId="0" borderId="661" xfId="0" applyNumberFormat="1" applyFont="1" applyBorder="1" applyAlignment="1">
      <alignment horizontal="center" vertical="center" wrapText="1"/>
    </xf>
    <xf numFmtId="1" fontId="6" fillId="0" borderId="667" xfId="0" applyNumberFormat="1" applyFont="1" applyBorder="1" applyAlignment="1">
      <alignment horizontal="center" vertical="center" wrapText="1"/>
    </xf>
    <xf numFmtId="1" fontId="6" fillId="0" borderId="668" xfId="0" applyNumberFormat="1" applyFont="1" applyBorder="1" applyAlignment="1">
      <alignment horizontal="center" vertical="center" wrapText="1"/>
    </xf>
    <xf numFmtId="1" fontId="6" fillId="0" borderId="671" xfId="0" applyNumberFormat="1" applyFont="1" applyBorder="1" applyAlignment="1">
      <alignment wrapText="1"/>
    </xf>
    <xf numFmtId="1" fontId="6" fillId="0" borderId="672" xfId="0" applyNumberFormat="1" applyFont="1" applyBorder="1" applyAlignment="1">
      <alignment wrapText="1"/>
    </xf>
    <xf numFmtId="1" fontId="6" fillId="3" borderId="662" xfId="0" applyNumberFormat="1" applyFont="1" applyFill="1" applyBorder="1" applyAlignment="1">
      <alignment horizontal="center" vertical="center" wrapText="1"/>
    </xf>
    <xf numFmtId="1" fontId="6" fillId="3" borderId="668" xfId="0" applyNumberFormat="1" applyFont="1" applyFill="1" applyBorder="1" applyAlignment="1">
      <alignment horizontal="center" vertical="center" wrapText="1"/>
    </xf>
    <xf numFmtId="1" fontId="6" fillId="0" borderId="663" xfId="0" applyNumberFormat="1" applyFont="1" applyBorder="1" applyAlignment="1">
      <alignment horizontal="center" vertical="center" wrapText="1"/>
    </xf>
    <xf numFmtId="1" fontId="6" fillId="5" borderId="667" xfId="0" applyNumberFormat="1" applyFont="1" applyFill="1" applyBorder="1" applyAlignment="1">
      <alignment horizontal="center" vertical="center" wrapText="1"/>
    </xf>
    <xf numFmtId="1" fontId="6" fillId="3" borderId="674" xfId="0" applyNumberFormat="1" applyFont="1" applyFill="1" applyBorder="1" applyAlignment="1">
      <alignment horizontal="center" vertical="center" wrapText="1"/>
    </xf>
    <xf numFmtId="1" fontId="6" fillId="3" borderId="661" xfId="0" applyNumberFormat="1" applyFont="1" applyFill="1" applyBorder="1" applyAlignment="1">
      <alignment horizontal="center" vertical="center" wrapText="1"/>
    </xf>
    <xf numFmtId="1" fontId="6" fillId="0" borderId="675" xfId="0" applyNumberFormat="1" applyFont="1" applyBorder="1" applyAlignment="1">
      <alignment horizontal="center" vertical="center" wrapText="1"/>
    </xf>
    <xf numFmtId="1" fontId="6" fillId="0" borderId="664" xfId="0" applyNumberFormat="1" applyFont="1" applyBorder="1" applyAlignment="1">
      <alignment horizontal="center" vertical="center"/>
    </xf>
    <xf numFmtId="1" fontId="6" fillId="0" borderId="662" xfId="0" applyNumberFormat="1" applyFont="1" applyBorder="1" applyAlignment="1">
      <alignment horizontal="center" vertical="center"/>
    </xf>
    <xf numFmtId="1" fontId="6" fillId="0" borderId="664" xfId="0" applyNumberFormat="1" applyFont="1" applyBorder="1" applyAlignment="1">
      <alignment wrapText="1"/>
    </xf>
    <xf numFmtId="1" fontId="6" fillId="0" borderId="662" xfId="0" applyNumberFormat="1" applyFont="1" applyBorder="1" applyAlignment="1">
      <alignment wrapText="1"/>
    </xf>
    <xf numFmtId="1" fontId="6" fillId="0" borderId="663" xfId="0" applyNumberFormat="1" applyFont="1" applyBorder="1" applyAlignment="1">
      <alignment horizontal="center" vertical="center"/>
    </xf>
    <xf numFmtId="1" fontId="6" fillId="0" borderId="683" xfId="0" applyNumberFormat="1" applyFont="1" applyBorder="1" applyAlignment="1">
      <alignment horizontal="center" vertical="center" wrapText="1"/>
    </xf>
    <xf numFmtId="1" fontId="6" fillId="0" borderId="684" xfId="0" applyNumberFormat="1" applyFont="1" applyBorder="1" applyAlignment="1">
      <alignment horizontal="center" vertical="center" wrapText="1"/>
    </xf>
    <xf numFmtId="1" fontId="6" fillId="0" borderId="674" xfId="0" applyNumberFormat="1" applyFont="1" applyBorder="1" applyAlignment="1">
      <alignment horizontal="center"/>
    </xf>
    <xf numFmtId="1" fontId="6" fillId="0" borderId="661" xfId="0" applyNumberFormat="1" applyFont="1" applyBorder="1" applyAlignment="1">
      <alignment horizontal="center"/>
    </xf>
    <xf numFmtId="1" fontId="6" fillId="0" borderId="662" xfId="0" applyNumberFormat="1" applyFont="1" applyBorder="1" applyAlignment="1">
      <alignment horizontal="center"/>
    </xf>
    <xf numFmtId="1" fontId="6" fillId="0" borderId="663" xfId="0" applyNumberFormat="1" applyFont="1" applyBorder="1" applyAlignment="1">
      <alignment horizontal="center"/>
    </xf>
    <xf numFmtId="1" fontId="6" fillId="0" borderId="374" xfId="0" applyNumberFormat="1" applyFont="1" applyBorder="1" applyAlignment="1">
      <alignment horizontal="center" vertical="center" wrapText="1"/>
    </xf>
    <xf numFmtId="1" fontId="6" fillId="0" borderId="381" xfId="0" applyNumberFormat="1" applyFont="1" applyBorder="1" applyAlignment="1">
      <alignment horizontal="center" vertical="center" wrapText="1"/>
    </xf>
    <xf numFmtId="1" fontId="1" fillId="0" borderId="373" xfId="0" applyNumberFormat="1" applyFont="1" applyBorder="1"/>
    <xf numFmtId="1" fontId="6" fillId="0" borderId="691" xfId="0" applyNumberFormat="1" applyFont="1" applyBorder="1" applyAlignment="1">
      <alignment horizontal="center" vertical="center" wrapText="1"/>
    </xf>
    <xf numFmtId="1" fontId="1" fillId="0" borderId="696" xfId="0" applyNumberFormat="1" applyFont="1" applyBorder="1"/>
    <xf numFmtId="1" fontId="6" fillId="5" borderId="686" xfId="0" applyNumberFormat="1" applyFont="1" applyFill="1" applyBorder="1" applyAlignment="1">
      <alignment horizontal="center" vertical="center" wrapText="1"/>
    </xf>
    <xf numFmtId="1" fontId="6" fillId="5" borderId="697" xfId="0" applyNumberFormat="1" applyFont="1" applyFill="1" applyBorder="1" applyAlignment="1">
      <alignment horizontal="center" vertical="center" wrapText="1"/>
    </xf>
    <xf numFmtId="1" fontId="6" fillId="0" borderId="596" xfId="0" applyNumberFormat="1" applyFont="1" applyBorder="1" applyAlignment="1">
      <alignment wrapText="1"/>
    </xf>
    <xf numFmtId="1" fontId="6" fillId="0" borderId="683" xfId="0" applyNumberFormat="1" applyFont="1" applyBorder="1"/>
    <xf numFmtId="1" fontId="6" fillId="0" borderId="675" xfId="0" applyNumberFormat="1" applyFont="1" applyBorder="1"/>
    <xf numFmtId="1" fontId="6" fillId="5" borderId="650" xfId="0" applyNumberFormat="1" applyFont="1" applyFill="1" applyBorder="1" applyAlignment="1">
      <alignment horizontal="center" vertical="center" wrapText="1"/>
    </xf>
    <xf numFmtId="1" fontId="6" fillId="0" borderId="699" xfId="0" applyNumberFormat="1" applyFont="1" applyBorder="1" applyAlignment="1">
      <alignment horizontal="center" vertical="center" wrapText="1"/>
    </xf>
    <xf numFmtId="1" fontId="6" fillId="0" borderId="700" xfId="0" applyNumberFormat="1" applyFont="1" applyBorder="1" applyAlignment="1">
      <alignment horizontal="center" vertical="center" wrapText="1"/>
    </xf>
    <xf numFmtId="1" fontId="6" fillId="0" borderId="698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 applyAlignment="1">
      <alignment horizontal="center" vertical="center" wrapText="1"/>
    </xf>
    <xf numFmtId="1" fontId="6" fillId="0" borderId="373" xfId="0" applyNumberFormat="1" applyFont="1" applyBorder="1" applyAlignment="1">
      <alignment horizontal="center" vertical="center"/>
    </xf>
    <xf numFmtId="1" fontId="6" fillId="0" borderId="373" xfId="0" applyNumberFormat="1" applyFont="1" applyBorder="1" applyAlignment="1">
      <alignment horizontal="center" vertical="center" wrapText="1"/>
    </xf>
    <xf numFmtId="1" fontId="1" fillId="0" borderId="381" xfId="0" applyNumberFormat="1" applyFont="1" applyBorder="1"/>
    <xf numFmtId="1" fontId="1" fillId="0" borderId="374" xfId="0" applyNumberFormat="1" applyFont="1" applyBorder="1" applyAlignment="1">
      <alignment wrapText="1"/>
    </xf>
    <xf numFmtId="1" fontId="1" fillId="0" borderId="381" xfId="0" applyNumberFormat="1" applyFont="1" applyBorder="1" applyAlignment="1">
      <alignment wrapText="1"/>
    </xf>
    <xf numFmtId="1" fontId="6" fillId="0" borderId="708" xfId="0" applyNumberFormat="1" applyFont="1" applyBorder="1" applyAlignment="1">
      <alignment horizontal="center" vertical="center" wrapText="1"/>
    </xf>
    <xf numFmtId="1" fontId="6" fillId="0" borderId="591" xfId="0" applyNumberFormat="1" applyFont="1" applyBorder="1" applyAlignment="1">
      <alignment horizontal="center" vertical="center" wrapText="1"/>
    </xf>
    <xf numFmtId="1" fontId="1" fillId="0" borderId="374" xfId="0" applyNumberFormat="1" applyFont="1" applyBorder="1"/>
    <xf numFmtId="1" fontId="10" fillId="0" borderId="698" xfId="0" applyNumberFormat="1" applyFont="1" applyBorder="1" applyAlignment="1">
      <alignment horizontal="center" vertical="center" wrapText="1"/>
    </xf>
    <xf numFmtId="1" fontId="10" fillId="0" borderId="381" xfId="0" applyNumberFormat="1" applyFont="1" applyBorder="1" applyAlignment="1">
      <alignment horizontal="center" vertical="center" wrapText="1"/>
    </xf>
    <xf numFmtId="1" fontId="6" fillId="0" borderId="593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 applyAlignment="1" applyProtection="1">
      <alignment horizontal="center" vertical="center" wrapText="1"/>
      <protection hidden="1"/>
    </xf>
    <xf numFmtId="1" fontId="6" fillId="0" borderId="696" xfId="0" applyNumberFormat="1" applyFont="1" applyBorder="1" applyAlignment="1" applyProtection="1">
      <alignment horizontal="center" vertical="center"/>
      <protection hidden="1"/>
    </xf>
    <xf numFmtId="1" fontId="6" fillId="0" borderId="374" xfId="0" applyNumberFormat="1" applyFont="1" applyBorder="1" applyAlignment="1" applyProtection="1">
      <alignment horizontal="center" vertical="center"/>
      <protection hidden="1"/>
    </xf>
    <xf numFmtId="1" fontId="6" fillId="0" borderId="377" xfId="0" applyNumberFormat="1" applyFont="1" applyBorder="1" applyAlignment="1" applyProtection="1">
      <alignment horizontal="center" vertical="center"/>
      <protection hidden="1"/>
    </xf>
    <xf numFmtId="1" fontId="6" fillId="0" borderId="381" xfId="0" applyNumberFormat="1" applyFont="1" applyBorder="1" applyAlignment="1" applyProtection="1">
      <alignment horizontal="center" vertical="center"/>
      <protection hidden="1"/>
    </xf>
    <xf numFmtId="1" fontId="6" fillId="0" borderId="377" xfId="0" applyNumberFormat="1" applyFont="1" applyBorder="1" applyAlignment="1">
      <alignment horizontal="center" vertical="center" wrapText="1"/>
    </xf>
    <xf numFmtId="1" fontId="6" fillId="5" borderId="699" xfId="0" applyNumberFormat="1" applyFont="1" applyFill="1" applyBorder="1" applyAlignment="1">
      <alignment horizontal="center" vertical="center" wrapText="1"/>
    </xf>
    <xf numFmtId="1" fontId="6" fillId="5" borderId="700" xfId="0" applyNumberFormat="1" applyFont="1" applyFill="1" applyBorder="1" applyAlignment="1">
      <alignment horizontal="center" vertical="center" wrapText="1"/>
    </xf>
    <xf numFmtId="1" fontId="6" fillId="0" borderId="712" xfId="0" applyNumberFormat="1" applyFont="1" applyBorder="1" applyAlignment="1">
      <alignment horizontal="center" vertical="center" wrapText="1"/>
    </xf>
    <xf numFmtId="1" fontId="6" fillId="0" borderId="700" xfId="0" applyNumberFormat="1" applyFont="1" applyBorder="1" applyAlignment="1">
      <alignment horizontal="center" vertical="center"/>
    </xf>
    <xf numFmtId="1" fontId="6" fillId="5" borderId="381" xfId="0" applyNumberFormat="1" applyFont="1" applyFill="1" applyBorder="1" applyAlignment="1">
      <alignment horizontal="center" vertical="center" wrapText="1"/>
    </xf>
    <xf numFmtId="0" fontId="8" fillId="0" borderId="381" xfId="0" applyFont="1" applyBorder="1" applyAlignment="1">
      <alignment wrapText="1"/>
    </xf>
    <xf numFmtId="1" fontId="6" fillId="0" borderId="728" xfId="0" applyNumberFormat="1" applyFont="1" applyBorder="1" applyAlignment="1">
      <alignment wrapText="1"/>
    </xf>
    <xf numFmtId="1" fontId="6" fillId="0" borderId="699" xfId="0" applyNumberFormat="1" applyFont="1" applyBorder="1" applyAlignment="1">
      <alignment horizontal="center" vertical="center"/>
    </xf>
    <xf numFmtId="1" fontId="6" fillId="0" borderId="733" xfId="0" applyNumberFormat="1" applyFont="1" applyBorder="1" applyAlignment="1">
      <alignment horizontal="center" vertical="center"/>
    </xf>
    <xf numFmtId="1" fontId="6" fillId="0" borderId="704" xfId="0" applyNumberFormat="1" applyFont="1" applyBorder="1" applyAlignment="1">
      <alignment horizontal="center" vertical="center" wrapText="1"/>
    </xf>
    <xf numFmtId="1" fontId="6" fillId="0" borderId="696" xfId="0" applyNumberFormat="1" applyFont="1" applyBorder="1"/>
    <xf numFmtId="1" fontId="6" fillId="0" borderId="733" xfId="0" applyNumberFormat="1" applyFont="1" applyBorder="1" applyAlignment="1">
      <alignment horizontal="center" vertical="center" wrapText="1"/>
    </xf>
    <xf numFmtId="1" fontId="6" fillId="0" borderId="770" xfId="0" applyNumberFormat="1" applyFont="1" applyBorder="1" applyAlignment="1">
      <alignment wrapText="1"/>
    </xf>
    <xf numFmtId="1" fontId="6" fillId="0" borderId="771" xfId="0" applyNumberFormat="1" applyFont="1" applyBorder="1" applyAlignment="1">
      <alignment wrapText="1"/>
    </xf>
    <xf numFmtId="1" fontId="6" fillId="0" borderId="757" xfId="0" applyNumberFormat="1" applyFont="1" applyBorder="1"/>
    <xf numFmtId="1" fontId="6" fillId="0" borderId="341" xfId="0" applyNumberFormat="1" applyFont="1" applyBorder="1" applyAlignment="1">
      <alignment horizontal="center" vertical="center" wrapText="1"/>
    </xf>
    <xf numFmtId="1" fontId="6" fillId="0" borderId="790" xfId="0" applyNumberFormat="1" applyFont="1" applyBorder="1"/>
    <xf numFmtId="1" fontId="6" fillId="0" borderId="782" xfId="0" applyNumberFormat="1" applyFont="1" applyBorder="1" applyAlignment="1">
      <alignment horizontal="center" vertical="center" wrapText="1"/>
    </xf>
    <xf numFmtId="1" fontId="6" fillId="0" borderId="774" xfId="0" applyNumberFormat="1" applyFont="1" applyBorder="1" applyAlignment="1">
      <alignment horizontal="center" vertical="center" wrapText="1"/>
    </xf>
    <xf numFmtId="1" fontId="6" fillId="0" borderId="791" xfId="0" applyNumberFormat="1" applyFont="1" applyBorder="1" applyAlignment="1">
      <alignment horizontal="center" vertical="center" wrapText="1"/>
    </xf>
    <xf numFmtId="1" fontId="6" fillId="0" borderId="762" xfId="0" applyNumberFormat="1" applyFont="1" applyBorder="1"/>
    <xf numFmtId="1" fontId="6" fillId="0" borderId="759" xfId="0" applyNumberFormat="1" applyFont="1" applyBorder="1"/>
    <xf numFmtId="1" fontId="6" fillId="0" borderId="775" xfId="0" applyNumberFormat="1" applyFont="1" applyBorder="1" applyAlignment="1">
      <alignment horizontal="center" vertical="center" wrapText="1"/>
    </xf>
    <xf numFmtId="1" fontId="6" fillId="0" borderId="802" xfId="0" applyNumberFormat="1" applyFont="1" applyBorder="1" applyAlignment="1">
      <alignment horizontal="center" vertical="center" wrapText="1"/>
    </xf>
    <xf numFmtId="1" fontId="6" fillId="0" borderId="810" xfId="0" applyNumberFormat="1" applyFont="1" applyBorder="1" applyAlignment="1">
      <alignment horizontal="center" vertical="center" wrapText="1"/>
    </xf>
    <xf numFmtId="1" fontId="6" fillId="0" borderId="818" xfId="0" applyNumberFormat="1" applyFont="1" applyBorder="1" applyAlignment="1">
      <alignment horizontal="center" vertical="center" wrapText="1"/>
    </xf>
    <xf numFmtId="1" fontId="6" fillId="3" borderId="790" xfId="0" applyNumberFormat="1" applyFont="1" applyFill="1" applyBorder="1" applyAlignment="1">
      <alignment horizontal="center" vertical="center" wrapText="1"/>
    </xf>
    <xf numFmtId="1" fontId="6" fillId="0" borderId="374" xfId="0" applyNumberFormat="1" applyFont="1" applyBorder="1"/>
    <xf numFmtId="1" fontId="6" fillId="0" borderId="381" xfId="0" applyNumberFormat="1" applyFont="1" applyBorder="1"/>
    <xf numFmtId="1" fontId="6" fillId="0" borderId="790" xfId="0" applyNumberFormat="1" applyFont="1" applyBorder="1" applyAlignment="1">
      <alignment horizontal="center" vertical="center" wrapText="1"/>
    </xf>
    <xf numFmtId="1" fontId="6" fillId="5" borderId="374" xfId="0" applyNumberFormat="1" applyFont="1" applyFill="1" applyBorder="1" applyAlignment="1">
      <alignment horizontal="center" vertical="center" wrapText="1"/>
    </xf>
    <xf numFmtId="1" fontId="6" fillId="0" borderId="826" xfId="0" applyNumberFormat="1" applyFont="1" applyBorder="1" applyAlignment="1">
      <alignment horizontal="center" vertical="center" wrapText="1"/>
    </xf>
    <xf numFmtId="1" fontId="6" fillId="0" borderId="827" xfId="0" applyNumberFormat="1" applyFont="1" applyBorder="1" applyAlignment="1">
      <alignment wrapText="1"/>
    </xf>
    <xf numFmtId="1" fontId="6" fillId="0" borderId="759" xfId="0" applyNumberFormat="1" applyFont="1" applyBorder="1" applyAlignment="1">
      <alignment wrapText="1"/>
    </xf>
    <xf numFmtId="1" fontId="6" fillId="3" borderId="381" xfId="0" applyNumberFormat="1" applyFont="1" applyFill="1" applyBorder="1" applyAlignment="1">
      <alignment horizontal="center" vertical="center" wrapText="1"/>
    </xf>
    <xf numFmtId="1" fontId="6" fillId="3" borderId="826" xfId="0" applyNumberFormat="1" applyFont="1" applyFill="1" applyBorder="1" applyAlignment="1">
      <alignment horizontal="center" vertical="center" wrapText="1"/>
    </xf>
    <xf numFmtId="1" fontId="6" fillId="5" borderId="377" xfId="0" applyNumberFormat="1" applyFont="1" applyFill="1" applyBorder="1" applyAlignment="1">
      <alignment horizontal="center" vertical="center" wrapText="1"/>
    </xf>
    <xf numFmtId="1" fontId="6" fillId="3" borderId="350" xfId="0" applyNumberFormat="1" applyFont="1" applyFill="1" applyBorder="1" applyAlignment="1">
      <alignment horizontal="center" vertical="center" wrapText="1"/>
    </xf>
    <xf numFmtId="1" fontId="6" fillId="3" borderId="368" xfId="0" applyNumberFormat="1" applyFont="1" applyFill="1" applyBorder="1" applyAlignment="1">
      <alignment horizontal="center" vertical="center" wrapText="1"/>
    </xf>
    <xf numFmtId="1" fontId="6" fillId="0" borderId="749" xfId="0" applyNumberFormat="1" applyFont="1" applyBorder="1" applyAlignment="1">
      <alignment horizontal="center" vertical="center" wrapText="1"/>
    </xf>
    <xf numFmtId="1" fontId="6" fillId="0" borderId="828" xfId="0" applyNumberFormat="1" applyFont="1" applyBorder="1" applyAlignment="1">
      <alignment horizontal="center" vertical="center" wrapText="1"/>
    </xf>
    <xf numFmtId="1" fontId="6" fillId="0" borderId="352" xfId="0" applyNumberFormat="1" applyFont="1" applyBorder="1" applyAlignment="1">
      <alignment horizontal="center" vertical="center" wrapText="1"/>
    </xf>
    <xf numFmtId="1" fontId="6" fillId="0" borderId="350" xfId="0" applyNumberFormat="1" applyFont="1" applyBorder="1" applyAlignment="1">
      <alignment horizontal="center"/>
    </xf>
    <xf numFmtId="1" fontId="6" fillId="0" borderId="368" xfId="0" applyNumberFormat="1" applyFont="1" applyBorder="1" applyAlignment="1">
      <alignment horizontal="center"/>
    </xf>
    <xf numFmtId="1" fontId="6" fillId="0" borderId="381" xfId="0" applyNumberFormat="1" applyFont="1" applyBorder="1" applyAlignment="1">
      <alignment horizontal="center"/>
    </xf>
    <xf numFmtId="1" fontId="6" fillId="0" borderId="373" xfId="0" applyNumberFormat="1" applyFont="1" applyBorder="1" applyAlignment="1">
      <alignment horizontal="center"/>
    </xf>
    <xf numFmtId="1" fontId="6" fillId="5" borderId="834" xfId="0" applyNumberFormat="1" applyFont="1" applyFill="1" applyBorder="1" applyAlignment="1">
      <alignment horizontal="center" vertical="center" wrapText="1"/>
    </xf>
    <xf numFmtId="1" fontId="6" fillId="5" borderId="773" xfId="0" applyNumberFormat="1" applyFont="1" applyFill="1" applyBorder="1" applyAlignment="1">
      <alignment horizontal="center" vertical="center" wrapText="1"/>
    </xf>
    <xf numFmtId="1" fontId="6" fillId="0" borderId="774" xfId="0" applyNumberFormat="1" applyFont="1" applyBorder="1"/>
    <xf numFmtId="1" fontId="6" fillId="5" borderId="824" xfId="0" applyNumberFormat="1" applyFont="1" applyFill="1" applyBorder="1" applyAlignment="1">
      <alignment horizontal="center" vertical="center" wrapText="1"/>
    </xf>
    <xf numFmtId="1" fontId="6" fillId="0" borderId="350" xfId="0" applyNumberFormat="1" applyFont="1" applyBorder="1" applyAlignment="1">
      <alignment horizontal="center" vertical="center" wrapText="1"/>
    </xf>
    <xf numFmtId="1" fontId="6" fillId="0" borderId="842" xfId="0" applyNumberFormat="1" applyFont="1" applyBorder="1" applyAlignment="1">
      <alignment horizontal="center" vertical="center" wrapText="1"/>
    </xf>
    <xf numFmtId="1" fontId="6" fillId="0" borderId="819" xfId="0" applyNumberFormat="1" applyFont="1" applyBorder="1" applyAlignment="1">
      <alignment horizontal="center" vertical="center" wrapText="1"/>
    </xf>
    <xf numFmtId="1" fontId="10" fillId="0" borderId="350" xfId="0" applyNumberFormat="1" applyFont="1" applyBorder="1" applyAlignment="1">
      <alignment horizontal="center" vertical="center" wrapText="1"/>
    </xf>
    <xf numFmtId="1" fontId="6" fillId="0" borderId="759" xfId="0" applyNumberFormat="1" applyFont="1" applyBorder="1" applyAlignment="1">
      <alignment horizontal="center" vertical="center" wrapText="1"/>
    </xf>
    <xf numFmtId="1" fontId="6" fillId="0" borderId="384" xfId="0" applyNumberFormat="1" applyFont="1" applyBorder="1" applyAlignment="1" applyProtection="1">
      <alignment horizontal="center" vertical="center" wrapText="1"/>
      <protection hidden="1"/>
    </xf>
    <xf numFmtId="1" fontId="6" fillId="0" borderId="384" xfId="0" applyNumberFormat="1" applyFont="1" applyBorder="1" applyAlignment="1" applyProtection="1">
      <alignment horizontal="center" vertical="center"/>
      <protection hidden="1"/>
    </xf>
    <xf numFmtId="1" fontId="6" fillId="5" borderId="749" xfId="0" applyNumberFormat="1" applyFont="1" applyFill="1" applyBorder="1" applyAlignment="1">
      <alignment horizontal="center" vertical="center" wrapText="1"/>
    </xf>
    <xf numFmtId="1" fontId="6" fillId="5" borderId="828" xfId="0" applyNumberFormat="1" applyFont="1" applyFill="1" applyBorder="1" applyAlignment="1">
      <alignment horizontal="center" vertical="center" wrapText="1"/>
    </xf>
    <xf numFmtId="1" fontId="6" fillId="0" borderId="844" xfId="0" applyNumberFormat="1" applyFont="1" applyBorder="1" applyAlignment="1">
      <alignment horizontal="center" vertical="center" wrapText="1"/>
    </xf>
    <xf numFmtId="1" fontId="6" fillId="0" borderId="828" xfId="0" applyNumberFormat="1" applyFont="1" applyBorder="1" applyAlignment="1">
      <alignment horizontal="center" vertical="center"/>
    </xf>
    <xf numFmtId="1" fontId="6" fillId="0" borderId="861" xfId="0" applyNumberFormat="1" applyFont="1" applyBorder="1" applyAlignment="1">
      <alignment wrapText="1"/>
    </xf>
    <xf numFmtId="1" fontId="6" fillId="0" borderId="749" xfId="0" applyNumberFormat="1" applyFont="1" applyBorder="1" applyAlignment="1">
      <alignment horizontal="center" vertical="center"/>
    </xf>
    <xf numFmtId="1" fontId="6" fillId="0" borderId="868" xfId="0" applyNumberFormat="1" applyFont="1" applyBorder="1" applyAlignment="1">
      <alignment horizontal="center" vertical="center"/>
    </xf>
    <xf numFmtId="1" fontId="6" fillId="0" borderId="385" xfId="0" applyNumberFormat="1" applyFont="1" applyBorder="1" applyAlignment="1">
      <alignment horizontal="center" vertical="center" wrapText="1"/>
    </xf>
    <xf numFmtId="1" fontId="6" fillId="0" borderId="384" xfId="0" applyNumberFormat="1" applyFont="1" applyBorder="1"/>
    <xf numFmtId="1" fontId="6" fillId="0" borderId="868" xfId="0" applyNumberFormat="1" applyFont="1" applyBorder="1" applyAlignment="1">
      <alignment horizontal="center" vertical="center" wrapText="1"/>
    </xf>
    <xf numFmtId="1" fontId="6" fillId="0" borderId="889" xfId="0" applyNumberFormat="1" applyFont="1" applyBorder="1" applyAlignment="1">
      <alignment wrapText="1"/>
    </xf>
    <xf numFmtId="1" fontId="6" fillId="0" borderId="890" xfId="0" applyNumberFormat="1" applyFont="1" applyBorder="1" applyAlignment="1">
      <alignment wrapText="1"/>
    </xf>
    <xf numFmtId="1" fontId="6" fillId="0" borderId="876" xfId="0" applyNumberFormat="1" applyFont="1" applyBorder="1"/>
    <xf numFmtId="1" fontId="6" fillId="0" borderId="912" xfId="0" applyNumberFormat="1" applyFont="1" applyBorder="1"/>
    <xf numFmtId="1" fontId="6" fillId="0" borderId="911" xfId="0" applyNumberFormat="1" applyFont="1" applyBorder="1" applyAlignment="1">
      <alignment horizontal="center" vertical="center" wrapText="1"/>
    </xf>
    <xf numFmtId="1" fontId="6" fillId="0" borderId="897" xfId="0" applyNumberFormat="1" applyFont="1" applyBorder="1"/>
    <xf numFmtId="1" fontId="6" fillId="0" borderId="890" xfId="0" applyNumberFormat="1" applyFont="1" applyBorder="1"/>
    <xf numFmtId="1" fontId="6" fillId="0" borderId="903" xfId="0" applyNumberFormat="1" applyFont="1" applyBorder="1" applyAlignment="1">
      <alignment horizontal="center" vertical="center" wrapText="1"/>
    </xf>
    <xf numFmtId="1" fontId="6" fillId="0" borderId="932" xfId="0" applyNumberFormat="1" applyFont="1" applyBorder="1" applyAlignment="1">
      <alignment horizontal="center" vertical="center" wrapText="1"/>
    </xf>
    <xf numFmtId="1" fontId="6" fillId="0" borderId="940" xfId="0" applyNumberFormat="1" applyFont="1" applyBorder="1" applyAlignment="1">
      <alignment horizontal="center" vertical="center" wrapText="1"/>
    </xf>
    <xf numFmtId="1" fontId="6" fillId="0" borderId="948" xfId="0" applyNumberFormat="1" applyFont="1" applyBorder="1" applyAlignment="1">
      <alignment horizontal="center" vertical="center" wrapText="1"/>
    </xf>
    <xf numFmtId="1" fontId="6" fillId="0" borderId="956" xfId="0" applyNumberFormat="1" applyFont="1" applyBorder="1" applyAlignment="1" applyProtection="1">
      <alignment wrapText="1"/>
      <protection hidden="1"/>
    </xf>
    <xf numFmtId="1" fontId="6" fillId="0" borderId="957" xfId="0" applyNumberFormat="1" applyFont="1" applyBorder="1" applyAlignment="1" applyProtection="1">
      <alignment wrapText="1"/>
      <protection hidden="1"/>
    </xf>
    <xf numFmtId="1" fontId="6" fillId="0" borderId="921" xfId="0" applyNumberFormat="1" applyFont="1" applyBorder="1"/>
    <xf numFmtId="1" fontId="6" fillId="0" borderId="923" xfId="0" applyNumberFormat="1" applyFont="1" applyBorder="1" applyAlignment="1">
      <alignment horizontal="center" vertical="center" wrapText="1"/>
    </xf>
    <xf numFmtId="1" fontId="6" fillId="3" borderId="912" xfId="0" applyNumberFormat="1" applyFont="1" applyFill="1" applyBorder="1" applyAlignment="1">
      <alignment horizontal="center" vertical="center" wrapText="1"/>
    </xf>
    <xf numFmtId="1" fontId="6" fillId="0" borderId="959" xfId="0" applyNumberFormat="1" applyFont="1" applyBorder="1" applyAlignment="1">
      <alignment horizontal="center" vertical="center" wrapText="1"/>
    </xf>
    <xf numFmtId="1" fontId="6" fillId="0" borderId="957" xfId="0" applyNumberFormat="1" applyFont="1" applyBorder="1" applyAlignment="1">
      <alignment horizontal="center" vertical="center" wrapText="1"/>
    </xf>
    <xf numFmtId="1" fontId="6" fillId="0" borderId="959" xfId="0" applyNumberFormat="1" applyFont="1" applyBorder="1"/>
    <xf numFmtId="1" fontId="6" fillId="0" borderId="957" xfId="0" applyNumberFormat="1" applyFont="1" applyBorder="1"/>
    <xf numFmtId="1" fontId="6" fillId="0" borderId="912" xfId="0" applyNumberFormat="1" applyFont="1" applyBorder="1" applyAlignment="1">
      <alignment horizontal="center" vertical="center" wrapText="1"/>
    </xf>
    <xf numFmtId="1" fontId="6" fillId="5" borderId="959" xfId="0" applyNumberFormat="1" applyFont="1" applyFill="1" applyBorder="1" applyAlignment="1">
      <alignment horizontal="center" vertical="center" wrapText="1"/>
    </xf>
    <xf numFmtId="1" fontId="6" fillId="5" borderId="956" xfId="0" applyNumberFormat="1" applyFont="1" applyFill="1" applyBorder="1" applyAlignment="1">
      <alignment horizontal="center" vertical="center" wrapText="1"/>
    </xf>
    <xf numFmtId="1" fontId="6" fillId="5" borderId="957" xfId="0" applyNumberFormat="1" applyFont="1" applyFill="1" applyBorder="1" applyAlignment="1">
      <alignment horizontal="center" vertical="center" wrapText="1"/>
    </xf>
    <xf numFmtId="1" fontId="6" fillId="0" borderId="956" xfId="0" applyNumberFormat="1" applyFont="1" applyBorder="1" applyAlignment="1">
      <alignment horizontal="center" vertical="center" wrapText="1"/>
    </xf>
    <xf numFmtId="1" fontId="6" fillId="0" borderId="962" xfId="0" applyNumberFormat="1" applyFont="1" applyBorder="1" applyAlignment="1">
      <alignment horizontal="center" vertical="center" wrapText="1"/>
    </xf>
    <xf numFmtId="1" fontId="6" fillId="0" borderId="963" xfId="0" applyNumberFormat="1" applyFont="1" applyBorder="1" applyAlignment="1">
      <alignment horizontal="center" vertical="center" wrapText="1"/>
    </xf>
    <xf numFmtId="1" fontId="6" fillId="0" borderId="966" xfId="0" applyNumberFormat="1" applyFont="1" applyBorder="1" applyAlignment="1">
      <alignment wrapText="1"/>
    </xf>
    <xf numFmtId="1" fontId="6" fillId="0" borderId="967" xfId="0" applyNumberFormat="1" applyFont="1" applyBorder="1" applyAlignment="1">
      <alignment wrapText="1"/>
    </xf>
    <xf numFmtId="1" fontId="6" fillId="3" borderId="957" xfId="0" applyNumberFormat="1" applyFont="1" applyFill="1" applyBorder="1" applyAlignment="1">
      <alignment horizontal="center" vertical="center" wrapText="1"/>
    </xf>
    <xf numFmtId="1" fontId="6" fillId="3" borderId="963" xfId="0" applyNumberFormat="1" applyFont="1" applyFill="1" applyBorder="1" applyAlignment="1">
      <alignment horizontal="center" vertical="center" wrapText="1"/>
    </xf>
    <xf numFmtId="1" fontId="6" fillId="0" borderId="958" xfId="0" applyNumberFormat="1" applyFont="1" applyBorder="1" applyAlignment="1">
      <alignment horizontal="center" vertical="center" wrapText="1"/>
    </xf>
    <xf numFmtId="1" fontId="6" fillId="0" borderId="970" xfId="0" applyNumberFormat="1" applyFont="1" applyBorder="1" applyAlignment="1">
      <alignment wrapText="1"/>
    </xf>
    <xf numFmtId="1" fontId="6" fillId="0" borderId="971" xfId="0" applyNumberFormat="1" applyFont="1" applyBorder="1" applyAlignment="1">
      <alignment wrapText="1"/>
    </xf>
    <xf numFmtId="1" fontId="6" fillId="5" borderId="962" xfId="0" applyNumberFormat="1" applyFont="1" applyFill="1" applyBorder="1" applyAlignment="1">
      <alignment horizontal="center" vertical="center" wrapText="1"/>
    </xf>
    <xf numFmtId="1" fontId="6" fillId="3" borderId="969" xfId="0" applyNumberFormat="1" applyFont="1" applyFill="1" applyBorder="1" applyAlignment="1">
      <alignment horizontal="center" vertical="center" wrapText="1"/>
    </xf>
    <xf numFmtId="1" fontId="6" fillId="3" borderId="956" xfId="0" applyNumberFormat="1" applyFont="1" applyFill="1" applyBorder="1" applyAlignment="1">
      <alignment horizontal="center" vertical="center" wrapText="1"/>
    </xf>
    <xf numFmtId="1" fontId="6" fillId="0" borderId="959" xfId="0" applyNumberFormat="1" applyFont="1" applyBorder="1" applyAlignment="1">
      <alignment horizontal="center" vertical="center"/>
    </xf>
    <xf numFmtId="1" fontId="6" fillId="0" borderId="957" xfId="0" applyNumberFormat="1" applyFont="1" applyBorder="1" applyAlignment="1">
      <alignment horizontal="center" vertical="center"/>
    </xf>
    <xf numFmtId="1" fontId="6" fillId="0" borderId="959" xfId="0" applyNumberFormat="1" applyFont="1" applyBorder="1" applyAlignment="1">
      <alignment wrapText="1"/>
    </xf>
    <xf numFmtId="1" fontId="6" fillId="0" borderId="957" xfId="0" applyNumberFormat="1" applyFont="1" applyBorder="1" applyAlignment="1">
      <alignment wrapText="1"/>
    </xf>
    <xf numFmtId="1" fontId="6" fillId="0" borderId="958" xfId="0" applyNumberFormat="1" applyFont="1" applyBorder="1" applyAlignment="1">
      <alignment horizontal="center" vertical="center"/>
    </xf>
    <xf numFmtId="1" fontId="6" fillId="0" borderId="987" xfId="0" applyNumberFormat="1" applyFont="1" applyBorder="1" applyAlignment="1">
      <alignment horizontal="center" vertical="center" wrapText="1"/>
    </xf>
    <xf numFmtId="1" fontId="6" fillId="0" borderId="969" xfId="0" applyNumberFormat="1" applyFont="1" applyBorder="1" applyAlignment="1">
      <alignment horizontal="center"/>
    </xf>
    <xf numFmtId="1" fontId="6" fillId="0" borderId="956" xfId="0" applyNumberFormat="1" applyFont="1" applyBorder="1" applyAlignment="1">
      <alignment horizontal="center"/>
    </xf>
    <xf numFmtId="1" fontId="6" fillId="0" borderId="957" xfId="0" applyNumberFormat="1" applyFont="1" applyBorder="1" applyAlignment="1">
      <alignment horizontal="center"/>
    </xf>
    <xf numFmtId="1" fontId="6" fillId="0" borderId="958" xfId="0" applyNumberFormat="1" applyFont="1" applyBorder="1" applyAlignment="1">
      <alignment horizontal="center"/>
    </xf>
    <xf numFmtId="1" fontId="1" fillId="0" borderId="958" xfId="0" applyNumberFormat="1" applyFont="1" applyBorder="1"/>
    <xf numFmtId="1" fontId="6" fillId="0" borderId="990" xfId="0" applyNumberFormat="1" applyFont="1" applyBorder="1" applyAlignment="1">
      <alignment horizontal="center" vertical="center" wrapText="1"/>
    </xf>
    <xf numFmtId="1" fontId="6" fillId="5" borderId="895" xfId="0" applyNumberFormat="1" applyFont="1" applyFill="1" applyBorder="1" applyAlignment="1">
      <alignment horizontal="center" vertical="center" wrapText="1"/>
    </xf>
    <xf numFmtId="1" fontId="6" fillId="0" borderId="921" xfId="0" applyNumberFormat="1" applyFont="1" applyBorder="1" applyAlignment="1">
      <alignment wrapText="1"/>
    </xf>
    <xf numFmtId="1" fontId="6" fillId="5" borderId="978" xfId="0" applyNumberFormat="1" applyFont="1" applyFill="1" applyBorder="1" applyAlignment="1">
      <alignment horizontal="center" vertical="center" wrapText="1"/>
    </xf>
    <xf numFmtId="1" fontId="1" fillId="0" borderId="990" xfId="0" applyNumberFormat="1" applyFont="1" applyBorder="1"/>
    <xf numFmtId="1" fontId="6" fillId="0" borderId="992" xfId="0" applyNumberFormat="1" applyFont="1" applyBorder="1" applyAlignment="1">
      <alignment horizontal="center" vertical="center" wrapText="1"/>
    </xf>
    <xf numFmtId="1" fontId="6" fillId="0" borderId="969" xfId="0" applyNumberFormat="1" applyFont="1" applyBorder="1" applyAlignment="1">
      <alignment horizontal="center" vertical="center" wrapText="1"/>
    </xf>
    <xf numFmtId="1" fontId="1" fillId="0" borderId="963" xfId="0" applyNumberFormat="1" applyFont="1" applyBorder="1"/>
    <xf numFmtId="1" fontId="6" fillId="0" borderId="963" xfId="0" applyNumberFormat="1" applyFont="1" applyBorder="1" applyAlignment="1">
      <alignment horizontal="center" vertical="center"/>
    </xf>
    <xf numFmtId="1" fontId="1" fillId="0" borderId="959" xfId="0" applyNumberFormat="1" applyFont="1" applyBorder="1" applyAlignment="1">
      <alignment wrapText="1"/>
    </xf>
    <xf numFmtId="1" fontId="6" fillId="0" borderId="1002" xfId="0" applyNumberFormat="1" applyFont="1" applyBorder="1" applyAlignment="1">
      <alignment horizontal="center" vertical="center" wrapText="1"/>
    </xf>
    <xf numFmtId="1" fontId="6" fillId="0" borderId="976" xfId="0" applyNumberFormat="1" applyFont="1" applyBorder="1" applyAlignment="1">
      <alignment horizontal="center" vertical="center" wrapText="1"/>
    </xf>
    <xf numFmtId="1" fontId="1" fillId="0" borderId="959" xfId="0" applyNumberFormat="1" applyFont="1" applyBorder="1"/>
    <xf numFmtId="1" fontId="10" fillId="0" borderId="1006" xfId="0" applyNumberFormat="1" applyFont="1" applyBorder="1" applyAlignment="1">
      <alignment horizontal="center" vertical="center" wrapText="1"/>
    </xf>
    <xf numFmtId="1" fontId="6" fillId="0" borderId="971" xfId="0" applyNumberFormat="1" applyFont="1" applyBorder="1" applyAlignment="1">
      <alignment horizontal="center" vertical="center" wrapText="1"/>
    </xf>
    <xf numFmtId="1" fontId="6" fillId="0" borderId="990" xfId="0" applyNumberFormat="1" applyFont="1" applyBorder="1" applyAlignment="1" applyProtection="1">
      <alignment horizontal="center" vertical="center" wrapText="1"/>
      <protection hidden="1"/>
    </xf>
    <xf numFmtId="1" fontId="6" fillId="0" borderId="990" xfId="0" applyNumberFormat="1" applyFont="1" applyBorder="1" applyAlignment="1" applyProtection="1">
      <alignment horizontal="center" vertical="center"/>
      <protection hidden="1"/>
    </xf>
    <xf numFmtId="1" fontId="6" fillId="0" borderId="959" xfId="0" applyNumberFormat="1" applyFont="1" applyBorder="1" applyAlignment="1" applyProtection="1">
      <alignment horizontal="center" vertical="center"/>
      <protection hidden="1"/>
    </xf>
    <xf numFmtId="1" fontId="6" fillId="0" borderId="962" xfId="0" applyNumberFormat="1" applyFont="1" applyBorder="1" applyAlignment="1" applyProtection="1">
      <alignment horizontal="center" vertical="center"/>
      <protection hidden="1"/>
    </xf>
    <xf numFmtId="1" fontId="6" fillId="0" borderId="962" xfId="0" applyNumberFormat="1" applyFont="1" applyBorder="1" applyAlignment="1">
      <alignment horizontal="center" vertical="center"/>
    </xf>
    <xf numFmtId="1" fontId="6" fillId="5" borderId="398" xfId="0" applyNumberFormat="1" applyFont="1" applyFill="1" applyBorder="1" applyAlignment="1">
      <alignment horizontal="center" vertical="center" wrapText="1"/>
    </xf>
    <xf numFmtId="1" fontId="6" fillId="0" borderId="397" xfId="0" applyNumberFormat="1" applyFont="1" applyBorder="1" applyAlignment="1">
      <alignment horizontal="center" vertical="center" wrapText="1"/>
    </xf>
    <xf numFmtId="1" fontId="6" fillId="0" borderId="361" xfId="0" applyNumberFormat="1" applyFont="1" applyBorder="1" applyAlignment="1">
      <alignment horizontal="center" vertical="center"/>
    </xf>
    <xf numFmtId="1" fontId="6" fillId="0" borderId="1015" xfId="0" applyNumberFormat="1" applyFont="1" applyBorder="1" applyAlignment="1">
      <alignment horizontal="center" vertical="center" wrapText="1"/>
    </xf>
    <xf numFmtId="1" fontId="6" fillId="0" borderId="1017" xfId="0" applyNumberFormat="1" applyFont="1" applyBorder="1" applyAlignment="1">
      <alignment wrapText="1"/>
    </xf>
    <xf numFmtId="1" fontId="6" fillId="0" borderId="1013" xfId="0" applyNumberFormat="1" applyFont="1" applyBorder="1" applyAlignment="1">
      <alignment horizontal="center" vertical="center" wrapText="1"/>
    </xf>
    <xf numFmtId="1" fontId="6" fillId="0" borderId="1013" xfId="0" applyNumberFormat="1" applyFont="1" applyBorder="1" applyAlignment="1">
      <alignment horizontal="center" vertical="center"/>
    </xf>
    <xf numFmtId="1" fontId="6" fillId="0" borderId="1026" xfId="0" applyNumberFormat="1" applyFont="1" applyBorder="1" applyAlignment="1">
      <alignment horizontal="center" vertical="center"/>
    </xf>
    <xf numFmtId="1" fontId="6" fillId="0" borderId="1014" xfId="0" applyNumberFormat="1" applyFont="1" applyBorder="1" applyAlignment="1">
      <alignment horizontal="center" vertical="center" wrapText="1"/>
    </xf>
    <xf numFmtId="1" fontId="6" fillId="5" borderId="361" xfId="0" applyNumberFormat="1" applyFont="1" applyFill="1" applyBorder="1" applyAlignment="1">
      <alignment horizontal="center" vertical="center" wrapText="1"/>
    </xf>
    <xf numFmtId="1" fontId="6" fillId="0" borderId="1021" xfId="0" applyNumberFormat="1" applyFont="1" applyBorder="1" applyAlignment="1">
      <alignment horizontal="center" vertical="center" wrapText="1"/>
    </xf>
    <xf numFmtId="1" fontId="6" fillId="0" borderId="1015" xfId="0" applyNumberFormat="1" applyFont="1" applyBorder="1"/>
    <xf numFmtId="1" fontId="6" fillId="0" borderId="1022" xfId="0" applyNumberFormat="1" applyFont="1" applyBorder="1" applyAlignment="1">
      <alignment horizontal="center" vertical="center" wrapText="1"/>
    </xf>
    <xf numFmtId="1" fontId="6" fillId="0" borderId="1026" xfId="0" applyNumberFormat="1" applyFont="1" applyBorder="1" applyAlignment="1">
      <alignment horizontal="center" vertical="center" wrapText="1"/>
    </xf>
    <xf numFmtId="1" fontId="6" fillId="0" borderId="1042" xfId="0" applyNumberFormat="1" applyFont="1" applyBorder="1" applyAlignment="1">
      <alignment horizontal="center" vertical="center"/>
    </xf>
    <xf numFmtId="1" fontId="6" fillId="0" borderId="1043" xfId="0" applyNumberFormat="1" applyFont="1" applyBorder="1" applyAlignment="1">
      <alignment horizontal="center" vertical="center"/>
    </xf>
    <xf numFmtId="1" fontId="6" fillId="0" borderId="1042" xfId="0" applyNumberFormat="1" applyFont="1" applyBorder="1" applyAlignment="1">
      <alignment wrapText="1"/>
    </xf>
    <xf numFmtId="1" fontId="6" fillId="0" borderId="888" xfId="0" applyNumberFormat="1" applyFont="1" applyBorder="1" applyAlignment="1">
      <alignment wrapText="1"/>
    </xf>
    <xf numFmtId="1" fontId="6" fillId="0" borderId="1053" xfId="0" applyNumberFormat="1" applyFont="1" applyBorder="1" applyAlignment="1">
      <alignment wrapText="1"/>
    </xf>
    <xf numFmtId="1" fontId="6" fillId="0" borderId="1054" xfId="0" applyNumberFormat="1" applyFont="1" applyBorder="1" applyAlignment="1">
      <alignment wrapText="1"/>
    </xf>
    <xf numFmtId="1" fontId="6" fillId="0" borderId="107" xfId="0" applyNumberFormat="1" applyFont="1" applyBorder="1"/>
    <xf numFmtId="1" fontId="6" fillId="0" borderId="337" xfId="0" applyNumberFormat="1" applyFont="1" applyBorder="1" applyAlignment="1">
      <alignment horizontal="center" vertical="center" wrapText="1"/>
    </xf>
    <xf numFmtId="1" fontId="6" fillId="0" borderId="1049" xfId="0" applyNumberFormat="1" applyFont="1" applyBorder="1" applyAlignment="1">
      <alignment horizontal="center" vertical="center" wrapText="1"/>
    </xf>
    <xf numFmtId="1" fontId="6" fillId="0" borderId="1013" xfId="0" applyNumberFormat="1" applyFont="1" applyBorder="1"/>
    <xf numFmtId="1" fontId="6" fillId="0" borderId="992" xfId="0" applyNumberFormat="1" applyFont="1" applyBorder="1"/>
    <xf numFmtId="1" fontId="6" fillId="0" borderId="1065" xfId="0" applyNumberFormat="1" applyFont="1" applyBorder="1" applyAlignment="1">
      <alignment horizontal="center" vertical="center" wrapText="1"/>
    </xf>
    <xf numFmtId="1" fontId="6" fillId="0" borderId="1072" xfId="0" applyNumberFormat="1" applyFont="1" applyBorder="1" applyAlignment="1" applyProtection="1">
      <alignment wrapText="1"/>
      <protection hidden="1"/>
    </xf>
    <xf numFmtId="1" fontId="6" fillId="0" borderId="1073" xfId="0" applyNumberFormat="1" applyFont="1" applyBorder="1" applyAlignment="1" applyProtection="1">
      <alignment wrapText="1"/>
      <protection hidden="1"/>
    </xf>
    <xf numFmtId="1" fontId="6" fillId="0" borderId="1058" xfId="0" applyNumberFormat="1" applyFont="1" applyBorder="1"/>
    <xf numFmtId="1" fontId="6" fillId="0" borderId="1059" xfId="0" applyNumberFormat="1" applyFont="1" applyBorder="1"/>
    <xf numFmtId="1" fontId="6" fillId="0" borderId="1078" xfId="0" applyNumberFormat="1" applyFont="1" applyBorder="1" applyAlignment="1">
      <alignment horizontal="center" vertical="center" wrapText="1"/>
    </xf>
    <xf numFmtId="1" fontId="6" fillId="0" borderId="1086" xfId="0" applyNumberFormat="1" applyFont="1" applyBorder="1" applyAlignment="1" applyProtection="1">
      <alignment wrapText="1"/>
      <protection hidden="1"/>
    </xf>
    <xf numFmtId="1" fontId="6" fillId="0" borderId="1087" xfId="0" applyNumberFormat="1" applyFont="1" applyBorder="1" applyAlignment="1" applyProtection="1">
      <alignment wrapText="1"/>
      <protection hidden="1"/>
    </xf>
    <xf numFmtId="1" fontId="6" fillId="0" borderId="1074" xfId="0" applyNumberFormat="1" applyFont="1" applyBorder="1" applyAlignment="1">
      <alignment horizontal="center" vertical="center"/>
    </xf>
    <xf numFmtId="1" fontId="6" fillId="0" borderId="1072" xfId="0" applyNumberFormat="1" applyFont="1" applyBorder="1" applyAlignment="1">
      <alignment horizontal="center" vertical="center"/>
    </xf>
    <xf numFmtId="1" fontId="6" fillId="0" borderId="1073" xfId="0" applyNumberFormat="1" applyFont="1" applyBorder="1" applyAlignment="1">
      <alignment horizontal="center" vertical="center"/>
    </xf>
    <xf numFmtId="1" fontId="6" fillId="0" borderId="1077" xfId="0" applyNumberFormat="1" applyFont="1" applyBorder="1"/>
    <xf numFmtId="1" fontId="6" fillId="3" borderId="1013" xfId="0" applyNumberFormat="1" applyFont="1" applyFill="1" applyBorder="1" applyAlignment="1">
      <alignment horizontal="center" vertical="center" wrapText="1"/>
    </xf>
    <xf numFmtId="1" fontId="6" fillId="3" borderId="992" xfId="0" applyNumberFormat="1" applyFont="1" applyFill="1" applyBorder="1" applyAlignment="1">
      <alignment horizontal="center" vertical="center" wrapText="1"/>
    </xf>
    <xf numFmtId="1" fontId="6" fillId="0" borderId="1089" xfId="0" applyNumberFormat="1" applyFont="1" applyBorder="1" applyAlignment="1">
      <alignment horizontal="center" vertical="center" wrapText="1"/>
    </xf>
    <xf numFmtId="1" fontId="6" fillId="0" borderId="1087" xfId="0" applyNumberFormat="1" applyFont="1" applyBorder="1" applyAlignment="1">
      <alignment horizontal="center" vertical="center" wrapText="1"/>
    </xf>
    <xf numFmtId="1" fontId="6" fillId="0" borderId="1089" xfId="0" applyNumberFormat="1" applyFont="1" applyBorder="1"/>
    <xf numFmtId="1" fontId="6" fillId="0" borderId="1087" xfId="0" applyNumberFormat="1" applyFont="1" applyBorder="1"/>
    <xf numFmtId="1" fontId="6" fillId="5" borderId="1089" xfId="0" applyNumberFormat="1" applyFont="1" applyFill="1" applyBorder="1" applyAlignment="1">
      <alignment horizontal="center" vertical="center" wrapText="1"/>
    </xf>
    <xf numFmtId="1" fontId="6" fillId="5" borderId="1086" xfId="0" applyNumberFormat="1" applyFont="1" applyFill="1" applyBorder="1" applyAlignment="1">
      <alignment horizontal="center" vertical="center" wrapText="1"/>
    </xf>
    <xf numFmtId="1" fontId="6" fillId="5" borderId="1087" xfId="0" applyNumberFormat="1" applyFont="1" applyFill="1" applyBorder="1" applyAlignment="1">
      <alignment horizontal="center" vertical="center" wrapText="1"/>
    </xf>
    <xf numFmtId="1" fontId="6" fillId="0" borderId="1086" xfId="0" applyNumberFormat="1" applyFont="1" applyBorder="1" applyAlignment="1">
      <alignment horizontal="center" vertical="center" wrapText="1"/>
    </xf>
    <xf numFmtId="1" fontId="6" fillId="0" borderId="1092" xfId="0" applyNumberFormat="1" applyFont="1" applyBorder="1" applyAlignment="1">
      <alignment horizontal="center" vertical="center" wrapText="1"/>
    </xf>
    <xf numFmtId="1" fontId="6" fillId="0" borderId="1093" xfId="0" applyNumberFormat="1" applyFont="1" applyBorder="1" applyAlignment="1">
      <alignment horizontal="center" vertical="center" wrapText="1"/>
    </xf>
    <xf numFmtId="1" fontId="6" fillId="0" borderId="1096" xfId="0" applyNumberFormat="1" applyFont="1" applyBorder="1" applyAlignment="1">
      <alignment wrapText="1"/>
    </xf>
    <xf numFmtId="1" fontId="6" fillId="0" borderId="1097" xfId="0" applyNumberFormat="1" applyFont="1" applyBorder="1" applyAlignment="1">
      <alignment wrapText="1"/>
    </xf>
    <xf numFmtId="1" fontId="6" fillId="3" borderId="1087" xfId="0" applyNumberFormat="1" applyFont="1" applyFill="1" applyBorder="1" applyAlignment="1">
      <alignment horizontal="center" vertical="center" wrapText="1"/>
    </xf>
    <xf numFmtId="1" fontId="6" fillId="3" borderId="1093" xfId="0" applyNumberFormat="1" applyFont="1" applyFill="1" applyBorder="1" applyAlignment="1">
      <alignment horizontal="center" vertical="center" wrapText="1"/>
    </xf>
    <xf numFmtId="1" fontId="6" fillId="0" borderId="1088" xfId="0" applyNumberFormat="1" applyFont="1" applyBorder="1" applyAlignment="1">
      <alignment horizontal="center" vertical="center" wrapText="1"/>
    </xf>
    <xf numFmtId="1" fontId="6" fillId="0" borderId="1102" xfId="0" applyNumberFormat="1" applyFont="1" applyBorder="1" applyAlignment="1">
      <alignment wrapText="1"/>
    </xf>
    <xf numFmtId="1" fontId="6" fillId="0" borderId="1103" xfId="0" applyNumberFormat="1" applyFont="1" applyBorder="1" applyAlignment="1">
      <alignment wrapText="1"/>
    </xf>
    <xf numFmtId="1" fontId="6" fillId="5" borderId="1092" xfId="0" applyNumberFormat="1" applyFont="1" applyFill="1" applyBorder="1" applyAlignment="1">
      <alignment horizontal="center" vertical="center" wrapText="1"/>
    </xf>
    <xf numFmtId="1" fontId="6" fillId="3" borderId="1099" xfId="0" applyNumberFormat="1" applyFont="1" applyFill="1" applyBorder="1" applyAlignment="1">
      <alignment horizontal="center" vertical="center" wrapText="1"/>
    </xf>
    <xf numFmtId="1" fontId="6" fillId="3" borderId="1086" xfId="0" applyNumberFormat="1" applyFont="1" applyFill="1" applyBorder="1" applyAlignment="1">
      <alignment horizontal="center" vertical="center" wrapText="1"/>
    </xf>
    <xf numFmtId="1" fontId="6" fillId="0" borderId="1111" xfId="0" applyNumberFormat="1" applyFont="1" applyBorder="1" applyAlignment="1">
      <alignment horizontal="center" vertical="center" wrapText="1"/>
    </xf>
    <xf numFmtId="1" fontId="6" fillId="0" borderId="1112" xfId="0" applyNumberFormat="1" applyFont="1" applyBorder="1" applyAlignment="1">
      <alignment horizontal="center" vertical="center" wrapText="1"/>
    </xf>
    <xf numFmtId="1" fontId="6" fillId="0" borderId="1089" xfId="0" applyNumberFormat="1" applyFont="1" applyBorder="1" applyAlignment="1">
      <alignment horizontal="center" vertical="center"/>
    </xf>
    <xf numFmtId="1" fontId="6" fillId="0" borderId="1087" xfId="0" applyNumberFormat="1" applyFont="1" applyBorder="1" applyAlignment="1">
      <alignment horizontal="center" vertical="center"/>
    </xf>
    <xf numFmtId="1" fontId="6" fillId="0" borderId="1089" xfId="0" applyNumberFormat="1" applyFont="1" applyBorder="1" applyAlignment="1">
      <alignment wrapText="1"/>
    </xf>
    <xf numFmtId="1" fontId="6" fillId="0" borderId="1087" xfId="0" applyNumberFormat="1" applyFont="1" applyBorder="1" applyAlignment="1">
      <alignment wrapText="1"/>
    </xf>
    <xf numFmtId="1" fontId="6" fillId="0" borderId="1093" xfId="0" applyNumberFormat="1" applyFont="1" applyBorder="1" applyAlignment="1">
      <alignment horizontal="center" vertical="center"/>
    </xf>
    <xf numFmtId="1" fontId="6" fillId="0" borderId="1122" xfId="0" applyNumberFormat="1" applyFont="1" applyBorder="1" applyAlignment="1">
      <alignment horizontal="center" vertical="center" wrapText="1"/>
    </xf>
    <xf numFmtId="1" fontId="6" fillId="0" borderId="1123" xfId="0" applyNumberFormat="1" applyFont="1" applyBorder="1" applyAlignment="1">
      <alignment horizontal="center" vertical="center" wrapText="1"/>
    </xf>
    <xf numFmtId="1" fontId="6" fillId="0" borderId="1124" xfId="0" applyNumberFormat="1" applyFont="1" applyBorder="1" applyAlignment="1">
      <alignment horizontal="center"/>
    </xf>
    <xf numFmtId="1" fontId="6" fillId="0" borderId="1086" xfId="0" applyNumberFormat="1" applyFont="1" applyBorder="1" applyAlignment="1">
      <alignment horizontal="center"/>
    </xf>
    <xf numFmtId="1" fontId="6" fillId="0" borderId="1087" xfId="0" applyNumberFormat="1" applyFont="1" applyBorder="1" applyAlignment="1">
      <alignment horizontal="center"/>
    </xf>
    <xf numFmtId="1" fontId="6" fillId="0" borderId="1088" xfId="0" applyNumberFormat="1" applyFont="1" applyBorder="1" applyAlignment="1">
      <alignment horizontal="center" vertical="center"/>
    </xf>
    <xf numFmtId="1" fontId="6" fillId="0" borderId="1088" xfId="0" applyNumberFormat="1" applyFont="1" applyBorder="1" applyAlignment="1">
      <alignment horizontal="center"/>
    </xf>
    <xf numFmtId="1" fontId="6" fillId="0" borderId="1074" xfId="0" applyNumberFormat="1" applyFont="1" applyBorder="1" applyAlignment="1">
      <alignment horizontal="center" vertical="center" wrapText="1"/>
    </xf>
    <xf numFmtId="1" fontId="6" fillId="0" borderId="1073" xfId="0" applyNumberFormat="1" applyFont="1" applyBorder="1" applyAlignment="1">
      <alignment horizontal="center" vertical="center" wrapText="1"/>
    </xf>
    <xf numFmtId="1" fontId="1" fillId="0" borderId="1077" xfId="0" applyNumberFormat="1" applyFont="1" applyBorder="1"/>
    <xf numFmtId="1" fontId="6" fillId="0" borderId="1139" xfId="0" applyNumberFormat="1" applyFont="1" applyBorder="1" applyAlignment="1">
      <alignment horizontal="center" vertical="center" wrapText="1"/>
    </xf>
    <xf numFmtId="1" fontId="1" fillId="0" borderId="1139" xfId="0" applyNumberFormat="1" applyFont="1" applyBorder="1"/>
    <xf numFmtId="1" fontId="1" fillId="0" borderId="1141" xfId="0" applyNumberFormat="1" applyFont="1" applyBorder="1"/>
    <xf numFmtId="1" fontId="6" fillId="5" borderId="1128" xfId="0" applyNumberFormat="1" applyFont="1" applyFill="1" applyBorder="1" applyAlignment="1">
      <alignment horizontal="center" vertical="center" wrapText="1"/>
    </xf>
    <xf numFmtId="1" fontId="6" fillId="5" borderId="1145" xfId="0" applyNumberFormat="1" applyFont="1" applyFill="1" applyBorder="1" applyAlignment="1">
      <alignment horizontal="center" vertical="center" wrapText="1"/>
    </xf>
    <xf numFmtId="1" fontId="6" fillId="0" borderId="116" xfId="0" applyNumberFormat="1" applyFont="1" applyBorder="1" applyAlignment="1">
      <alignment wrapText="1"/>
    </xf>
    <xf numFmtId="1" fontId="6" fillId="0" borderId="103" xfId="0" applyNumberFormat="1" applyFont="1" applyBorder="1" applyAlignment="1">
      <alignment wrapText="1"/>
    </xf>
    <xf numFmtId="1" fontId="6" fillId="0" borderId="85" xfId="0" applyNumberFormat="1" applyFont="1" applyBorder="1"/>
    <xf numFmtId="1" fontId="6" fillId="0" borderId="1122" xfId="0" applyNumberFormat="1" applyFont="1" applyBorder="1"/>
    <xf numFmtId="1" fontId="6" fillId="0" borderId="1111" xfId="0" applyNumberFormat="1" applyFont="1" applyBorder="1"/>
    <xf numFmtId="1" fontId="6" fillId="0" borderId="1112" xfId="0" applyNumberFormat="1" applyFont="1" applyBorder="1"/>
    <xf numFmtId="1" fontId="6" fillId="0" borderId="1134" xfId="0" applyNumberFormat="1" applyFont="1" applyBorder="1" applyAlignment="1">
      <alignment horizontal="center" vertical="center" wrapText="1"/>
    </xf>
    <xf numFmtId="1" fontId="6" fillId="0" borderId="1135" xfId="0" applyNumberFormat="1" applyFont="1" applyBorder="1" applyAlignment="1">
      <alignment horizontal="center" vertical="center" wrapText="1"/>
    </xf>
    <xf numFmtId="1" fontId="6" fillId="0" borderId="1072" xfId="0" applyNumberFormat="1" applyFont="1" applyBorder="1" applyAlignment="1">
      <alignment horizontal="center" vertical="center" wrapText="1"/>
    </xf>
    <xf numFmtId="1" fontId="6" fillId="5" borderId="1136" xfId="0" applyNumberFormat="1" applyFont="1" applyFill="1" applyBorder="1" applyAlignment="1">
      <alignment horizontal="center" vertical="center" wrapText="1"/>
    </xf>
    <xf numFmtId="1" fontId="1" fillId="0" borderId="1132" xfId="0" applyNumberFormat="1" applyFont="1" applyBorder="1"/>
    <xf numFmtId="1" fontId="6" fillId="0" borderId="1147" xfId="0" applyNumberFormat="1" applyFont="1" applyBorder="1" applyAlignment="1">
      <alignment horizontal="center" vertical="center" wrapText="1"/>
    </xf>
    <xf numFmtId="1" fontId="6" fillId="0" borderId="1148" xfId="0" applyNumberFormat="1" applyFont="1" applyBorder="1" applyAlignment="1">
      <alignment horizontal="center" vertical="center" wrapText="1"/>
    </xf>
    <xf numFmtId="1" fontId="6" fillId="0" borderId="1144" xfId="0" applyNumberFormat="1" applyFont="1" applyBorder="1" applyAlignment="1">
      <alignment horizontal="center" vertical="center" wrapText="1"/>
    </xf>
    <xf numFmtId="1" fontId="6" fillId="0" borderId="1149" xfId="0" applyNumberFormat="1" applyFont="1" applyBorder="1" applyAlignment="1">
      <alignment horizontal="center" vertical="center" wrapText="1"/>
    </xf>
    <xf numFmtId="1" fontId="6" fillId="0" borderId="1153" xfId="0" applyNumberFormat="1" applyFont="1" applyBorder="1" applyAlignment="1">
      <alignment horizontal="center" vertical="center" wrapText="1"/>
    </xf>
    <xf numFmtId="1" fontId="6" fillId="0" borderId="1141" xfId="0" applyNumberFormat="1" applyFont="1" applyBorder="1" applyAlignment="1">
      <alignment horizontal="center" vertical="center"/>
    </xf>
    <xf numFmtId="1" fontId="6" fillId="0" borderId="1141" xfId="0" applyNumberFormat="1" applyFont="1" applyBorder="1" applyAlignment="1">
      <alignment horizontal="center" vertical="center" wrapText="1"/>
    </xf>
    <xf numFmtId="1" fontId="1" fillId="0" borderId="1148" xfId="0" applyNumberFormat="1" applyFont="1" applyBorder="1"/>
    <xf numFmtId="1" fontId="1" fillId="0" borderId="1144" xfId="0" applyNumberFormat="1" applyFont="1" applyBorder="1"/>
    <xf numFmtId="1" fontId="1" fillId="0" borderId="1147" xfId="0" applyNumberFormat="1" applyFont="1" applyBorder="1" applyAlignment="1">
      <alignment wrapText="1"/>
    </xf>
    <xf numFmtId="1" fontId="1" fillId="0" borderId="1144" xfId="0" applyNumberFormat="1" applyFont="1" applyBorder="1" applyAlignment="1">
      <alignment wrapText="1"/>
    </xf>
    <xf numFmtId="1" fontId="6" fillId="0" borderId="1147" xfId="0" applyNumberFormat="1" applyFont="1" applyBorder="1" applyAlignment="1">
      <alignment wrapText="1"/>
    </xf>
    <xf numFmtId="1" fontId="6" fillId="0" borderId="1144" xfId="0" applyNumberFormat="1" applyFont="1" applyBorder="1" applyAlignment="1">
      <alignment wrapText="1"/>
    </xf>
    <xf numFmtId="1" fontId="6" fillId="0" borderId="1166" xfId="0" applyNumberFormat="1" applyFont="1" applyBorder="1" applyAlignment="1">
      <alignment horizontal="center" vertical="center" wrapText="1"/>
    </xf>
    <xf numFmtId="1" fontId="6" fillId="0" borderId="1154" xfId="0" applyNumberFormat="1" applyFont="1" applyBorder="1" applyAlignment="1">
      <alignment horizontal="center" vertical="center" wrapText="1"/>
    </xf>
    <xf numFmtId="1" fontId="6" fillId="0" borderId="1147" xfId="0" applyNumberFormat="1" applyFont="1" applyBorder="1" applyAlignment="1">
      <alignment horizontal="center" vertical="center"/>
    </xf>
    <xf numFmtId="1" fontId="6" fillId="0" borderId="1144" xfId="0" applyNumberFormat="1" applyFont="1" applyBorder="1" applyAlignment="1">
      <alignment horizontal="center" vertical="center"/>
    </xf>
    <xf numFmtId="1" fontId="6" fillId="0" borderId="1172" xfId="0" applyNumberFormat="1" applyFont="1" applyBorder="1" applyAlignment="1">
      <alignment wrapText="1"/>
    </xf>
    <xf numFmtId="1" fontId="6" fillId="0" borderId="1157" xfId="0" applyNumberFormat="1" applyFont="1" applyBorder="1" applyAlignment="1">
      <alignment wrapText="1"/>
    </xf>
    <xf numFmtId="1" fontId="1" fillId="0" borderId="1147" xfId="0" applyNumberFormat="1" applyFont="1" applyBorder="1"/>
    <xf numFmtId="1" fontId="10" fillId="0" borderId="1149" xfId="0" applyNumberFormat="1" applyFont="1" applyBorder="1" applyAlignment="1">
      <alignment horizontal="center" vertical="center" wrapText="1"/>
    </xf>
    <xf numFmtId="1" fontId="10" fillId="0" borderId="1148" xfId="0" applyNumberFormat="1" applyFont="1" applyBorder="1" applyAlignment="1">
      <alignment horizontal="center" vertical="center" wrapText="1"/>
    </xf>
    <xf numFmtId="1" fontId="10" fillId="0" borderId="1144" xfId="0" applyNumberFormat="1" applyFont="1" applyBorder="1" applyAlignment="1">
      <alignment horizontal="center" vertical="center" wrapText="1"/>
    </xf>
    <xf numFmtId="1" fontId="6" fillId="0" borderId="1157" xfId="0" applyNumberFormat="1" applyFont="1" applyBorder="1" applyAlignment="1">
      <alignment horizontal="center" vertical="center" wrapText="1"/>
    </xf>
    <xf numFmtId="1" fontId="6" fillId="0" borderId="1153" xfId="0" applyNumberFormat="1" applyFont="1" applyBorder="1" applyAlignment="1" applyProtection="1">
      <alignment horizontal="center" vertical="center" wrapText="1"/>
      <protection hidden="1"/>
    </xf>
    <xf numFmtId="1" fontId="6" fillId="0" borderId="1139" xfId="0" applyNumberFormat="1" applyFont="1" applyBorder="1" applyAlignment="1" applyProtection="1">
      <alignment horizontal="center" vertical="center" wrapText="1"/>
      <protection hidden="1"/>
    </xf>
    <xf numFmtId="1" fontId="6" fillId="0" borderId="1153" xfId="0" applyNumberFormat="1" applyFont="1" applyBorder="1" applyAlignment="1" applyProtection="1">
      <alignment horizontal="center" vertical="center"/>
      <protection hidden="1"/>
    </xf>
    <xf numFmtId="1" fontId="6" fillId="0" borderId="1139" xfId="0" applyNumberFormat="1" applyFont="1" applyBorder="1" applyAlignment="1" applyProtection="1">
      <alignment horizontal="center" vertical="center"/>
      <protection hidden="1"/>
    </xf>
    <xf numFmtId="1" fontId="6" fillId="0" borderId="1147" xfId="0" applyNumberFormat="1" applyFont="1" applyBorder="1" applyAlignment="1" applyProtection="1">
      <alignment horizontal="center" vertical="center"/>
      <protection hidden="1"/>
    </xf>
    <xf numFmtId="1" fontId="6" fillId="0" borderId="1148" xfId="0" applyNumberFormat="1" applyFont="1" applyBorder="1" applyAlignment="1" applyProtection="1">
      <alignment horizontal="center" vertical="center"/>
      <protection hidden="1"/>
    </xf>
    <xf numFmtId="1" fontId="6" fillId="0" borderId="1176" xfId="0" applyNumberFormat="1" applyFont="1" applyBorder="1" applyAlignment="1" applyProtection="1">
      <alignment horizontal="center" vertical="center"/>
      <protection hidden="1"/>
    </xf>
    <xf numFmtId="1" fontId="6" fillId="0" borderId="1144" xfId="0" applyNumberFormat="1" applyFont="1" applyBorder="1" applyAlignment="1" applyProtection="1">
      <alignment horizontal="center" vertical="center"/>
      <protection hidden="1"/>
    </xf>
    <xf numFmtId="1" fontId="6" fillId="0" borderId="1176" xfId="0" applyNumberFormat="1" applyFont="1" applyBorder="1" applyAlignment="1">
      <alignment horizontal="center" vertical="center" wrapText="1"/>
    </xf>
    <xf numFmtId="1" fontId="6" fillId="0" borderId="1180" xfId="0" applyNumberFormat="1" applyFont="1" applyBorder="1" applyAlignment="1">
      <alignment horizontal="center" vertical="center"/>
    </xf>
    <xf numFmtId="1" fontId="6" fillId="0" borderId="1148" xfId="0" applyNumberFormat="1" applyFont="1" applyBorder="1" applyAlignment="1">
      <alignment horizontal="center" vertical="center"/>
    </xf>
    <xf numFmtId="1" fontId="6" fillId="0" borderId="1176" xfId="0" applyNumberFormat="1" applyFont="1" applyBorder="1" applyAlignment="1">
      <alignment horizontal="center" vertical="center"/>
    </xf>
    <xf numFmtId="1" fontId="6" fillId="0" borderId="1181" xfId="0" applyNumberFormat="1" applyFont="1" applyBorder="1" applyAlignment="1">
      <alignment horizontal="center" vertical="center" wrapText="1"/>
    </xf>
    <xf numFmtId="1" fontId="6" fillId="5" borderId="1134" xfId="0" applyNumberFormat="1" applyFont="1" applyFill="1" applyBorder="1" applyAlignment="1">
      <alignment horizontal="center" vertical="center" wrapText="1"/>
    </xf>
    <xf numFmtId="1" fontId="6" fillId="5" borderId="992" xfId="0" applyNumberFormat="1" applyFont="1" applyFill="1" applyBorder="1" applyAlignment="1">
      <alignment horizontal="center" vertical="center" wrapText="1"/>
    </xf>
    <xf numFmtId="1" fontId="6" fillId="0" borderId="1182" xfId="0" applyNumberFormat="1" applyFont="1" applyBorder="1" applyAlignment="1">
      <alignment horizontal="center" vertical="center" wrapText="1"/>
    </xf>
    <xf numFmtId="1" fontId="6" fillId="0" borderId="1181" xfId="0" applyNumberFormat="1" applyFont="1" applyBorder="1" applyAlignment="1">
      <alignment wrapText="1"/>
    </xf>
    <xf numFmtId="1" fontId="6" fillId="0" borderId="992" xfId="0" applyNumberFormat="1" applyFont="1" applyBorder="1" applyAlignment="1">
      <alignment horizontal="center" vertical="center"/>
    </xf>
    <xf numFmtId="1" fontId="6" fillId="0" borderId="1181" xfId="0" applyNumberFormat="1" applyFont="1" applyBorder="1" applyAlignment="1">
      <alignment horizontal="center" vertical="center"/>
    </xf>
    <xf numFmtId="1" fontId="6" fillId="0" borderId="1182" xfId="0" applyNumberFormat="1" applyFont="1" applyBorder="1" applyAlignment="1">
      <alignment horizontal="center" vertical="center"/>
    </xf>
    <xf numFmtId="1" fontId="6" fillId="5" borderId="1148" xfId="0" applyNumberFormat="1" applyFont="1" applyFill="1" applyBorder="1" applyAlignment="1">
      <alignment horizontal="center" vertical="center" wrapText="1"/>
    </xf>
    <xf numFmtId="1" fontId="6" fillId="5" borderId="1144" xfId="0" applyNumberFormat="1" applyFont="1" applyFill="1" applyBorder="1" applyAlignment="1">
      <alignment horizontal="center" vertical="center" wrapText="1"/>
    </xf>
    <xf numFmtId="0" fontId="8" fillId="0" borderId="1148" xfId="0" applyFont="1" applyBorder="1" applyAlignment="1">
      <alignment wrapText="1"/>
    </xf>
    <xf numFmtId="0" fontId="8" fillId="0" borderId="1144" xfId="0" applyFont="1" applyBorder="1" applyAlignment="1">
      <alignment wrapText="1"/>
    </xf>
    <xf numFmtId="1" fontId="6" fillId="0" borderId="1193" xfId="0" applyNumberFormat="1" applyFont="1" applyBorder="1" applyAlignment="1">
      <alignment wrapText="1"/>
    </xf>
    <xf numFmtId="1" fontId="6" fillId="0" borderId="1134" xfId="0" applyNumberFormat="1" applyFont="1" applyBorder="1" applyAlignment="1">
      <alignment horizontal="center" vertical="center"/>
    </xf>
    <xf numFmtId="1" fontId="6" fillId="0" borderId="1199" xfId="0" applyNumberFormat="1" applyFont="1" applyBorder="1" applyAlignment="1">
      <alignment horizontal="center" vertical="center"/>
    </xf>
    <xf numFmtId="1" fontId="6" fillId="0" borderId="1173" xfId="0" applyNumberFormat="1" applyFont="1" applyBorder="1" applyAlignment="1">
      <alignment horizontal="center" vertical="center" wrapText="1"/>
    </xf>
    <xf numFmtId="1" fontId="6" fillId="0" borderId="1175" xfId="0" applyNumberFormat="1" applyFont="1" applyBorder="1" applyAlignment="1">
      <alignment horizontal="center" vertical="center" wrapText="1"/>
    </xf>
    <xf numFmtId="1" fontId="6" fillId="0" borderId="1153" xfId="0" applyNumberFormat="1" applyFont="1" applyBorder="1"/>
    <xf numFmtId="1" fontId="6" fillId="0" borderId="1139" xfId="0" applyNumberFormat="1" applyFont="1" applyBorder="1"/>
    <xf numFmtId="1" fontId="6" fillId="0" borderId="1177" xfId="0" applyNumberFormat="1" applyFont="1" applyBorder="1" applyAlignment="1">
      <alignment horizontal="center" vertical="center" wrapText="1"/>
    </xf>
    <xf numFmtId="1" fontId="6" fillId="0" borderId="1213" xfId="0" applyNumberFormat="1" applyFont="1" applyBorder="1" applyAlignment="1">
      <alignment horizontal="center" vertical="center" wrapText="1"/>
    </xf>
    <xf numFmtId="1" fontId="6" fillId="0" borderId="1199" xfId="0" applyNumberFormat="1" applyFont="1" applyBorder="1" applyAlignment="1">
      <alignment horizontal="center" vertical="center" wrapText="1"/>
    </xf>
    <xf numFmtId="1" fontId="6" fillId="0" borderId="1132" xfId="0" applyNumberFormat="1" applyFont="1" applyBorder="1" applyAlignment="1">
      <alignment horizontal="center" vertical="center" wrapText="1"/>
    </xf>
    <xf numFmtId="1" fontId="6" fillId="0" borderId="421" xfId="0" applyNumberFormat="1" applyFont="1" applyBorder="1" applyAlignment="1">
      <alignment wrapText="1"/>
    </xf>
    <xf numFmtId="1" fontId="6" fillId="0" borderId="1227" xfId="0" applyNumberFormat="1" applyFont="1" applyBorder="1" applyAlignment="1">
      <alignment wrapText="1"/>
    </xf>
    <xf numFmtId="1" fontId="6" fillId="0" borderId="1217" xfId="0" applyNumberFormat="1" applyFont="1" applyBorder="1"/>
    <xf numFmtId="1" fontId="6" fillId="0" borderId="1167" xfId="0" applyNumberFormat="1" applyFont="1" applyBorder="1" applyAlignment="1">
      <alignment horizontal="center" vertical="center" wrapText="1"/>
    </xf>
    <xf numFmtId="1" fontId="6" fillId="0" borderId="1230" xfId="0" applyNumberFormat="1" applyFont="1" applyBorder="1" applyAlignment="1">
      <alignment horizontal="center" vertical="center"/>
    </xf>
    <xf numFmtId="1" fontId="6" fillId="0" borderId="1231" xfId="0" applyNumberFormat="1" applyFont="1" applyBorder="1" applyAlignment="1">
      <alignment horizontal="center" vertical="center"/>
    </xf>
    <xf numFmtId="1" fontId="6" fillId="0" borderId="1238" xfId="0" applyNumberFormat="1" applyFont="1" applyBorder="1"/>
    <xf numFmtId="1" fontId="6" fillId="0" borderId="1253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 applyProtection="1">
      <alignment wrapText="1"/>
      <protection hidden="1"/>
    </xf>
    <xf numFmtId="1" fontId="6" fillId="0" borderId="1240" xfId="0" applyNumberFormat="1" applyFont="1" applyBorder="1"/>
    <xf numFmtId="1" fontId="6" fillId="0" borderId="1241" xfId="0" applyNumberFormat="1" applyFont="1" applyBorder="1"/>
    <xf numFmtId="1" fontId="6" fillId="0" borderId="1247" xfId="0" applyNumberFormat="1" applyFont="1" applyBorder="1" applyAlignment="1">
      <alignment horizontal="center" vertical="center" wrapText="1"/>
    </xf>
    <xf numFmtId="1" fontId="6" fillId="0" borderId="1273" xfId="0" applyNumberFormat="1" applyFont="1" applyBorder="1" applyAlignment="1">
      <alignment horizontal="center" vertical="center" wrapText="1"/>
    </xf>
    <xf numFmtId="1" fontId="6" fillId="0" borderId="1281" xfId="0" applyNumberFormat="1" applyFont="1" applyBorder="1" applyAlignment="1">
      <alignment horizontal="center" vertical="center" wrapText="1"/>
    </xf>
    <xf numFmtId="1" fontId="6" fillId="0" borderId="1289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/>
    </xf>
    <xf numFmtId="1" fontId="6" fillId="0" borderId="1264" xfId="0" applyNumberFormat="1" applyFont="1" applyBorder="1" applyAlignment="1">
      <alignment horizontal="center" vertical="center" wrapText="1"/>
    </xf>
    <xf numFmtId="1" fontId="6" fillId="0" borderId="1230" xfId="0" applyNumberFormat="1" applyFont="1" applyBorder="1" applyAlignment="1">
      <alignment horizontal="center" vertical="center" wrapText="1"/>
    </xf>
    <xf numFmtId="1" fontId="6" fillId="0" borderId="1232" xfId="0" applyNumberFormat="1" applyFont="1" applyBorder="1" applyAlignment="1">
      <alignment horizontal="center" vertical="center" wrapText="1"/>
    </xf>
    <xf numFmtId="1" fontId="6" fillId="0" borderId="1230" xfId="0" applyNumberFormat="1" applyFont="1" applyBorder="1"/>
    <xf numFmtId="1" fontId="6" fillId="0" borderId="1232" xfId="0" applyNumberFormat="1" applyFont="1" applyBorder="1"/>
    <xf numFmtId="1" fontId="6" fillId="5" borderId="1230" xfId="0" applyNumberFormat="1" applyFont="1" applyFill="1" applyBorder="1" applyAlignment="1">
      <alignment horizontal="center" vertical="center" wrapText="1"/>
    </xf>
    <xf numFmtId="1" fontId="6" fillId="5" borderId="427" xfId="0" applyNumberFormat="1" applyFont="1" applyFill="1" applyBorder="1" applyAlignment="1">
      <alignment horizontal="center" vertical="center" wrapText="1"/>
    </xf>
    <xf numFmtId="1" fontId="6" fillId="5" borderId="1232" xfId="0" applyNumberFormat="1" applyFont="1" applyFill="1" applyBorder="1" applyAlignment="1">
      <alignment horizontal="center" vertical="center" wrapText="1"/>
    </xf>
    <xf numFmtId="1" fontId="6" fillId="0" borderId="427" xfId="0" applyNumberFormat="1" applyFont="1" applyBorder="1" applyAlignment="1">
      <alignment horizontal="center" vertical="center" wrapText="1"/>
    </xf>
    <xf numFmtId="1" fontId="6" fillId="0" borderId="1231" xfId="0" applyNumberFormat="1" applyFont="1" applyBorder="1" applyAlignment="1">
      <alignment horizontal="center" vertical="center" wrapText="1"/>
    </xf>
    <xf numFmtId="1" fontId="6" fillId="0" borderId="1297" xfId="0" applyNumberFormat="1" applyFont="1" applyBorder="1" applyAlignment="1">
      <alignment horizontal="center" vertical="center" wrapText="1"/>
    </xf>
    <xf numFmtId="1" fontId="6" fillId="0" borderId="1298" xfId="0" applyNumberFormat="1" applyFont="1" applyBorder="1" applyAlignment="1">
      <alignment wrapText="1"/>
    </xf>
    <xf numFmtId="1" fontId="6" fillId="0" borderId="1241" xfId="0" applyNumberFormat="1" applyFont="1" applyBorder="1" applyAlignment="1">
      <alignment wrapText="1"/>
    </xf>
    <xf numFmtId="1" fontId="6" fillId="3" borderId="1232" xfId="0" applyNumberFormat="1" applyFont="1" applyFill="1" applyBorder="1" applyAlignment="1">
      <alignment horizontal="center" vertical="center" wrapText="1"/>
    </xf>
    <xf numFmtId="1" fontId="6" fillId="3" borderId="1297" xfId="0" applyNumberFormat="1" applyFont="1" applyFill="1" applyBorder="1" applyAlignment="1">
      <alignment horizontal="center" vertical="center" wrapText="1"/>
    </xf>
    <xf numFmtId="1" fontId="6" fillId="0" borderId="1238" xfId="0" applyNumberFormat="1" applyFont="1" applyBorder="1" applyAlignment="1">
      <alignment horizontal="center" vertical="center" wrapText="1"/>
    </xf>
    <xf numFmtId="1" fontId="6" fillId="5" borderId="1231" xfId="0" applyNumberFormat="1" applyFont="1" applyFill="1" applyBorder="1" applyAlignment="1">
      <alignment horizontal="center" vertical="center" wrapText="1"/>
    </xf>
    <xf numFmtId="1" fontId="6" fillId="3" borderId="1300" xfId="0" applyNumberFormat="1" applyFont="1" applyFill="1" applyBorder="1" applyAlignment="1">
      <alignment horizontal="center" vertical="center" wrapText="1"/>
    </xf>
    <xf numFmtId="1" fontId="6" fillId="3" borderId="427" xfId="0" applyNumberFormat="1" applyFont="1" applyFill="1" applyBorder="1" applyAlignment="1">
      <alignment horizontal="center" vertical="center" wrapText="1"/>
    </xf>
    <xf numFmtId="1" fontId="6" fillId="0" borderId="1301" xfId="0" applyNumberFormat="1" applyFont="1" applyBorder="1" applyAlignment="1">
      <alignment horizontal="center" vertical="center" wrapText="1"/>
    </xf>
    <xf numFmtId="1" fontId="6" fillId="0" borderId="1230" xfId="0" applyNumberFormat="1" applyFont="1" applyBorder="1" applyAlignment="1">
      <alignment wrapText="1"/>
    </xf>
    <xf numFmtId="1" fontId="6" fillId="0" borderId="1232" xfId="0" applyNumberFormat="1" applyFont="1" applyBorder="1" applyAlignment="1">
      <alignment wrapText="1"/>
    </xf>
    <xf numFmtId="1" fontId="6" fillId="0" borderId="1305" xfId="0" applyNumberFormat="1" applyFont="1" applyBorder="1" applyAlignment="1">
      <alignment horizontal="center" vertical="center" wrapText="1"/>
    </xf>
    <xf numFmtId="1" fontId="6" fillId="0" borderId="1238" xfId="0" applyNumberFormat="1" applyFont="1" applyBorder="1" applyAlignment="1">
      <alignment horizontal="center" vertical="center"/>
    </xf>
    <xf numFmtId="1" fontId="6" fillId="0" borderId="1310" xfId="0" applyNumberFormat="1" applyFont="1" applyBorder="1" applyAlignment="1">
      <alignment horizontal="center" vertical="center" wrapText="1"/>
    </xf>
    <xf numFmtId="1" fontId="6" fillId="0" borderId="1311" xfId="0" applyNumberFormat="1" applyFont="1" applyBorder="1" applyAlignment="1">
      <alignment horizontal="center" vertical="center" wrapText="1"/>
    </xf>
    <xf numFmtId="1" fontId="6" fillId="0" borderId="1300" xfId="0" applyNumberFormat="1" applyFont="1" applyBorder="1" applyAlignment="1">
      <alignment horizontal="center"/>
    </xf>
    <xf numFmtId="1" fontId="6" fillId="0" borderId="427" xfId="0" applyNumberFormat="1" applyFont="1" applyBorder="1" applyAlignment="1">
      <alignment horizontal="center"/>
    </xf>
    <xf numFmtId="1" fontId="6" fillId="0" borderId="1232" xfId="0" applyNumberFormat="1" applyFont="1" applyBorder="1" applyAlignment="1">
      <alignment horizontal="center"/>
    </xf>
    <xf numFmtId="1" fontId="6" fillId="0" borderId="1238" xfId="0" applyNumberFormat="1" applyFont="1" applyBorder="1" applyAlignment="1">
      <alignment horizontal="center"/>
    </xf>
    <xf numFmtId="1" fontId="1" fillId="0" borderId="1238" xfId="0" applyNumberFormat="1" applyFont="1" applyBorder="1"/>
    <xf numFmtId="1" fontId="6" fillId="0" borderId="1310" xfId="0" applyNumberFormat="1" applyFont="1" applyBorder="1"/>
    <xf numFmtId="1" fontId="6" fillId="0" borderId="1305" xfId="0" applyNumberFormat="1" applyFont="1" applyBorder="1"/>
    <xf numFmtId="1" fontId="6" fillId="5" borderId="1279" xfId="0" applyNumberFormat="1" applyFont="1" applyFill="1" applyBorder="1" applyAlignment="1">
      <alignment horizontal="center" vertical="center" wrapText="1"/>
    </xf>
    <xf numFmtId="1" fontId="1" fillId="0" borderId="1310" xfId="0" applyNumberFormat="1" applyFont="1" applyBorder="1"/>
    <xf numFmtId="1" fontId="6" fillId="0" borderId="1300" xfId="0" applyNumberFormat="1" applyFont="1" applyBorder="1" applyAlignment="1">
      <alignment horizontal="center" vertical="center" wrapText="1"/>
    </xf>
    <xf numFmtId="1" fontId="6" fillId="0" borderId="1321" xfId="0" applyNumberFormat="1" applyFont="1" applyBorder="1" applyAlignment="1">
      <alignment horizontal="center" vertical="center" wrapText="1"/>
    </xf>
    <xf numFmtId="1" fontId="1" fillId="0" borderId="427" xfId="0" applyNumberFormat="1" applyFont="1" applyBorder="1"/>
    <xf numFmtId="1" fontId="1" fillId="0" borderId="1232" xfId="0" applyNumberFormat="1" applyFont="1" applyBorder="1"/>
    <xf numFmtId="1" fontId="1" fillId="0" borderId="1230" xfId="0" applyNumberFormat="1" applyFont="1" applyBorder="1" applyAlignment="1">
      <alignment wrapText="1"/>
    </xf>
    <xf numFmtId="1" fontId="1" fillId="0" borderId="1232" xfId="0" applyNumberFormat="1" applyFont="1" applyBorder="1" applyAlignment="1">
      <alignment wrapText="1"/>
    </xf>
    <xf numFmtId="1" fontId="6" fillId="0" borderId="1320" xfId="0" applyNumberFormat="1" applyFont="1" applyBorder="1" applyAlignment="1">
      <alignment horizontal="center" vertical="center" wrapText="1"/>
    </xf>
    <xf numFmtId="1" fontId="6" fillId="0" borderId="1266" xfId="0" applyNumberFormat="1" applyFont="1" applyBorder="1" applyAlignment="1">
      <alignment horizontal="center" vertical="center" wrapText="1"/>
    </xf>
    <xf numFmtId="1" fontId="1" fillId="0" borderId="1230" xfId="0" applyNumberFormat="1" applyFont="1" applyBorder="1"/>
    <xf numFmtId="1" fontId="10" fillId="0" borderId="1300" xfId="0" applyNumberFormat="1" applyFont="1" applyBorder="1" applyAlignment="1">
      <alignment horizontal="center" vertical="center" wrapText="1"/>
    </xf>
    <xf numFmtId="1" fontId="10" fillId="0" borderId="427" xfId="0" applyNumberFormat="1" applyFont="1" applyBorder="1" applyAlignment="1">
      <alignment horizontal="center" vertical="center" wrapText="1"/>
    </xf>
    <xf numFmtId="1" fontId="10" fillId="0" borderId="1232" xfId="0" applyNumberFormat="1" applyFont="1" applyBorder="1" applyAlignment="1">
      <alignment horizontal="center" vertical="center" wrapText="1"/>
    </xf>
    <xf numFmtId="1" fontId="6" fillId="0" borderId="1241" xfId="0" applyNumberFormat="1" applyFont="1" applyBorder="1" applyAlignment="1">
      <alignment horizontal="center" vertical="center" wrapText="1"/>
    </xf>
    <xf numFmtId="1" fontId="6" fillId="0" borderId="1132" xfId="0" applyNumberFormat="1" applyFont="1" applyBorder="1" applyAlignment="1" applyProtection="1">
      <alignment horizontal="center" vertical="center" wrapText="1"/>
      <protection hidden="1"/>
    </xf>
    <xf numFmtId="1" fontId="6" fillId="0" borderId="1132" xfId="0" applyNumberFormat="1" applyFont="1" applyBorder="1" applyAlignment="1" applyProtection="1">
      <alignment horizontal="center" vertical="center"/>
      <protection hidden="1"/>
    </xf>
    <xf numFmtId="1" fontId="6" fillId="0" borderId="1230" xfId="0" applyNumberFormat="1" applyFont="1" applyBorder="1" applyAlignment="1" applyProtection="1">
      <alignment horizontal="center" vertical="center"/>
      <protection hidden="1"/>
    </xf>
    <xf numFmtId="1" fontId="6" fillId="0" borderId="427" xfId="0" applyNumberFormat="1" applyFont="1" applyBorder="1" applyAlignment="1" applyProtection="1">
      <alignment horizontal="center" vertical="center"/>
      <protection hidden="1"/>
    </xf>
    <xf numFmtId="1" fontId="6" fillId="0" borderId="1231" xfId="0" applyNumberFormat="1" applyFont="1" applyBorder="1" applyAlignment="1" applyProtection="1">
      <alignment horizontal="center" vertical="center"/>
      <protection hidden="1"/>
    </xf>
    <xf numFmtId="1" fontId="6" fillId="0" borderId="1232" xfId="0" applyNumberFormat="1" applyFont="1" applyBorder="1" applyAlignment="1" applyProtection="1">
      <alignment horizontal="center" vertical="center"/>
      <protection hidden="1"/>
    </xf>
    <xf numFmtId="1" fontId="6" fillId="5" borderId="693" xfId="0" applyNumberFormat="1" applyFont="1" applyFill="1" applyBorder="1" applyAlignment="1">
      <alignment horizontal="center" vertical="center" wrapText="1"/>
    </xf>
    <xf numFmtId="1" fontId="6" fillId="0" borderId="362" xfId="0" applyNumberFormat="1" applyFont="1" applyBorder="1" applyAlignment="1">
      <alignment horizontal="center" vertical="center" wrapText="1"/>
    </xf>
    <xf numFmtId="0" fontId="8" fillId="0" borderId="427" xfId="0" applyFont="1" applyBorder="1" applyAlignment="1">
      <alignment wrapText="1"/>
    </xf>
    <xf numFmtId="0" fontId="8" fillId="0" borderId="1232" xfId="0" applyFont="1" applyBorder="1" applyAlignment="1">
      <alignment wrapText="1"/>
    </xf>
    <xf numFmtId="1" fontId="6" fillId="0" borderId="1340" xfId="0" applyNumberFormat="1" applyFont="1" applyBorder="1" applyAlignment="1">
      <alignment wrapText="1"/>
    </xf>
    <xf numFmtId="1" fontId="6" fillId="0" borderId="693" xfId="0" applyNumberFormat="1" applyFont="1" applyBorder="1" applyAlignment="1">
      <alignment horizontal="center" vertical="center"/>
    </xf>
    <xf numFmtId="1" fontId="6" fillId="0" borderId="1344" xfId="0" applyNumberFormat="1" applyFont="1" applyBorder="1" applyAlignment="1">
      <alignment horizontal="center" vertical="center"/>
    </xf>
    <xf numFmtId="1" fontId="6" fillId="0" borderId="1324" xfId="0" applyNumberFormat="1" applyFont="1" applyBorder="1" applyAlignment="1">
      <alignment horizontal="center" vertical="center" wrapText="1"/>
    </xf>
    <xf numFmtId="1" fontId="6" fillId="0" borderId="1132" xfId="0" applyNumberFormat="1" applyFont="1" applyBorder="1"/>
    <xf numFmtId="1" fontId="6" fillId="0" borderId="1359" xfId="0" applyNumberFormat="1" applyFont="1" applyBorder="1" applyAlignment="1">
      <alignment horizontal="center" vertical="center" wrapText="1"/>
    </xf>
    <xf numFmtId="1" fontId="6" fillId="0" borderId="1306" xfId="0" applyNumberFormat="1" applyFont="1" applyBorder="1" applyAlignment="1">
      <alignment horizontal="center" vertical="center" wrapText="1"/>
    </xf>
    <xf numFmtId="1" fontId="6" fillId="0" borderId="1358" xfId="0" applyNumberFormat="1" applyFont="1" applyBorder="1" applyAlignment="1">
      <alignment horizontal="center" vertical="center" wrapText="1"/>
    </xf>
    <xf numFmtId="1" fontId="6" fillId="0" borderId="1344" xfId="0" applyNumberFormat="1" applyFont="1" applyBorder="1" applyAlignment="1">
      <alignment horizontal="center" vertical="center" wrapText="1"/>
    </xf>
    <xf numFmtId="1" fontId="6" fillId="0" borderId="1367" xfId="0" applyNumberFormat="1" applyFont="1" applyBorder="1" applyAlignment="1">
      <alignment wrapText="1"/>
    </xf>
    <xf numFmtId="1" fontId="6" fillId="0" borderId="1334" xfId="0" applyNumberFormat="1" applyFont="1" applyBorder="1" applyAlignment="1">
      <alignment wrapText="1"/>
    </xf>
    <xf numFmtId="1" fontId="6" fillId="0" borderId="709" xfId="0" applyNumberFormat="1" applyFont="1" applyBorder="1" applyAlignment="1">
      <alignment horizontal="center" vertical="center" wrapText="1"/>
    </xf>
    <xf numFmtId="1" fontId="6" fillId="0" borderId="1301" xfId="0" applyNumberFormat="1" applyFont="1" applyBorder="1"/>
    <xf numFmtId="1" fontId="6" fillId="0" borderId="1385" xfId="0" applyNumberFormat="1" applyFont="1" applyBorder="1" applyAlignment="1">
      <alignment horizontal="center" vertical="center" wrapText="1"/>
    </xf>
    <xf numFmtId="1" fontId="6" fillId="0" borderId="1392" xfId="0" applyNumberFormat="1" applyFont="1" applyBorder="1" applyAlignment="1" applyProtection="1">
      <alignment wrapText="1"/>
      <protection hidden="1"/>
    </xf>
    <xf numFmtId="1" fontId="6" fillId="0" borderId="1393" xfId="0" applyNumberFormat="1" applyFont="1" applyBorder="1" applyAlignment="1" applyProtection="1">
      <alignment wrapText="1"/>
      <protection hidden="1"/>
    </xf>
    <xf numFmtId="1" fontId="6" fillId="0" borderId="1377" xfId="0" applyNumberFormat="1" applyFont="1" applyBorder="1" applyAlignment="1">
      <alignment horizontal="center" vertical="center" wrapText="1"/>
    </xf>
    <xf numFmtId="1" fontId="6" fillId="0" borderId="1357" xfId="0" applyNumberFormat="1" applyFont="1" applyBorder="1"/>
    <xf numFmtId="1" fontId="6" fillId="0" borderId="444" xfId="0" applyNumberFormat="1" applyFont="1" applyBorder="1"/>
    <xf numFmtId="1" fontId="6" fillId="0" borderId="1412" xfId="0" applyNumberFormat="1" applyFont="1" applyBorder="1" applyAlignment="1">
      <alignment horizontal="center" vertical="center" wrapText="1"/>
    </xf>
    <xf numFmtId="1" fontId="6" fillId="0" borderId="1419" xfId="0" applyNumberFormat="1" applyFont="1" applyBorder="1" applyAlignment="1">
      <alignment horizontal="center" vertical="center" wrapText="1"/>
    </xf>
    <xf numFmtId="1" fontId="6" fillId="0" borderId="1426" xfId="0" applyNumberFormat="1" applyFont="1" applyBorder="1" applyAlignment="1">
      <alignment horizontal="center" vertical="center" wrapText="1"/>
    </xf>
    <xf numFmtId="1" fontId="6" fillId="0" borderId="1433" xfId="0" applyNumberFormat="1" applyFont="1" applyBorder="1" applyAlignment="1" applyProtection="1">
      <alignment wrapText="1"/>
      <protection hidden="1"/>
    </xf>
    <xf numFmtId="1" fontId="6" fillId="0" borderId="1434" xfId="0" applyNumberFormat="1" applyFont="1" applyBorder="1" applyAlignment="1" applyProtection="1">
      <alignment wrapText="1"/>
      <protection hidden="1"/>
    </xf>
    <xf numFmtId="1" fontId="6" fillId="0" borderId="1395" xfId="0" applyNumberFormat="1" applyFont="1" applyBorder="1" applyAlignment="1">
      <alignment horizontal="center" vertical="center"/>
    </xf>
    <xf numFmtId="1" fontId="6" fillId="0" borderId="1392" xfId="0" applyNumberFormat="1" applyFont="1" applyBorder="1" applyAlignment="1">
      <alignment horizontal="center" vertical="center"/>
    </xf>
    <xf numFmtId="1" fontId="6" fillId="0" borderId="1393" xfId="0" applyNumberFormat="1" applyFont="1" applyBorder="1" applyAlignment="1">
      <alignment horizontal="center" vertical="center"/>
    </xf>
    <xf numFmtId="1" fontId="6" fillId="0" borderId="1400" xfId="0" applyNumberFormat="1" applyFont="1" applyBorder="1"/>
    <xf numFmtId="1" fontId="6" fillId="0" borderId="1401" xfId="0" applyNumberFormat="1" applyFont="1" applyBorder="1"/>
    <xf numFmtId="1" fontId="6" fillId="0" borderId="1383" xfId="0" applyNumberFormat="1" applyFont="1" applyBorder="1"/>
    <xf numFmtId="1" fontId="6" fillId="0" borderId="1404" xfId="0" applyNumberFormat="1" applyFont="1" applyBorder="1" applyAlignment="1">
      <alignment horizontal="center" vertical="center" wrapText="1"/>
    </xf>
    <xf numFmtId="1" fontId="6" fillId="3" borderId="1305" xfId="0" applyNumberFormat="1" applyFont="1" applyFill="1" applyBorder="1" applyAlignment="1">
      <alignment horizontal="center" vertical="center" wrapText="1"/>
    </xf>
    <xf numFmtId="1" fontId="6" fillId="3" borderId="1301" xfId="0" applyNumberFormat="1" applyFont="1" applyFill="1" applyBorder="1" applyAlignment="1">
      <alignment horizontal="center" vertical="center" wrapText="1"/>
    </xf>
    <xf numFmtId="1" fontId="6" fillId="0" borderId="1436" xfId="0" applyNumberFormat="1" applyFont="1" applyBorder="1" applyAlignment="1">
      <alignment horizontal="center" vertical="center" wrapText="1"/>
    </xf>
    <xf numFmtId="1" fontId="6" fillId="0" borderId="1434" xfId="0" applyNumberFormat="1" applyFont="1" applyBorder="1" applyAlignment="1">
      <alignment horizontal="center" vertical="center" wrapText="1"/>
    </xf>
    <xf numFmtId="1" fontId="6" fillId="0" borderId="1436" xfId="0" applyNumberFormat="1" applyFont="1" applyBorder="1"/>
    <xf numFmtId="1" fontId="6" fillId="0" borderId="1434" xfId="0" applyNumberFormat="1" applyFont="1" applyBorder="1"/>
    <xf numFmtId="1" fontId="6" fillId="5" borderId="1436" xfId="0" applyNumberFormat="1" applyFont="1" applyFill="1" applyBorder="1" applyAlignment="1">
      <alignment horizontal="center" vertical="center" wrapText="1"/>
    </xf>
    <xf numFmtId="1" fontId="6" fillId="5" borderId="1433" xfId="0" applyNumberFormat="1" applyFont="1" applyFill="1" applyBorder="1" applyAlignment="1">
      <alignment horizontal="center" vertical="center" wrapText="1"/>
    </xf>
    <xf numFmtId="1" fontId="6" fillId="5" borderId="1434" xfId="0" applyNumberFormat="1" applyFont="1" applyFill="1" applyBorder="1" applyAlignment="1">
      <alignment horizontal="center" vertical="center" wrapText="1"/>
    </xf>
    <xf numFmtId="1" fontId="6" fillId="0" borderId="1433" xfId="0" applyNumberFormat="1" applyFont="1" applyBorder="1" applyAlignment="1">
      <alignment horizontal="center" vertical="center" wrapText="1"/>
    </xf>
    <xf numFmtId="1" fontId="6" fillId="0" borderId="1439" xfId="0" applyNumberFormat="1" applyFont="1" applyBorder="1" applyAlignment="1">
      <alignment horizontal="center" vertical="center" wrapText="1"/>
    </xf>
    <xf numFmtId="1" fontId="6" fillId="0" borderId="1440" xfId="0" applyNumberFormat="1" applyFont="1" applyBorder="1" applyAlignment="1">
      <alignment horizontal="center" vertical="center" wrapText="1"/>
    </xf>
    <xf numFmtId="1" fontId="6" fillId="0" borderId="1443" xfId="0" applyNumberFormat="1" applyFont="1" applyBorder="1" applyAlignment="1">
      <alignment wrapText="1"/>
    </xf>
    <xf numFmtId="1" fontId="6" fillId="0" borderId="1444" xfId="0" applyNumberFormat="1" applyFont="1" applyBorder="1" applyAlignment="1">
      <alignment wrapText="1"/>
    </xf>
    <xf numFmtId="1" fontId="6" fillId="3" borderId="1434" xfId="0" applyNumberFormat="1" applyFont="1" applyFill="1" applyBorder="1" applyAlignment="1">
      <alignment horizontal="center" vertical="center" wrapText="1"/>
    </xf>
    <xf numFmtId="1" fontId="6" fillId="3" borderId="1440" xfId="0" applyNumberFormat="1" applyFont="1" applyFill="1" applyBorder="1" applyAlignment="1">
      <alignment horizontal="center" vertical="center" wrapText="1"/>
    </xf>
    <xf numFmtId="1" fontId="6" fillId="0" borderId="1435" xfId="0" applyNumberFormat="1" applyFont="1" applyBorder="1" applyAlignment="1">
      <alignment horizontal="center" vertical="center" wrapText="1"/>
    </xf>
    <xf numFmtId="1" fontId="6" fillId="0" borderId="1448" xfId="0" applyNumberFormat="1" applyFont="1" applyBorder="1" applyAlignment="1">
      <alignment wrapText="1"/>
    </xf>
    <xf numFmtId="1" fontId="6" fillId="5" borderId="1439" xfId="0" applyNumberFormat="1" applyFont="1" applyFill="1" applyBorder="1" applyAlignment="1">
      <alignment horizontal="center" vertical="center" wrapText="1"/>
    </xf>
    <xf numFmtId="1" fontId="6" fillId="3" borderId="1447" xfId="0" applyNumberFormat="1" applyFont="1" applyFill="1" applyBorder="1" applyAlignment="1">
      <alignment horizontal="center" vertical="center" wrapText="1"/>
    </xf>
    <xf numFmtId="1" fontId="6" fillId="3" borderId="1433" xfId="0" applyNumberFormat="1" applyFont="1" applyFill="1" applyBorder="1" applyAlignment="1">
      <alignment horizontal="center" vertical="center" wrapText="1"/>
    </xf>
    <xf numFmtId="1" fontId="6" fillId="0" borderId="1436" xfId="0" applyNumberFormat="1" applyFont="1" applyBorder="1" applyAlignment="1">
      <alignment horizontal="center" vertical="center"/>
    </xf>
    <xf numFmtId="1" fontId="6" fillId="0" borderId="1434" xfId="0" applyNumberFormat="1" applyFont="1" applyBorder="1" applyAlignment="1">
      <alignment horizontal="center" vertical="center"/>
    </xf>
    <xf numFmtId="1" fontId="6" fillId="0" borderId="1436" xfId="0" applyNumberFormat="1" applyFont="1" applyBorder="1" applyAlignment="1">
      <alignment wrapText="1"/>
    </xf>
    <xf numFmtId="1" fontId="6" fillId="0" borderId="1434" xfId="0" applyNumberFormat="1" applyFont="1" applyBorder="1" applyAlignment="1">
      <alignment wrapText="1"/>
    </xf>
    <xf numFmtId="1" fontId="6" fillId="0" borderId="1435" xfId="0" applyNumberFormat="1" applyFont="1" applyBorder="1" applyAlignment="1">
      <alignment horizontal="center" vertical="center"/>
    </xf>
    <xf numFmtId="1" fontId="6" fillId="0" borderId="1457" xfId="0" applyNumberFormat="1" applyFont="1" applyBorder="1" applyAlignment="1">
      <alignment horizontal="center" vertical="center" wrapText="1"/>
    </xf>
    <xf numFmtId="1" fontId="6" fillId="0" borderId="1447" xfId="0" applyNumberFormat="1" applyFont="1" applyBorder="1" applyAlignment="1">
      <alignment horizontal="center"/>
    </xf>
    <xf numFmtId="1" fontId="6" fillId="0" borderId="1433" xfId="0" applyNumberFormat="1" applyFont="1" applyBorder="1" applyAlignment="1">
      <alignment horizontal="center"/>
    </xf>
    <xf numFmtId="1" fontId="6" fillId="0" borderId="1434" xfId="0" applyNumberFormat="1" applyFont="1" applyBorder="1" applyAlignment="1">
      <alignment horizontal="center"/>
    </xf>
    <xf numFmtId="1" fontId="6" fillId="0" borderId="1435" xfId="0" applyNumberFormat="1" applyFont="1" applyBorder="1" applyAlignment="1">
      <alignment horizontal="center"/>
    </xf>
    <xf numFmtId="1" fontId="6" fillId="0" borderId="1395" xfId="0" applyNumberFormat="1" applyFont="1" applyBorder="1" applyAlignment="1">
      <alignment horizontal="center" vertical="center" wrapText="1"/>
    </xf>
    <xf numFmtId="1" fontId="6" fillId="0" borderId="1393" xfId="0" applyNumberFormat="1" applyFont="1" applyBorder="1" applyAlignment="1">
      <alignment horizontal="center" vertical="center" wrapText="1"/>
    </xf>
    <xf numFmtId="1" fontId="1" fillId="0" borderId="1400" xfId="0" applyNumberFormat="1" applyFont="1" applyBorder="1"/>
    <xf numFmtId="1" fontId="6" fillId="0" borderId="1357" xfId="0" applyNumberFormat="1" applyFont="1" applyBorder="1" applyAlignment="1">
      <alignment wrapText="1"/>
    </xf>
    <xf numFmtId="1" fontId="6" fillId="0" borderId="444" xfId="0" applyNumberFormat="1" applyFont="1" applyBorder="1" applyAlignment="1">
      <alignment wrapText="1"/>
    </xf>
    <xf numFmtId="1" fontId="6" fillId="0" borderId="1462" xfId="0" applyNumberFormat="1" applyFont="1" applyBorder="1"/>
    <xf numFmtId="1" fontId="6" fillId="0" borderId="1392" xfId="0" applyNumberFormat="1" applyFont="1" applyBorder="1" applyAlignment="1">
      <alignment horizontal="center" vertical="center" wrapText="1"/>
    </xf>
    <xf numFmtId="1" fontId="6" fillId="5" borderId="1431" xfId="0" applyNumberFormat="1" applyFont="1" applyFill="1" applyBorder="1" applyAlignment="1">
      <alignment horizontal="center" vertical="center" wrapText="1"/>
    </xf>
    <xf numFmtId="1" fontId="6" fillId="0" borderId="1468" xfId="0" applyNumberFormat="1" applyFont="1" applyBorder="1" applyAlignment="1">
      <alignment horizontal="center" vertical="center" wrapText="1"/>
    </xf>
    <xf numFmtId="1" fontId="6" fillId="0" borderId="1400" xfId="0" applyNumberFormat="1" applyFont="1" applyBorder="1" applyAlignment="1">
      <alignment horizontal="center" vertical="center"/>
    </xf>
    <xf numFmtId="1" fontId="6" fillId="0" borderId="1462" xfId="0" applyNumberFormat="1" applyFont="1" applyBorder="1" applyAlignment="1">
      <alignment horizontal="center" vertical="center" wrapText="1"/>
    </xf>
    <xf numFmtId="1" fontId="6" fillId="0" borderId="1400" xfId="0" applyNumberFormat="1" applyFont="1" applyBorder="1" applyAlignment="1">
      <alignment horizontal="center" vertical="center" wrapText="1"/>
    </xf>
    <xf numFmtId="1" fontId="1" fillId="0" borderId="1392" xfId="0" applyNumberFormat="1" applyFont="1" applyBorder="1"/>
    <xf numFmtId="1" fontId="1" fillId="0" borderId="1393" xfId="0" applyNumberFormat="1" applyFont="1" applyBorder="1"/>
    <xf numFmtId="1" fontId="1" fillId="0" borderId="1395" xfId="0" applyNumberFormat="1" applyFont="1" applyBorder="1" applyAlignment="1">
      <alignment wrapText="1"/>
    </xf>
    <xf numFmtId="1" fontId="1" fillId="0" borderId="1393" xfId="0" applyNumberFormat="1" applyFont="1" applyBorder="1" applyAlignment="1">
      <alignment wrapText="1"/>
    </xf>
    <xf numFmtId="1" fontId="6" fillId="0" borderId="1395" xfId="0" applyNumberFormat="1" applyFont="1" applyBorder="1" applyAlignment="1">
      <alignment wrapText="1"/>
    </xf>
    <xf numFmtId="1" fontId="6" fillId="0" borderId="1393" xfId="0" applyNumberFormat="1" applyFont="1" applyBorder="1" applyAlignment="1">
      <alignment wrapText="1"/>
    </xf>
    <xf numFmtId="1" fontId="6" fillId="0" borderId="1474" xfId="0" applyNumberFormat="1" applyFont="1" applyBorder="1" applyAlignment="1">
      <alignment horizontal="center" vertical="center" wrapText="1"/>
    </xf>
    <xf numFmtId="1" fontId="6" fillId="0" borderId="1427" xfId="0" applyNumberFormat="1" applyFont="1" applyBorder="1" applyAlignment="1">
      <alignment horizontal="center" vertical="center" wrapText="1"/>
    </xf>
    <xf numFmtId="1" fontId="1" fillId="0" borderId="1395" xfId="0" applyNumberFormat="1" applyFont="1" applyBorder="1"/>
    <xf numFmtId="1" fontId="10" fillId="0" borderId="1468" xfId="0" applyNumberFormat="1" applyFont="1" applyBorder="1" applyAlignment="1">
      <alignment horizontal="center" vertical="center" wrapText="1"/>
    </xf>
    <xf numFmtId="1" fontId="10" fillId="0" borderId="1392" xfId="0" applyNumberFormat="1" applyFont="1" applyBorder="1" applyAlignment="1">
      <alignment horizontal="center" vertical="center" wrapText="1"/>
    </xf>
    <xf numFmtId="1" fontId="10" fillId="0" borderId="1393" xfId="0" applyNumberFormat="1" applyFont="1" applyBorder="1" applyAlignment="1">
      <alignment horizontal="center" vertical="center" wrapText="1"/>
    </xf>
    <xf numFmtId="1" fontId="6" fillId="0" borderId="1444" xfId="0" applyNumberFormat="1" applyFont="1" applyBorder="1" applyAlignment="1">
      <alignment horizontal="center" vertical="center" wrapText="1"/>
    </xf>
    <xf numFmtId="1" fontId="6" fillId="0" borderId="1462" xfId="0" applyNumberFormat="1" applyFont="1" applyBorder="1" applyAlignment="1" applyProtection="1">
      <alignment horizontal="center" vertical="center" wrapText="1"/>
      <protection hidden="1"/>
    </xf>
    <xf numFmtId="1" fontId="6" fillId="0" borderId="1462" xfId="0" applyNumberFormat="1" applyFont="1" applyBorder="1" applyAlignment="1" applyProtection="1">
      <alignment horizontal="center" vertical="center"/>
      <protection hidden="1"/>
    </xf>
    <xf numFmtId="1" fontId="6" fillId="0" borderId="1395" xfId="0" applyNumberFormat="1" applyFont="1" applyBorder="1" applyAlignment="1" applyProtection="1">
      <alignment horizontal="center" vertical="center"/>
      <protection hidden="1"/>
    </xf>
    <xf numFmtId="1" fontId="6" fillId="0" borderId="1392" xfId="0" applyNumberFormat="1" applyFont="1" applyBorder="1" applyAlignment="1" applyProtection="1">
      <alignment horizontal="center" vertical="center"/>
      <protection hidden="1"/>
    </xf>
    <xf numFmtId="1" fontId="6" fillId="0" borderId="1479" xfId="0" applyNumberFormat="1" applyFont="1" applyBorder="1" applyAlignment="1" applyProtection="1">
      <alignment horizontal="center" vertical="center"/>
      <protection hidden="1"/>
    </xf>
    <xf numFmtId="1" fontId="6" fillId="0" borderId="1393" xfId="0" applyNumberFormat="1" applyFont="1" applyBorder="1" applyAlignment="1" applyProtection="1">
      <alignment horizontal="center" vertical="center"/>
      <protection hidden="1"/>
    </xf>
    <xf numFmtId="1" fontId="6" fillId="0" borderId="1479" xfId="0" applyNumberFormat="1" applyFont="1" applyBorder="1" applyAlignment="1">
      <alignment horizontal="center" vertical="center" wrapText="1"/>
    </xf>
    <xf numFmtId="1" fontId="6" fillId="0" borderId="1483" xfId="0" applyNumberFormat="1" applyFont="1" applyBorder="1" applyAlignment="1">
      <alignment horizontal="center" vertical="center"/>
    </xf>
    <xf numFmtId="1" fontId="6" fillId="0" borderId="1479" xfId="0" applyNumberFormat="1" applyFont="1" applyBorder="1" applyAlignment="1">
      <alignment horizontal="center" vertical="center"/>
    </xf>
    <xf numFmtId="1" fontId="6" fillId="0" borderId="1484" xfId="0" applyNumberFormat="1" applyFont="1" applyBorder="1" applyAlignment="1">
      <alignment horizontal="center" vertical="center" wrapText="1"/>
    </xf>
    <xf numFmtId="1" fontId="6" fillId="0" borderId="1485" xfId="0" applyNumberFormat="1" applyFont="1" applyBorder="1" applyAlignment="1">
      <alignment horizontal="center" vertical="center" wrapText="1"/>
    </xf>
    <xf numFmtId="1" fontId="6" fillId="0" borderId="1484" xfId="0" applyNumberFormat="1" applyFont="1" applyBorder="1" applyAlignment="1">
      <alignment wrapText="1"/>
    </xf>
    <xf numFmtId="1" fontId="6" fillId="0" borderId="1485" xfId="0" applyNumberFormat="1" applyFont="1" applyBorder="1" applyAlignment="1">
      <alignment horizontal="center" vertical="center"/>
    </xf>
    <xf numFmtId="1" fontId="6" fillId="5" borderId="1392" xfId="0" applyNumberFormat="1" applyFont="1" applyFill="1" applyBorder="1" applyAlignment="1">
      <alignment horizontal="center" vertical="center" wrapText="1"/>
    </xf>
    <xf numFmtId="1" fontId="6" fillId="5" borderId="1393" xfId="0" applyNumberFormat="1" applyFont="1" applyFill="1" applyBorder="1" applyAlignment="1">
      <alignment horizontal="center" vertical="center" wrapText="1"/>
    </xf>
    <xf numFmtId="0" fontId="8" fillId="0" borderId="1392" xfId="0" applyFont="1" applyBorder="1" applyAlignment="1">
      <alignment wrapText="1"/>
    </xf>
    <xf numFmtId="0" fontId="8" fillId="0" borderId="1393" xfId="0" applyFont="1" applyBorder="1" applyAlignment="1">
      <alignment wrapText="1"/>
    </xf>
    <xf numFmtId="1" fontId="6" fillId="0" borderId="1497" xfId="0" applyNumberFormat="1" applyFont="1" applyBorder="1" applyAlignment="1">
      <alignment wrapText="1"/>
    </xf>
    <xf numFmtId="1" fontId="6" fillId="0" borderId="1493" xfId="0" applyNumberFormat="1" applyFont="1" applyBorder="1" applyAlignment="1">
      <alignment horizontal="center" vertical="center"/>
    </xf>
    <xf numFmtId="1" fontId="6" fillId="0" borderId="1504" xfId="0" applyNumberFormat="1" applyFont="1" applyBorder="1" applyAlignment="1">
      <alignment horizontal="center" vertical="center"/>
    </xf>
    <xf numFmtId="1" fontId="6" fillId="0" borderId="1477" xfId="0" applyNumberFormat="1" applyFont="1" applyBorder="1" applyAlignment="1">
      <alignment horizontal="center" vertical="center" wrapText="1"/>
    </xf>
    <xf numFmtId="1" fontId="6" fillId="0" borderId="1495" xfId="0" applyNumberFormat="1" applyFont="1" applyBorder="1" applyAlignment="1">
      <alignment horizontal="center" vertical="center" wrapText="1"/>
    </xf>
    <xf numFmtId="1" fontId="6" fillId="0" borderId="1484" xfId="0" applyNumberFormat="1" applyFont="1" applyBorder="1" applyAlignment="1">
      <alignment horizontal="center" vertical="center"/>
    </xf>
    <xf numFmtId="1" fontId="6" fillId="0" borderId="1459" xfId="0" applyNumberFormat="1" applyFont="1" applyBorder="1" applyAlignment="1">
      <alignment horizontal="center" vertical="center" wrapText="1"/>
    </xf>
    <xf numFmtId="1" fontId="6" fillId="0" borderId="1480" xfId="0" applyNumberFormat="1" applyFont="1" applyBorder="1" applyAlignment="1">
      <alignment horizontal="center" vertical="center" wrapText="1"/>
    </xf>
    <xf numFmtId="1" fontId="6" fillId="0" borderId="1518" xfId="0" applyNumberFormat="1" applyFont="1" applyBorder="1" applyAlignment="1">
      <alignment horizontal="center" vertical="center" wrapText="1"/>
    </xf>
    <xf numFmtId="1" fontId="6" fillId="0" borderId="1504" xfId="0" applyNumberFormat="1" applyFont="1" applyBorder="1" applyAlignment="1">
      <alignment horizontal="center" vertical="center" wrapText="1"/>
    </xf>
    <xf numFmtId="1" fontId="6" fillId="0" borderId="2004" xfId="0" applyNumberFormat="1" applyFont="1" applyBorder="1" applyAlignment="1">
      <alignment wrapText="1"/>
    </xf>
    <xf numFmtId="1" fontId="6" fillId="0" borderId="2005" xfId="0" applyNumberFormat="1" applyFont="1" applyBorder="1" applyAlignment="1">
      <alignment wrapText="1"/>
    </xf>
    <xf numFmtId="1" fontId="6" fillId="0" borderId="2009" xfId="0" applyNumberFormat="1" applyFont="1" applyBorder="1" applyAlignment="1">
      <alignment wrapText="1"/>
    </xf>
    <xf numFmtId="1" fontId="6" fillId="0" borderId="2010" xfId="0" applyNumberFormat="1" applyFont="1" applyBorder="1" applyAlignment="1">
      <alignment wrapText="1"/>
    </xf>
    <xf numFmtId="1" fontId="6" fillId="0" borderId="1994" xfId="0" applyNumberFormat="1" applyFont="1" applyBorder="1"/>
    <xf numFmtId="1" fontId="6" fillId="0" borderId="2001" xfId="0" applyNumberFormat="1" applyFont="1" applyBorder="1" applyAlignment="1">
      <alignment horizontal="center" vertical="center" wrapText="1"/>
    </xf>
    <xf numFmtId="1" fontId="6" fillId="0" borderId="1961" xfId="0" applyNumberFormat="1" applyFont="1" applyBorder="1" applyAlignment="1">
      <alignment horizontal="center" vertical="center" wrapText="1"/>
    </xf>
    <xf numFmtId="1" fontId="6" fillId="0" borderId="2002" xfId="0" applyNumberFormat="1" applyFont="1" applyBorder="1" applyAlignment="1">
      <alignment horizontal="center" vertical="center" wrapText="1"/>
    </xf>
    <xf numFmtId="1" fontId="6" fillId="0" borderId="2003" xfId="0" applyNumberFormat="1" applyFont="1" applyBorder="1" applyAlignment="1">
      <alignment horizontal="center" vertical="center" wrapText="1"/>
    </xf>
    <xf numFmtId="1" fontId="6" fillId="0" borderId="2013" xfId="0" applyNumberFormat="1" applyFont="1" applyBorder="1" applyAlignment="1">
      <alignment horizontal="center" vertical="center" wrapText="1"/>
    </xf>
    <xf numFmtId="1" fontId="6" fillId="0" borderId="2004" xfId="0" applyNumberFormat="1" applyFont="1" applyBorder="1" applyAlignment="1">
      <alignment horizontal="center" vertical="center"/>
    </xf>
    <xf numFmtId="1" fontId="6" fillId="0" borderId="2014" xfId="0" applyNumberFormat="1" applyFont="1" applyBorder="1" applyAlignment="1">
      <alignment horizontal="center" vertical="center"/>
    </xf>
    <xf numFmtId="1" fontId="6" fillId="0" borderId="2015" xfId="0" applyNumberFormat="1" applyFont="1" applyBorder="1" applyAlignment="1">
      <alignment horizontal="center" vertical="center"/>
    </xf>
    <xf numFmtId="1" fontId="6" fillId="0" borderId="2022" xfId="0" applyNumberFormat="1" applyFont="1" applyBorder="1"/>
    <xf numFmtId="1" fontId="6" fillId="0" borderId="1966" xfId="0" applyNumberFormat="1" applyFont="1" applyBorder="1"/>
    <xf numFmtId="1" fontId="6" fillId="0" borderId="2040" xfId="0" applyNumberFormat="1" applyFont="1" applyBorder="1" applyAlignment="1">
      <alignment horizontal="center" vertical="center" wrapText="1"/>
    </xf>
    <xf numFmtId="1" fontId="6" fillId="0" borderId="2014" xfId="0" applyNumberFormat="1" applyFont="1" applyBorder="1" applyAlignment="1" applyProtection="1">
      <alignment wrapText="1"/>
      <protection hidden="1"/>
    </xf>
    <xf numFmtId="1" fontId="6" fillId="0" borderId="2005" xfId="0" applyNumberFormat="1" applyFont="1" applyBorder="1" applyAlignment="1" applyProtection="1">
      <alignment wrapText="1"/>
      <protection hidden="1"/>
    </xf>
    <xf numFmtId="1" fontId="6" fillId="0" borderId="2024" xfId="0" applyNumberFormat="1" applyFont="1" applyBorder="1"/>
    <xf numFmtId="1" fontId="6" fillId="0" borderId="2010" xfId="0" applyNumberFormat="1" applyFont="1" applyBorder="1"/>
    <xf numFmtId="1" fontId="6" fillId="0" borderId="2033" xfId="0" applyNumberFormat="1" applyFont="1" applyBorder="1" applyAlignment="1">
      <alignment horizontal="center" vertical="center" wrapText="1"/>
    </xf>
    <xf numFmtId="1" fontId="6" fillId="0" borderId="2052" xfId="0" applyNumberFormat="1" applyFont="1" applyBorder="1" applyAlignment="1">
      <alignment horizontal="center" vertical="center" wrapText="1"/>
    </xf>
    <xf numFmtId="1" fontId="6" fillId="0" borderId="2060" xfId="0" applyNumberFormat="1" applyFont="1" applyBorder="1" applyAlignment="1" applyProtection="1">
      <alignment wrapText="1"/>
      <protection hidden="1"/>
    </xf>
    <xf numFmtId="1" fontId="6" fillId="0" borderId="2061" xfId="0" applyNumberFormat="1" applyFont="1" applyBorder="1" applyAlignment="1" applyProtection="1">
      <alignment wrapText="1"/>
      <protection hidden="1"/>
    </xf>
    <xf numFmtId="1" fontId="6" fillId="0" borderId="2005" xfId="0" applyNumberFormat="1" applyFont="1" applyBorder="1" applyAlignment="1">
      <alignment horizontal="center" vertical="center"/>
    </xf>
    <xf numFmtId="1" fontId="6" fillId="3" borderId="1966" xfId="0" applyNumberFormat="1" applyFont="1" applyFill="1" applyBorder="1" applyAlignment="1">
      <alignment horizontal="center" vertical="center" wrapText="1"/>
    </xf>
    <xf numFmtId="1" fontId="6" fillId="0" borderId="2063" xfId="0" applyNumberFormat="1" applyFont="1" applyBorder="1" applyAlignment="1">
      <alignment horizontal="center" vertical="center" wrapText="1"/>
    </xf>
    <xf numFmtId="1" fontId="6" fillId="0" borderId="2061" xfId="0" applyNumberFormat="1" applyFont="1" applyBorder="1" applyAlignment="1">
      <alignment horizontal="center" vertical="center" wrapText="1"/>
    </xf>
    <xf numFmtId="1" fontId="6" fillId="0" borderId="2063" xfId="0" applyNumberFormat="1" applyFont="1" applyBorder="1"/>
    <xf numFmtId="1" fontId="6" fillId="0" borderId="2061" xfId="0" applyNumberFormat="1" applyFont="1" applyBorder="1"/>
    <xf numFmtId="1" fontId="6" fillId="5" borderId="2063" xfId="0" applyNumberFormat="1" applyFont="1" applyFill="1" applyBorder="1" applyAlignment="1">
      <alignment horizontal="center" vertical="center" wrapText="1"/>
    </xf>
    <xf numFmtId="1" fontId="6" fillId="5" borderId="2060" xfId="0" applyNumberFormat="1" applyFont="1" applyFill="1" applyBorder="1" applyAlignment="1">
      <alignment horizontal="center" vertical="center" wrapText="1"/>
    </xf>
    <xf numFmtId="1" fontId="6" fillId="5" borderId="2061" xfId="0" applyNumberFormat="1" applyFont="1" applyFill="1" applyBorder="1" applyAlignment="1">
      <alignment horizontal="center" vertical="center" wrapText="1"/>
    </xf>
    <xf numFmtId="1" fontId="6" fillId="0" borderId="2060" xfId="0" applyNumberFormat="1" applyFont="1" applyBorder="1" applyAlignment="1">
      <alignment horizontal="center" vertical="center" wrapText="1"/>
    </xf>
    <xf numFmtId="1" fontId="6" fillId="0" borderId="2066" xfId="0" applyNumberFormat="1" applyFont="1" applyBorder="1" applyAlignment="1">
      <alignment horizontal="center" vertical="center" wrapText="1"/>
    </xf>
    <xf numFmtId="1" fontId="6" fillId="0" borderId="2067" xfId="0" applyNumberFormat="1" applyFont="1" applyBorder="1" applyAlignment="1">
      <alignment horizontal="center" vertical="center" wrapText="1"/>
    </xf>
    <xf numFmtId="1" fontId="6" fillId="0" borderId="2069" xfId="0" applyNumberFormat="1" applyFont="1" applyBorder="1" applyAlignment="1">
      <alignment wrapText="1"/>
    </xf>
    <xf numFmtId="1" fontId="6" fillId="0" borderId="2070" xfId="0" applyNumberFormat="1" applyFont="1" applyBorder="1" applyAlignment="1">
      <alignment wrapText="1"/>
    </xf>
    <xf numFmtId="1" fontId="6" fillId="3" borderId="2061" xfId="0" applyNumberFormat="1" applyFont="1" applyFill="1" applyBorder="1" applyAlignment="1">
      <alignment horizontal="center" vertical="center" wrapText="1"/>
    </xf>
    <xf numFmtId="1" fontId="6" fillId="3" borderId="2067" xfId="0" applyNumberFormat="1" applyFont="1" applyFill="1" applyBorder="1" applyAlignment="1">
      <alignment horizontal="center" vertical="center" wrapText="1"/>
    </xf>
    <xf numFmtId="1" fontId="6" fillId="0" borderId="2062" xfId="0" applyNumberFormat="1" applyFont="1" applyBorder="1" applyAlignment="1">
      <alignment horizontal="center" vertical="center" wrapText="1"/>
    </xf>
    <xf numFmtId="1" fontId="6" fillId="0" borderId="2014" xfId="0" applyNumberFormat="1" applyFont="1" applyBorder="1" applyAlignment="1">
      <alignment horizontal="center" vertical="center" wrapText="1"/>
    </xf>
    <xf numFmtId="1" fontId="6" fillId="0" borderId="2005" xfId="0" applyNumberFormat="1" applyFont="1" applyBorder="1" applyAlignment="1">
      <alignment horizontal="center" vertical="center" wrapText="1"/>
    </xf>
    <xf numFmtId="1" fontId="6" fillId="5" borderId="2014" xfId="0" applyNumberFormat="1" applyFont="1" applyFill="1" applyBorder="1" applyAlignment="1">
      <alignment horizontal="center" vertical="center" wrapText="1"/>
    </xf>
    <xf numFmtId="1" fontId="6" fillId="5" borderId="2066" xfId="0" applyNumberFormat="1" applyFont="1" applyFill="1" applyBorder="1" applyAlignment="1">
      <alignment horizontal="center" vertical="center" wrapText="1"/>
    </xf>
    <xf numFmtId="1" fontId="6" fillId="3" borderId="2072" xfId="0" applyNumberFormat="1" applyFont="1" applyFill="1" applyBorder="1" applyAlignment="1">
      <alignment horizontal="center" vertical="center" wrapText="1"/>
    </xf>
    <xf numFmtId="1" fontId="6" fillId="3" borderId="2014" xfId="0" applyNumberFormat="1" applyFont="1" applyFill="1" applyBorder="1" applyAlignment="1">
      <alignment horizontal="center" vertical="center" wrapText="1"/>
    </xf>
    <xf numFmtId="1" fontId="6" fillId="3" borderId="2005" xfId="0" applyNumberFormat="1" applyFont="1" applyFill="1" applyBorder="1" applyAlignment="1">
      <alignment horizontal="center" vertical="center" wrapText="1"/>
    </xf>
    <xf numFmtId="1" fontId="6" fillId="0" borderId="2063" xfId="0" applyNumberFormat="1" applyFont="1" applyBorder="1" applyAlignment="1">
      <alignment horizontal="center" vertical="center"/>
    </xf>
    <xf numFmtId="1" fontId="6" fillId="0" borderId="2063" xfId="0" applyNumberFormat="1" applyFont="1" applyBorder="1" applyAlignment="1">
      <alignment wrapText="1"/>
    </xf>
    <xf numFmtId="1" fontId="6" fillId="0" borderId="2062" xfId="0" applyNumberFormat="1" applyFont="1" applyBorder="1" applyAlignment="1">
      <alignment horizontal="center" vertical="center"/>
    </xf>
    <xf numFmtId="1" fontId="6" fillId="0" borderId="2005" xfId="0" applyNumberFormat="1" applyFont="1" applyBorder="1"/>
    <xf numFmtId="1" fontId="6" fillId="0" borderId="2079" xfId="0" applyNumberFormat="1" applyFont="1" applyBorder="1" applyAlignment="1">
      <alignment horizontal="center" vertical="center" wrapText="1"/>
    </xf>
    <xf numFmtId="1" fontId="6" fillId="0" borderId="2072" xfId="0" applyNumberFormat="1" applyFont="1" applyBorder="1" applyAlignment="1">
      <alignment horizontal="center"/>
    </xf>
    <xf numFmtId="1" fontId="6" fillId="0" borderId="2014" xfId="0" applyNumberFormat="1" applyFont="1" applyBorder="1" applyAlignment="1">
      <alignment horizontal="center"/>
    </xf>
    <xf numFmtId="1" fontId="6" fillId="0" borderId="2005" xfId="0" applyNumberFormat="1" applyFont="1" applyBorder="1" applyAlignment="1">
      <alignment horizontal="center"/>
    </xf>
    <xf numFmtId="1" fontId="6" fillId="0" borderId="2062" xfId="0" applyNumberFormat="1" applyFont="1" applyBorder="1" applyAlignment="1">
      <alignment horizontal="center"/>
    </xf>
    <xf numFmtId="1" fontId="1" fillId="0" borderId="2062" xfId="0" applyNumberFormat="1" applyFont="1" applyBorder="1"/>
    <xf numFmtId="1" fontId="1" fillId="0" borderId="2084" xfId="0" applyNumberFormat="1" applyFont="1" applyBorder="1"/>
    <xf numFmtId="1" fontId="6" fillId="5" borderId="2081" xfId="0" applyNumberFormat="1" applyFont="1" applyFill="1" applyBorder="1" applyAlignment="1">
      <alignment horizontal="center" vertical="center" wrapText="1"/>
    </xf>
    <xf numFmtId="1" fontId="6" fillId="5" borderId="2021" xfId="0" applyNumberFormat="1" applyFont="1" applyFill="1" applyBorder="1" applyAlignment="1">
      <alignment horizontal="center" vertical="center" wrapText="1"/>
    </xf>
    <xf numFmtId="1" fontId="6" fillId="0" borderId="2013" xfId="0" applyNumberFormat="1" applyFont="1" applyBorder="1"/>
    <xf numFmtId="1" fontId="6" fillId="0" borderId="1802" xfId="0" applyNumberFormat="1" applyFont="1" applyBorder="1"/>
    <xf numFmtId="1" fontId="6" fillId="5" borderId="2057" xfId="0" applyNumberFormat="1" applyFont="1" applyFill="1" applyBorder="1" applyAlignment="1">
      <alignment horizontal="center" vertical="center" wrapText="1"/>
    </xf>
    <xf numFmtId="1" fontId="1" fillId="0" borderId="1802" xfId="0" applyNumberFormat="1" applyFont="1" applyBorder="1"/>
    <xf numFmtId="1" fontId="6" fillId="0" borderId="2085" xfId="0" applyNumberFormat="1" applyFont="1" applyBorder="1" applyAlignment="1">
      <alignment horizontal="center" vertical="center" wrapText="1"/>
    </xf>
    <xf numFmtId="1" fontId="6" fillId="0" borderId="2086" xfId="0" applyNumberFormat="1" applyFont="1" applyBorder="1" applyAlignment="1">
      <alignment horizontal="center" vertical="center" wrapText="1"/>
    </xf>
    <xf numFmtId="1" fontId="6" fillId="0" borderId="2072" xfId="0" applyNumberFormat="1" applyFont="1" applyBorder="1" applyAlignment="1">
      <alignment horizontal="center" vertical="center" wrapText="1"/>
    </xf>
    <xf numFmtId="1" fontId="6" fillId="0" borderId="2084" xfId="0" applyNumberFormat="1" applyFont="1" applyBorder="1" applyAlignment="1">
      <alignment horizontal="center" vertical="center" wrapText="1"/>
    </xf>
    <xf numFmtId="1" fontId="1" fillId="0" borderId="2014" xfId="0" applyNumberFormat="1" applyFont="1" applyBorder="1"/>
    <xf numFmtId="1" fontId="1" fillId="0" borderId="2005" xfId="0" applyNumberFormat="1" applyFont="1" applyBorder="1"/>
    <xf numFmtId="1" fontId="1" fillId="0" borderId="2063" xfId="0" applyNumberFormat="1" applyFont="1" applyBorder="1" applyAlignment="1">
      <alignment wrapText="1"/>
    </xf>
    <xf numFmtId="1" fontId="1" fillId="0" borderId="2005" xfId="0" applyNumberFormat="1" applyFont="1" applyBorder="1" applyAlignment="1">
      <alignment wrapText="1"/>
    </xf>
    <xf numFmtId="1" fontId="6" fillId="0" borderId="2093" xfId="0" applyNumberFormat="1" applyFont="1" applyBorder="1" applyAlignment="1">
      <alignment horizontal="center" vertical="center" wrapText="1"/>
    </xf>
    <xf numFmtId="1" fontId="6" fillId="0" borderId="2053" xfId="0" applyNumberFormat="1" applyFont="1" applyBorder="1" applyAlignment="1">
      <alignment horizontal="center" vertical="center" wrapText="1"/>
    </xf>
    <xf numFmtId="1" fontId="1" fillId="0" borderId="2063" xfId="0" applyNumberFormat="1" applyFont="1" applyBorder="1"/>
    <xf numFmtId="1" fontId="10" fillId="0" borderId="2072" xfId="0" applyNumberFormat="1" applyFont="1" applyBorder="1" applyAlignment="1">
      <alignment horizontal="center" vertical="center" wrapText="1"/>
    </xf>
    <xf numFmtId="1" fontId="10" fillId="0" borderId="2014" xfId="0" applyNumberFormat="1" applyFont="1" applyBorder="1" applyAlignment="1">
      <alignment horizontal="center" vertical="center" wrapText="1"/>
    </xf>
    <xf numFmtId="1" fontId="10" fillId="0" borderId="2005" xfId="0" applyNumberFormat="1" applyFont="1" applyBorder="1" applyAlignment="1">
      <alignment horizontal="center" vertical="center" wrapText="1"/>
    </xf>
    <xf numFmtId="1" fontId="6" fillId="0" borderId="2070" xfId="0" applyNumberFormat="1" applyFont="1" applyBorder="1" applyAlignment="1">
      <alignment horizontal="center" vertical="center" wrapText="1"/>
    </xf>
    <xf numFmtId="1" fontId="6" fillId="0" borderId="2013" xfId="0" applyNumberFormat="1" applyFont="1" applyBorder="1" applyAlignment="1" applyProtection="1">
      <alignment horizontal="center" vertical="center" wrapText="1"/>
      <protection hidden="1"/>
    </xf>
    <xf numFmtId="1" fontId="6" fillId="0" borderId="2084" xfId="0" applyNumberFormat="1" applyFont="1" applyBorder="1" applyAlignment="1" applyProtection="1">
      <alignment horizontal="center" vertical="center" wrapText="1"/>
      <protection hidden="1"/>
    </xf>
    <xf numFmtId="1" fontId="6" fillId="0" borderId="2013" xfId="0" applyNumberFormat="1" applyFont="1" applyBorder="1" applyAlignment="1" applyProtection="1">
      <alignment horizontal="center" vertical="center"/>
      <protection hidden="1"/>
    </xf>
    <xf numFmtId="1" fontId="6" fillId="0" borderId="2084" xfId="0" applyNumberFormat="1" applyFont="1" applyBorder="1" applyAlignment="1" applyProtection="1">
      <alignment horizontal="center" vertical="center"/>
      <protection hidden="1"/>
    </xf>
    <xf numFmtId="1" fontId="6" fillId="0" borderId="2063" xfId="0" applyNumberFormat="1" applyFont="1" applyBorder="1" applyAlignment="1" applyProtection="1">
      <alignment horizontal="center" vertical="center"/>
      <protection hidden="1"/>
    </xf>
    <xf numFmtId="1" fontId="6" fillId="0" borderId="2014" xfId="0" applyNumberFormat="1" applyFont="1" applyBorder="1" applyAlignment="1" applyProtection="1">
      <alignment horizontal="center" vertical="center"/>
      <protection hidden="1"/>
    </xf>
    <xf numFmtId="1" fontId="6" fillId="0" borderId="2066" xfId="0" applyNumberFormat="1" applyFont="1" applyBorder="1" applyAlignment="1" applyProtection="1">
      <alignment horizontal="center" vertical="center"/>
      <protection hidden="1"/>
    </xf>
    <xf numFmtId="1" fontId="6" fillId="0" borderId="2005" xfId="0" applyNumberFormat="1" applyFont="1" applyBorder="1" applyAlignment="1" applyProtection="1">
      <alignment horizontal="center" vertical="center"/>
      <protection hidden="1"/>
    </xf>
    <xf numFmtId="1" fontId="6" fillId="0" borderId="2066" xfId="0" applyNumberFormat="1" applyFont="1" applyBorder="1" applyAlignment="1">
      <alignment horizontal="center" vertical="center"/>
    </xf>
    <xf numFmtId="1" fontId="6" fillId="5" borderId="2085" xfId="0" applyNumberFormat="1" applyFont="1" applyFill="1" applyBorder="1" applyAlignment="1">
      <alignment horizontal="center" vertical="center" wrapText="1"/>
    </xf>
    <xf numFmtId="1" fontId="6" fillId="5" borderId="2086" xfId="0" applyNumberFormat="1" applyFont="1" applyFill="1" applyBorder="1" applyAlignment="1">
      <alignment horizontal="center" vertical="center" wrapText="1"/>
    </xf>
    <xf numFmtId="1" fontId="6" fillId="0" borderId="2097" xfId="0" applyNumberFormat="1" applyFont="1" applyBorder="1" applyAlignment="1">
      <alignment horizontal="center" vertical="center" wrapText="1"/>
    </xf>
    <xf numFmtId="1" fontId="6" fillId="0" borderId="2086" xfId="0" applyNumberFormat="1" applyFont="1" applyBorder="1" applyAlignment="1">
      <alignment horizontal="center" vertical="center"/>
    </xf>
    <xf numFmtId="1" fontId="6" fillId="5" borderId="2005" xfId="0" applyNumberFormat="1" applyFont="1" applyFill="1" applyBorder="1" applyAlignment="1">
      <alignment horizontal="center" vertical="center" wrapText="1"/>
    </xf>
    <xf numFmtId="0" fontId="8" fillId="0" borderId="2112" xfId="0" applyFont="1" applyBorder="1" applyAlignment="1">
      <alignment wrapText="1"/>
    </xf>
    <xf numFmtId="0" fontId="8" fillId="0" borderId="2113" xfId="0" applyFont="1" applyBorder="1" applyAlignment="1">
      <alignment wrapText="1"/>
    </xf>
    <xf numFmtId="1" fontId="6" fillId="0" borderId="2118" xfId="0" applyNumberFormat="1" applyFont="1" applyBorder="1" applyAlignment="1">
      <alignment wrapText="1"/>
    </xf>
    <xf numFmtId="1" fontId="6" fillId="0" borderId="2085" xfId="0" applyNumberFormat="1" applyFont="1" applyBorder="1" applyAlignment="1">
      <alignment horizontal="center" vertical="center"/>
    </xf>
    <xf numFmtId="1" fontId="6" fillId="0" borderId="2125" xfId="0" applyNumberFormat="1" applyFont="1" applyBorder="1" applyAlignment="1">
      <alignment horizontal="center" vertical="center"/>
    </xf>
    <xf numFmtId="1" fontId="6" fillId="0" borderId="2098" xfId="0" applyNumberFormat="1" applyFont="1" applyBorder="1" applyAlignment="1">
      <alignment horizontal="center" vertical="center" wrapText="1"/>
    </xf>
    <xf numFmtId="1" fontId="6" fillId="0" borderId="2090" xfId="0" applyNumberFormat="1" applyFont="1" applyBorder="1" applyAlignment="1">
      <alignment horizontal="center" vertical="center" wrapText="1"/>
    </xf>
    <xf numFmtId="1" fontId="6" fillId="0" borderId="2126" xfId="0" applyNumberFormat="1" applyFont="1" applyBorder="1" applyAlignment="1">
      <alignment horizontal="center" vertical="center"/>
    </xf>
    <xf numFmtId="1" fontId="6" fillId="0" borderId="2117" xfId="0" applyNumberFormat="1" applyFont="1" applyBorder="1" applyAlignment="1">
      <alignment horizontal="center" vertical="center"/>
    </xf>
    <xf numFmtId="1" fontId="6" fillId="0" borderId="2030" xfId="0" applyNumberFormat="1" applyFont="1" applyBorder="1" applyAlignment="1">
      <alignment horizontal="center" vertical="center" wrapText="1"/>
    </xf>
    <xf numFmtId="1" fontId="6" fillId="0" borderId="2126" xfId="0" applyNumberFormat="1" applyFont="1" applyBorder="1" applyAlignment="1">
      <alignment horizontal="center" vertical="center" wrapText="1"/>
    </xf>
    <xf numFmtId="1" fontId="6" fillId="0" borderId="2113" xfId="0" applyNumberFormat="1" applyFont="1" applyBorder="1" applyAlignment="1">
      <alignment horizontal="center" vertical="center" wrapText="1"/>
    </xf>
    <xf numFmtId="1" fontId="6" fillId="0" borderId="2117" xfId="0" applyNumberFormat="1" applyFont="1" applyBorder="1" applyAlignment="1">
      <alignment horizontal="center" vertical="center" wrapText="1"/>
    </xf>
    <xf numFmtId="1" fontId="6" fillId="0" borderId="2084" xfId="0" applyNumberFormat="1" applyFont="1" applyBorder="1"/>
    <xf numFmtId="1" fontId="6" fillId="0" borderId="2031" xfId="0" applyNumberFormat="1" applyFont="1" applyBorder="1" applyAlignment="1">
      <alignment horizontal="center" vertical="center" wrapText="1"/>
    </xf>
    <xf numFmtId="1" fontId="6" fillId="0" borderId="2075" xfId="0" applyNumberFormat="1" applyFont="1" applyBorder="1" applyAlignment="1">
      <alignment horizontal="center" vertical="center" wrapText="1"/>
    </xf>
    <xf numFmtId="1" fontId="6" fillId="0" borderId="2051" xfId="0" applyNumberFormat="1" applyFont="1" applyBorder="1" applyAlignment="1">
      <alignment horizontal="center" vertical="center" wrapText="1"/>
    </xf>
    <xf numFmtId="1" fontId="6" fillId="0" borderId="2125" xfId="0" applyNumberFormat="1" applyFont="1" applyBorder="1" applyAlignment="1">
      <alignment horizontal="center" vertical="center" wrapText="1"/>
    </xf>
    <xf numFmtId="1" fontId="4" fillId="0" borderId="1598" xfId="0" applyNumberFormat="1" applyFont="1" applyBorder="1"/>
    <xf numFmtId="1" fontId="6" fillId="0" borderId="2142" xfId="0" applyNumberFormat="1" applyFont="1" applyBorder="1" applyAlignment="1">
      <alignment horizontal="center" vertical="center"/>
    </xf>
    <xf numFmtId="1" fontId="6" fillId="0" borderId="2143" xfId="0" applyNumberFormat="1" applyFont="1" applyBorder="1"/>
    <xf numFmtId="1" fontId="6" fillId="3" borderId="2143" xfId="0" applyNumberFormat="1" applyFont="1" applyFill="1" applyBorder="1"/>
    <xf numFmtId="1" fontId="6" fillId="7" borderId="2144" xfId="0" applyNumberFormat="1" applyFont="1" applyFill="1" applyBorder="1" applyProtection="1">
      <protection locked="0"/>
    </xf>
    <xf numFmtId="1" fontId="6" fillId="7" borderId="2145" xfId="0" applyNumberFormat="1" applyFont="1" applyFill="1" applyBorder="1" applyProtection="1">
      <protection locked="0"/>
    </xf>
    <xf numFmtId="1" fontId="6" fillId="7" borderId="2146" xfId="0" applyNumberFormat="1" applyFont="1" applyFill="1" applyBorder="1" applyProtection="1">
      <protection locked="0"/>
    </xf>
    <xf numFmtId="1" fontId="6" fillId="7" borderId="2147" xfId="0" applyNumberFormat="1" applyFont="1" applyFill="1" applyBorder="1" applyProtection="1">
      <protection locked="0"/>
    </xf>
    <xf numFmtId="1" fontId="6" fillId="7" borderId="2148" xfId="0" applyNumberFormat="1" applyFont="1" applyFill="1" applyBorder="1" applyProtection="1">
      <protection locked="0"/>
    </xf>
    <xf numFmtId="1" fontId="6" fillId="7" borderId="2149" xfId="0" applyNumberFormat="1" applyFont="1" applyFill="1" applyBorder="1" applyProtection="1">
      <protection locked="0"/>
    </xf>
    <xf numFmtId="1" fontId="6" fillId="7" borderId="2150" xfId="0" applyNumberFormat="1" applyFont="1" applyFill="1" applyBorder="1" applyProtection="1">
      <protection locked="0"/>
    </xf>
    <xf numFmtId="1" fontId="6" fillId="7" borderId="2151" xfId="0" applyNumberFormat="1" applyFont="1" applyFill="1" applyBorder="1" applyProtection="1">
      <protection locked="0"/>
    </xf>
    <xf numFmtId="1" fontId="6" fillId="7" borderId="2152" xfId="0" applyNumberFormat="1" applyFont="1" applyFill="1" applyBorder="1" applyProtection="1">
      <protection locked="0"/>
    </xf>
    <xf numFmtId="1" fontId="6" fillId="0" borderId="2153" xfId="0" applyNumberFormat="1" applyFont="1" applyBorder="1" applyAlignment="1">
      <alignment wrapText="1"/>
    </xf>
    <xf numFmtId="1" fontId="6" fillId="0" borderId="2154" xfId="0" applyNumberFormat="1" applyFont="1" applyBorder="1" applyAlignment="1">
      <alignment wrapText="1"/>
    </xf>
    <xf numFmtId="1" fontId="6" fillId="0" borderId="2155" xfId="0" applyNumberFormat="1" applyFont="1" applyBorder="1"/>
    <xf numFmtId="1" fontId="6" fillId="0" borderId="2156" xfId="0" applyNumberFormat="1" applyFont="1" applyBorder="1"/>
    <xf numFmtId="1" fontId="2" fillId="3" borderId="2157" xfId="0" applyNumberFormat="1" applyFont="1" applyFill="1" applyBorder="1"/>
    <xf numFmtId="1" fontId="4" fillId="3" borderId="2155" xfId="0" applyNumberFormat="1" applyFont="1" applyFill="1" applyBorder="1"/>
    <xf numFmtId="1" fontId="6" fillId="0" borderId="2158" xfId="0" applyNumberFormat="1" applyFont="1" applyBorder="1" applyAlignment="1">
      <alignment horizontal="center" vertical="center"/>
    </xf>
    <xf numFmtId="1" fontId="6" fillId="0" borderId="2159" xfId="0" applyNumberFormat="1" applyFont="1" applyBorder="1" applyAlignment="1">
      <alignment horizontal="center" vertical="center"/>
    </xf>
    <xf numFmtId="1" fontId="6" fillId="0" borderId="2160" xfId="0" applyNumberFormat="1" applyFont="1" applyBorder="1" applyAlignment="1">
      <alignment vertical="center"/>
    </xf>
    <xf numFmtId="1" fontId="6" fillId="0" borderId="2161" xfId="0" applyNumberFormat="1" applyFont="1" applyBorder="1" applyAlignment="1">
      <alignment horizontal="center" vertical="center" wrapText="1"/>
    </xf>
    <xf numFmtId="1" fontId="6" fillId="0" borderId="2162" xfId="0" applyNumberFormat="1" applyFont="1" applyBorder="1" applyAlignment="1">
      <alignment horizontal="center" vertical="center"/>
    </xf>
    <xf numFmtId="1" fontId="6" fillId="0" borderId="2163" xfId="0" applyNumberFormat="1" applyFont="1" applyBorder="1" applyAlignment="1">
      <alignment horizontal="center" vertical="center"/>
    </xf>
    <xf numFmtId="1" fontId="6" fillId="0" borderId="2164" xfId="0" applyNumberFormat="1" applyFont="1" applyBorder="1" applyAlignment="1">
      <alignment horizontal="center" vertical="center"/>
    </xf>
    <xf numFmtId="1" fontId="6" fillId="0" borderId="2160" xfId="0" applyNumberFormat="1" applyFont="1" applyBorder="1" applyAlignment="1">
      <alignment horizontal="center" vertical="center" wrapText="1"/>
    </xf>
    <xf numFmtId="1" fontId="6" fillId="3" borderId="2155" xfId="0" applyNumberFormat="1" applyFont="1" applyFill="1" applyBorder="1"/>
    <xf numFmtId="1" fontId="6" fillId="0" borderId="2165" xfId="0" applyNumberFormat="1" applyFont="1" applyBorder="1"/>
    <xf numFmtId="1" fontId="6" fillId="0" borderId="2165" xfId="0" applyNumberFormat="1" applyFont="1" applyBorder="1"/>
    <xf numFmtId="1" fontId="6" fillId="0" borderId="2161" xfId="0" applyNumberFormat="1" applyFont="1" applyBorder="1"/>
    <xf numFmtId="1" fontId="6" fillId="0" borderId="2162" xfId="0" applyNumberFormat="1" applyFont="1" applyBorder="1"/>
    <xf numFmtId="1" fontId="6" fillId="0" borderId="2163" xfId="0" applyNumberFormat="1" applyFont="1" applyBorder="1"/>
    <xf numFmtId="1" fontId="6" fillId="0" borderId="2164" xfId="0" applyNumberFormat="1" applyFont="1" applyBorder="1"/>
    <xf numFmtId="1" fontId="6" fillId="0" borderId="2160" xfId="0" applyNumberFormat="1" applyFont="1" applyBorder="1"/>
    <xf numFmtId="1" fontId="2" fillId="0" borderId="2166" xfId="0" applyNumberFormat="1" applyFont="1" applyBorder="1"/>
    <xf numFmtId="1" fontId="6" fillId="0" borderId="2167" xfId="0" applyNumberFormat="1" applyFont="1" applyBorder="1"/>
    <xf numFmtId="1" fontId="6" fillId="0" borderId="2168" xfId="0" applyNumberFormat="1" applyFont="1" applyBorder="1"/>
    <xf numFmtId="1" fontId="6" fillId="0" borderId="2169" xfId="0" applyNumberFormat="1" applyFont="1" applyBorder="1"/>
    <xf numFmtId="1" fontId="6" fillId="7" borderId="2170" xfId="0" applyNumberFormat="1" applyFont="1" applyFill="1" applyBorder="1" applyProtection="1">
      <protection locked="0"/>
    </xf>
    <xf numFmtId="1" fontId="6" fillId="7" borderId="2171" xfId="0" applyNumberFormat="1" applyFont="1" applyFill="1" applyBorder="1" applyProtection="1">
      <protection locked="0"/>
    </xf>
    <xf numFmtId="1" fontId="6" fillId="8" borderId="2172" xfId="0" applyNumberFormat="1" applyFont="1" applyFill="1" applyBorder="1"/>
    <xf numFmtId="1" fontId="6" fillId="8" borderId="2171" xfId="0" applyNumberFormat="1" applyFont="1" applyFill="1" applyBorder="1"/>
    <xf numFmtId="1" fontId="6" fillId="8" borderId="2173" xfId="0" applyNumberFormat="1" applyFont="1" applyFill="1" applyBorder="1"/>
    <xf numFmtId="1" fontId="6" fillId="7" borderId="2168" xfId="0" applyNumberFormat="1" applyFont="1" applyFill="1" applyBorder="1" applyProtection="1">
      <protection locked="0"/>
    </xf>
    <xf numFmtId="1" fontId="6" fillId="0" borderId="2169" xfId="0" applyNumberFormat="1" applyFont="1" applyBorder="1" applyAlignment="1" applyProtection="1">
      <alignment wrapText="1"/>
      <protection hidden="1"/>
    </xf>
    <xf numFmtId="1" fontId="6" fillId="0" borderId="2174" xfId="0" applyNumberFormat="1" applyFont="1" applyBorder="1" applyAlignment="1">
      <alignment horizontal="center" vertical="center" wrapText="1"/>
    </xf>
    <xf numFmtId="1" fontId="6" fillId="0" borderId="2154" xfId="0" applyNumberFormat="1" applyFont="1" applyBorder="1" applyAlignment="1" applyProtection="1">
      <alignment wrapText="1"/>
      <protection hidden="1"/>
    </xf>
    <xf numFmtId="1" fontId="6" fillId="0" borderId="2175" xfId="0" applyNumberFormat="1" applyFont="1" applyBorder="1"/>
    <xf numFmtId="1" fontId="6" fillId="7" borderId="2176" xfId="0" applyNumberFormat="1" applyFont="1" applyFill="1" applyBorder="1" applyProtection="1">
      <protection locked="0"/>
    </xf>
    <xf numFmtId="1" fontId="6" fillId="8" borderId="2177" xfId="0" applyNumberFormat="1" applyFont="1" applyFill="1" applyBorder="1"/>
    <xf numFmtId="1" fontId="6" fillId="8" borderId="2178" xfId="0" applyNumberFormat="1" applyFont="1" applyFill="1" applyBorder="1"/>
    <xf numFmtId="1" fontId="6" fillId="7" borderId="2154" xfId="0" applyNumberFormat="1" applyFont="1" applyFill="1" applyBorder="1" applyProtection="1">
      <protection locked="0"/>
    </xf>
    <xf numFmtId="1" fontId="6" fillId="3" borderId="2179" xfId="0" applyNumberFormat="1" applyFont="1" applyFill="1" applyBorder="1"/>
    <xf numFmtId="1" fontId="6" fillId="0" borderId="2179" xfId="0" applyNumberFormat="1" applyFont="1" applyBorder="1"/>
    <xf numFmtId="1" fontId="6" fillId="0" borderId="2180" xfId="0" applyNumberFormat="1" applyFont="1" applyBorder="1" applyAlignment="1">
      <alignment horizontal="center" vertical="center" wrapText="1"/>
    </xf>
    <xf numFmtId="1" fontId="6" fillId="7" borderId="2181" xfId="0" applyNumberFormat="1" applyFont="1" applyFill="1" applyBorder="1" applyProtection="1">
      <protection locked="0"/>
    </xf>
    <xf numFmtId="1" fontId="6" fillId="8" borderId="2181" xfId="0" applyNumberFormat="1" applyFont="1" applyFill="1" applyBorder="1"/>
    <xf numFmtId="1" fontId="6" fillId="0" borderId="2182" xfId="0" applyNumberFormat="1" applyFont="1" applyBorder="1" applyAlignment="1" applyProtection="1">
      <alignment wrapText="1"/>
      <protection hidden="1"/>
    </xf>
    <xf numFmtId="1" fontId="6" fillId="0" borderId="2182" xfId="0" applyNumberFormat="1" applyFont="1" applyBorder="1"/>
    <xf numFmtId="1" fontId="6" fillId="7" borderId="2183" xfId="0" applyNumberFormat="1" applyFont="1" applyFill="1" applyBorder="1" applyProtection="1">
      <protection locked="0"/>
    </xf>
    <xf numFmtId="1" fontId="6" fillId="7" borderId="2184" xfId="0" applyNumberFormat="1" applyFont="1" applyFill="1" applyBorder="1" applyProtection="1">
      <protection locked="0"/>
    </xf>
    <xf numFmtId="1" fontId="6" fillId="7" borderId="2185" xfId="0" applyNumberFormat="1" applyFont="1" applyFill="1" applyBorder="1" applyProtection="1">
      <protection locked="0"/>
    </xf>
    <xf numFmtId="1" fontId="6" fillId="7" borderId="2186" xfId="0" applyNumberFormat="1" applyFont="1" applyFill="1" applyBorder="1" applyProtection="1">
      <protection locked="0"/>
    </xf>
    <xf numFmtId="1" fontId="6" fillId="3" borderId="2187" xfId="0" applyNumberFormat="1" applyFont="1" applyFill="1" applyBorder="1"/>
    <xf numFmtId="1" fontId="6" fillId="0" borderId="2187" xfId="0" applyNumberFormat="1" applyFont="1" applyBorder="1"/>
    <xf numFmtId="1" fontId="6" fillId="0" borderId="2188" xfId="0" applyNumberFormat="1" applyFont="1" applyBorder="1" applyAlignment="1">
      <alignment horizontal="center" vertical="center" wrapText="1"/>
    </xf>
    <xf numFmtId="1" fontId="6" fillId="0" borderId="2189" xfId="0" applyNumberFormat="1" applyFont="1" applyBorder="1" applyAlignment="1" applyProtection="1">
      <alignment wrapText="1"/>
      <protection hidden="1"/>
    </xf>
    <xf numFmtId="1" fontId="6" fillId="0" borderId="2189" xfId="0" applyNumberFormat="1" applyFont="1" applyBorder="1"/>
    <xf numFmtId="1" fontId="6" fillId="7" borderId="2190" xfId="0" applyNumberFormat="1" applyFont="1" applyFill="1" applyBorder="1" applyProtection="1">
      <protection locked="0"/>
    </xf>
    <xf numFmtId="1" fontId="6" fillId="7" borderId="2191" xfId="0" applyNumberFormat="1" applyFont="1" applyFill="1" applyBorder="1" applyProtection="1">
      <protection locked="0"/>
    </xf>
    <xf numFmtId="1" fontId="6" fillId="7" borderId="2192" xfId="0" applyNumberFormat="1" applyFont="1" applyFill="1" applyBorder="1" applyProtection="1">
      <protection locked="0"/>
    </xf>
    <xf numFmtId="1" fontId="6" fillId="7" borderId="2193" xfId="0" applyNumberFormat="1" applyFont="1" applyFill="1" applyBorder="1" applyProtection="1">
      <protection locked="0"/>
    </xf>
    <xf numFmtId="1" fontId="6" fillId="3" borderId="2194" xfId="0" applyNumberFormat="1" applyFont="1" applyFill="1" applyBorder="1"/>
    <xf numFmtId="1" fontId="6" fillId="0" borderId="2194" xfId="0" applyNumberFormat="1" applyFont="1" applyBorder="1"/>
    <xf numFmtId="1" fontId="4" fillId="3" borderId="2194" xfId="0" applyNumberFormat="1" applyFont="1" applyFill="1" applyBorder="1"/>
    <xf numFmtId="1" fontId="6" fillId="0" borderId="2160" xfId="0" applyNumberFormat="1" applyFont="1" applyBorder="1" applyAlignment="1" applyProtection="1">
      <alignment wrapText="1"/>
      <protection hidden="1"/>
    </xf>
    <xf numFmtId="1" fontId="4" fillId="3" borderId="2195" xfId="0" applyNumberFormat="1" applyFont="1" applyFill="1" applyBorder="1"/>
    <xf numFmtId="1" fontId="6" fillId="0" borderId="2160" xfId="0" applyNumberFormat="1" applyFont="1" applyBorder="1" applyAlignment="1">
      <alignment horizontal="center" vertical="center"/>
    </xf>
    <xf numFmtId="1" fontId="6" fillId="0" borderId="2196" xfId="0" applyNumberFormat="1" applyFont="1" applyBorder="1" applyAlignment="1">
      <alignment horizontal="center" vertical="center"/>
    </xf>
    <xf numFmtId="1" fontId="6" fillId="0" borderId="2196" xfId="0" applyNumberFormat="1" applyFont="1" applyBorder="1"/>
    <xf numFmtId="1" fontId="6" fillId="0" borderId="2153" xfId="0" applyNumberFormat="1" applyFont="1" applyBorder="1"/>
    <xf numFmtId="1" fontId="6" fillId="0" borderId="2154" xfId="0" applyNumberFormat="1" applyFont="1" applyBorder="1"/>
    <xf numFmtId="1" fontId="6" fillId="7" borderId="2197" xfId="0" applyNumberFormat="1" applyFont="1" applyFill="1" applyBorder="1" applyProtection="1">
      <protection locked="0"/>
    </xf>
    <xf numFmtId="1" fontId="6" fillId="8" borderId="2197" xfId="0" applyNumberFormat="1" applyFont="1" applyFill="1" applyBorder="1"/>
    <xf numFmtId="1" fontId="6" fillId="8" borderId="2198" xfId="0" applyNumberFormat="1" applyFont="1" applyFill="1" applyBorder="1"/>
    <xf numFmtId="1" fontId="6" fillId="0" borderId="2175" xfId="0" applyNumberFormat="1" applyFont="1" applyBorder="1" applyAlignment="1" applyProtection="1">
      <alignment wrapText="1"/>
      <protection hidden="1"/>
    </xf>
    <xf numFmtId="1" fontId="6" fillId="0" borderId="2199" xfId="0" applyNumberFormat="1" applyFont="1" applyBorder="1" applyAlignment="1">
      <alignment horizontal="center" vertical="center" wrapText="1"/>
    </xf>
    <xf numFmtId="1" fontId="6" fillId="0" borderId="2200" xfId="0" applyNumberFormat="1" applyFont="1" applyBorder="1" applyAlignment="1" applyProtection="1">
      <alignment wrapText="1"/>
      <protection hidden="1"/>
    </xf>
    <xf numFmtId="1" fontId="6" fillId="0" borderId="2201" xfId="0" applyNumberFormat="1" applyFont="1" applyBorder="1"/>
    <xf numFmtId="1" fontId="6" fillId="7" borderId="2202" xfId="0" applyNumberFormat="1" applyFont="1" applyFill="1" applyBorder="1" applyProtection="1">
      <protection locked="0"/>
    </xf>
    <xf numFmtId="1" fontId="6" fillId="8" borderId="2203" xfId="0" applyNumberFormat="1" applyFont="1" applyFill="1" applyBorder="1"/>
    <xf numFmtId="1" fontId="6" fillId="8" borderId="2204" xfId="0" applyNumberFormat="1" applyFont="1" applyFill="1" applyBorder="1"/>
    <xf numFmtId="1" fontId="4" fillId="3" borderId="2205" xfId="0" applyNumberFormat="1" applyFont="1" applyFill="1" applyBorder="1"/>
    <xf numFmtId="1" fontId="4" fillId="3" borderId="2206" xfId="0" applyNumberFormat="1" applyFont="1" applyFill="1" applyBorder="1"/>
    <xf numFmtId="1" fontId="6" fillId="0" borderId="2207" xfId="0" applyNumberFormat="1" applyFont="1" applyBorder="1" applyAlignment="1">
      <alignment horizontal="center" vertical="center" wrapText="1"/>
    </xf>
    <xf numFmtId="1" fontId="6" fillId="0" borderId="2208" xfId="0" applyNumberFormat="1" applyFont="1" applyBorder="1"/>
    <xf numFmtId="1" fontId="6" fillId="7" borderId="2209" xfId="0" applyNumberFormat="1" applyFont="1" applyFill="1" applyBorder="1" applyProtection="1">
      <protection locked="0"/>
    </xf>
    <xf numFmtId="1" fontId="6" fillId="8" borderId="2210" xfId="0" applyNumberFormat="1" applyFont="1" applyFill="1" applyBorder="1"/>
    <xf numFmtId="1" fontId="6" fillId="8" borderId="2211" xfId="0" applyNumberFormat="1" applyFont="1" applyFill="1" applyBorder="1"/>
    <xf numFmtId="1" fontId="4" fillId="3" borderId="2212" xfId="0" applyNumberFormat="1" applyFont="1" applyFill="1" applyBorder="1"/>
    <xf numFmtId="1" fontId="4" fillId="3" borderId="2213" xfId="0" applyNumberFormat="1" applyFont="1" applyFill="1" applyBorder="1"/>
    <xf numFmtId="1" fontId="6" fillId="0" borderId="2214" xfId="0" applyNumberFormat="1" applyFont="1" applyBorder="1" applyAlignment="1">
      <alignment horizontal="center" vertical="center" wrapText="1"/>
    </xf>
    <xf numFmtId="1" fontId="6" fillId="0" borderId="2215" xfId="0" applyNumberFormat="1" applyFont="1" applyBorder="1" applyAlignment="1" applyProtection="1">
      <alignment wrapText="1"/>
      <protection hidden="1"/>
    </xf>
    <xf numFmtId="1" fontId="6" fillId="0" borderId="2215" xfId="0" applyNumberFormat="1" applyFont="1" applyBorder="1"/>
    <xf numFmtId="1" fontId="6" fillId="7" borderId="2216" xfId="0" applyNumberFormat="1" applyFont="1" applyFill="1" applyBorder="1" applyProtection="1">
      <protection locked="0"/>
    </xf>
    <xf numFmtId="1" fontId="6" fillId="7" borderId="2217" xfId="0" applyNumberFormat="1" applyFont="1" applyFill="1" applyBorder="1" applyProtection="1">
      <protection locked="0"/>
    </xf>
    <xf numFmtId="1" fontId="6" fillId="7" borderId="2218" xfId="0" applyNumberFormat="1" applyFont="1" applyFill="1" applyBorder="1" applyProtection="1">
      <protection locked="0"/>
    </xf>
    <xf numFmtId="1" fontId="4" fillId="3" borderId="2219" xfId="0" applyNumberFormat="1" applyFont="1" applyFill="1" applyBorder="1"/>
    <xf numFmtId="1" fontId="4" fillId="3" borderId="2220" xfId="0" applyNumberFormat="1" applyFont="1" applyFill="1" applyBorder="1"/>
    <xf numFmtId="1" fontId="6" fillId="0" borderId="2221" xfId="0" applyNumberFormat="1" applyFont="1" applyBorder="1" applyAlignment="1">
      <alignment horizontal="center" vertical="center" wrapText="1"/>
    </xf>
    <xf numFmtId="1" fontId="6" fillId="0" borderId="2222" xfId="0" applyNumberFormat="1" applyFont="1" applyBorder="1" applyAlignment="1" applyProtection="1">
      <alignment wrapText="1"/>
      <protection hidden="1"/>
    </xf>
    <xf numFmtId="1" fontId="6" fillId="0" borderId="2222" xfId="0" applyNumberFormat="1" applyFont="1" applyBorder="1"/>
    <xf numFmtId="1" fontId="6" fillId="7" borderId="2223" xfId="0" applyNumberFormat="1" applyFont="1" applyFill="1" applyBorder="1" applyProtection="1">
      <protection locked="0"/>
    </xf>
    <xf numFmtId="1" fontId="6" fillId="7" borderId="2224" xfId="0" applyNumberFormat="1" applyFont="1" applyFill="1" applyBorder="1" applyProtection="1">
      <protection locked="0"/>
    </xf>
    <xf numFmtId="1" fontId="6" fillId="7" borderId="2225" xfId="0" applyNumberFormat="1" applyFont="1" applyFill="1" applyBorder="1" applyProtection="1">
      <protection locked="0"/>
    </xf>
    <xf numFmtId="1" fontId="4" fillId="3" borderId="2226" xfId="0" applyNumberFormat="1" applyFont="1" applyFill="1" applyBorder="1"/>
    <xf numFmtId="1" fontId="4" fillId="3" borderId="2227" xfId="0" applyNumberFormat="1" applyFont="1" applyFill="1" applyBorder="1"/>
    <xf numFmtId="1" fontId="6" fillId="0" borderId="2165" xfId="0" applyNumberFormat="1" applyFont="1" applyBorder="1" applyAlignment="1">
      <alignment horizontal="center" vertical="center" wrapText="1"/>
    </xf>
    <xf numFmtId="1" fontId="2" fillId="3" borderId="2226" xfId="0" applyNumberFormat="1" applyFont="1" applyFill="1" applyBorder="1"/>
    <xf numFmtId="1" fontId="6" fillId="0" borderId="2158" xfId="0" applyNumberFormat="1" applyFont="1" applyBorder="1"/>
    <xf numFmtId="1" fontId="6" fillId="7" borderId="2165" xfId="0" applyNumberFormat="1" applyFont="1" applyFill="1" applyBorder="1" applyProtection="1">
      <protection locked="0"/>
    </xf>
    <xf numFmtId="1" fontId="6" fillId="3" borderId="2226" xfId="0" applyNumberFormat="1" applyFont="1" applyFill="1" applyBorder="1"/>
    <xf numFmtId="1" fontId="6" fillId="0" borderId="2226" xfId="0" applyNumberFormat="1" applyFont="1" applyBorder="1"/>
    <xf numFmtId="1" fontId="6" fillId="0" borderId="2196" xfId="0" applyNumberFormat="1" applyFont="1" applyBorder="1" applyAlignment="1">
      <alignment horizontal="center" vertical="center" wrapText="1"/>
    </xf>
    <xf numFmtId="1" fontId="6" fillId="3" borderId="2226" xfId="0" applyNumberFormat="1" applyFont="1" applyFill="1" applyBorder="1" applyAlignment="1">
      <alignment wrapText="1"/>
    </xf>
    <xf numFmtId="1" fontId="6" fillId="0" borderId="2226" xfId="0" applyNumberFormat="1" applyFont="1" applyBorder="1" applyAlignment="1">
      <alignment wrapText="1"/>
    </xf>
    <xf numFmtId="1" fontId="6" fillId="0" borderId="2158" xfId="0" applyNumberFormat="1" applyFont="1" applyBorder="1"/>
    <xf numFmtId="1" fontId="6" fillId="0" borderId="2160" xfId="0" applyNumberFormat="1" applyFont="1" applyBorder="1"/>
    <xf numFmtId="1" fontId="6" fillId="7" borderId="2161" xfId="0" applyNumberFormat="1" applyFont="1" applyFill="1" applyBorder="1" applyProtection="1">
      <protection locked="0"/>
    </xf>
    <xf numFmtId="1" fontId="6" fillId="7" borderId="2160" xfId="0" applyNumberFormat="1" applyFont="1" applyFill="1" applyBorder="1" applyProtection="1">
      <protection locked="0"/>
    </xf>
    <xf numFmtId="1" fontId="6" fillId="5" borderId="2158" xfId="0" applyNumberFormat="1" applyFont="1" applyFill="1" applyBorder="1" applyAlignment="1">
      <alignment horizontal="center" vertical="center" wrapText="1"/>
    </xf>
    <xf numFmtId="1" fontId="6" fillId="5" borderId="2160" xfId="0" applyNumberFormat="1" applyFont="1" applyFill="1" applyBorder="1" applyAlignment="1">
      <alignment horizontal="center" vertical="center" wrapText="1"/>
    </xf>
    <xf numFmtId="1" fontId="6" fillId="0" borderId="2160" xfId="0" applyNumberFormat="1" applyFont="1" applyBorder="1" applyAlignment="1">
      <alignment horizontal="center" vertical="center" wrapText="1"/>
    </xf>
    <xf numFmtId="1" fontId="6" fillId="0" borderId="2158" xfId="0" applyNumberFormat="1" applyFont="1" applyBorder="1" applyAlignment="1">
      <alignment horizontal="center" vertical="center" wrapText="1"/>
    </xf>
    <xf numFmtId="1" fontId="6" fillId="0" borderId="2159" xfId="0" applyNumberFormat="1" applyFont="1" applyBorder="1" applyAlignment="1">
      <alignment horizontal="center" vertical="center" wrapText="1"/>
    </xf>
    <xf numFmtId="1" fontId="6" fillId="3" borderId="2160" xfId="0" applyNumberFormat="1" applyFont="1" applyFill="1" applyBorder="1" applyAlignment="1">
      <alignment horizontal="center" vertical="center" wrapText="1"/>
    </xf>
    <xf numFmtId="1" fontId="6" fillId="3" borderId="2228" xfId="0" applyNumberFormat="1" applyFont="1" applyFill="1" applyBorder="1" applyAlignment="1">
      <alignment horizontal="center" vertical="center" wrapText="1"/>
    </xf>
    <xf numFmtId="1" fontId="6" fillId="0" borderId="2228" xfId="0" applyNumberFormat="1" applyFont="1" applyBorder="1" applyAlignment="1">
      <alignment horizontal="center" vertical="center" wrapText="1"/>
    </xf>
    <xf numFmtId="1" fontId="6" fillId="3" borderId="396" xfId="0" applyNumberFormat="1" applyFont="1" applyFill="1" applyBorder="1" applyAlignment="1">
      <alignment horizontal="center" vertical="center" wrapText="1"/>
    </xf>
    <xf numFmtId="1" fontId="6" fillId="0" borderId="2162" xfId="0" applyNumberFormat="1" applyFont="1" applyBorder="1" applyAlignment="1">
      <alignment horizontal="center" vertical="center" wrapText="1"/>
    </xf>
    <xf numFmtId="1" fontId="6" fillId="0" borderId="2159" xfId="0" applyNumberFormat="1" applyFont="1" applyBorder="1" applyAlignment="1">
      <alignment horizontal="center" vertical="center" wrapText="1"/>
    </xf>
    <xf numFmtId="1" fontId="6" fillId="0" borderId="2165" xfId="0" applyNumberFormat="1" applyFont="1" applyBorder="1" applyAlignment="1">
      <alignment horizontal="center" vertical="center" wrapText="1"/>
    </xf>
    <xf numFmtId="1" fontId="6" fillId="0" borderId="2176" xfId="0" applyNumberFormat="1" applyFont="1" applyBorder="1"/>
    <xf numFmtId="1" fontId="6" fillId="0" borderId="2229" xfId="0" applyNumberFormat="1" applyFont="1" applyBorder="1"/>
    <xf numFmtId="1" fontId="6" fillId="0" borderId="2154" xfId="0" applyNumberFormat="1" applyFont="1" applyBorder="1"/>
    <xf numFmtId="1" fontId="6" fillId="7" borderId="2177" xfId="0" applyNumberFormat="1" applyFont="1" applyFill="1" applyBorder="1" applyProtection="1">
      <protection locked="0"/>
    </xf>
    <xf numFmtId="1" fontId="6" fillId="7" borderId="2230" xfId="0" applyNumberFormat="1" applyFont="1" applyFill="1" applyBorder="1" applyProtection="1">
      <protection locked="0"/>
    </xf>
    <xf numFmtId="1" fontId="6" fillId="7" borderId="2153" xfId="0" applyNumberFormat="1" applyFont="1" applyFill="1" applyBorder="1" applyProtection="1">
      <protection locked="0"/>
    </xf>
    <xf numFmtId="1" fontId="6" fillId="7" borderId="2175" xfId="0" applyNumberFormat="1" applyFont="1" applyFill="1" applyBorder="1" applyProtection="1">
      <protection locked="0"/>
    </xf>
    <xf numFmtId="1" fontId="6" fillId="0" borderId="2231" xfId="0" applyNumberFormat="1" applyFont="1" applyBorder="1"/>
    <xf numFmtId="1" fontId="6" fillId="0" borderId="2232" xfId="0" applyNumberFormat="1" applyFont="1" applyBorder="1"/>
    <xf numFmtId="1" fontId="6" fillId="0" borderId="396" xfId="0" applyNumberFormat="1" applyFont="1" applyBorder="1"/>
    <xf numFmtId="1" fontId="6" fillId="9" borderId="2233" xfId="0" applyNumberFormat="1" applyFont="1" applyFill="1" applyBorder="1"/>
    <xf numFmtId="1" fontId="6" fillId="5" borderId="2159" xfId="0" applyNumberFormat="1" applyFont="1" applyFill="1" applyBorder="1" applyAlignment="1">
      <alignment horizontal="center" vertical="center" wrapText="1"/>
    </xf>
    <xf numFmtId="1" fontId="6" fillId="3" borderId="2234" xfId="0" applyNumberFormat="1" applyFont="1" applyFill="1" applyBorder="1" applyAlignment="1">
      <alignment horizontal="center" vertical="center" wrapText="1"/>
    </xf>
    <xf numFmtId="1" fontId="6" fillId="0" borderId="2233" xfId="0" applyNumberFormat="1" applyFont="1" applyBorder="1" applyAlignment="1">
      <alignment horizontal="center" vertical="center" wrapText="1"/>
    </xf>
    <xf numFmtId="1" fontId="6" fillId="0" borderId="2158" xfId="0" applyNumberFormat="1" applyFont="1" applyBorder="1" applyAlignment="1">
      <alignment horizontal="center" vertical="center" wrapText="1"/>
    </xf>
    <xf numFmtId="1" fontId="6" fillId="0" borderId="2227" xfId="0" applyNumberFormat="1" applyFont="1" applyBorder="1" applyAlignment="1" applyProtection="1">
      <alignment wrapText="1"/>
      <protection locked="0"/>
    </xf>
    <xf numFmtId="1" fontId="6" fillId="0" borderId="2227" xfId="0" applyNumberFormat="1" applyFont="1" applyBorder="1" applyAlignment="1">
      <alignment wrapText="1"/>
    </xf>
    <xf numFmtId="1" fontId="6" fillId="0" borderId="2235" xfId="0" applyNumberFormat="1" applyFont="1" applyBorder="1" applyAlignment="1" applyProtection="1">
      <alignment wrapText="1"/>
      <protection locked="0"/>
    </xf>
    <xf numFmtId="1" fontId="6" fillId="0" borderId="2235" xfId="0" applyNumberFormat="1" applyFont="1" applyBorder="1" applyAlignment="1">
      <alignment wrapText="1"/>
    </xf>
    <xf numFmtId="1" fontId="2" fillId="3" borderId="2236" xfId="0" applyNumberFormat="1" applyFont="1" applyFill="1" applyBorder="1"/>
    <xf numFmtId="1" fontId="6" fillId="3" borderId="2235" xfId="0" applyNumberFormat="1" applyFont="1" applyFill="1" applyBorder="1" applyAlignment="1">
      <alignment wrapText="1"/>
    </xf>
    <xf numFmtId="1" fontId="6" fillId="0" borderId="2237" xfId="0" applyNumberFormat="1" applyFont="1" applyBorder="1" applyAlignment="1">
      <alignment wrapText="1"/>
    </xf>
    <xf numFmtId="1" fontId="6" fillId="3" borderId="2236" xfId="0" applyNumberFormat="1" applyFont="1" applyFill="1" applyBorder="1"/>
    <xf numFmtId="1" fontId="2" fillId="3" borderId="2238" xfId="0" applyNumberFormat="1" applyFont="1" applyFill="1" applyBorder="1"/>
    <xf numFmtId="1" fontId="6" fillId="0" borderId="2158" xfId="0" applyNumberFormat="1" applyFont="1" applyBorder="1" applyAlignment="1">
      <alignment wrapText="1"/>
    </xf>
    <xf numFmtId="1" fontId="6" fillId="0" borderId="2160" xfId="0" applyNumberFormat="1" applyFont="1" applyBorder="1" applyAlignment="1">
      <alignment wrapText="1"/>
    </xf>
    <xf numFmtId="1" fontId="6" fillId="3" borderId="2161" xfId="1" applyNumberFormat="1" applyFont="1" applyFill="1" applyBorder="1"/>
    <xf numFmtId="1" fontId="6" fillId="3" borderId="2162" xfId="1" applyNumberFormat="1" applyFont="1" applyFill="1" applyBorder="1"/>
    <xf numFmtId="1" fontId="6" fillId="3" borderId="2239" xfId="1" applyNumberFormat="1" applyFont="1" applyFill="1" applyBorder="1"/>
    <xf numFmtId="1" fontId="6" fillId="7" borderId="2196" xfId="0" applyNumberFormat="1" applyFont="1" applyFill="1" applyBorder="1" applyProtection="1">
      <protection locked="0"/>
    </xf>
    <xf numFmtId="1" fontId="6" fillId="5" borderId="2236" xfId="0" applyNumberFormat="1" applyFont="1" applyFill="1" applyBorder="1"/>
    <xf numFmtId="1" fontId="2" fillId="5" borderId="2238" xfId="0" applyNumberFormat="1" applyFont="1" applyFill="1" applyBorder="1"/>
    <xf numFmtId="1" fontId="6" fillId="0" borderId="2165" xfId="0" applyNumberFormat="1" applyFont="1" applyBorder="1" applyAlignment="1">
      <alignment horizontal="center" vertical="center"/>
    </xf>
    <xf numFmtId="1" fontId="6" fillId="5" borderId="2235" xfId="0" applyNumberFormat="1" applyFont="1" applyFill="1" applyBorder="1"/>
    <xf numFmtId="1" fontId="6" fillId="0" borderId="2240" xfId="0" applyNumberFormat="1" applyFont="1" applyBorder="1"/>
    <xf numFmtId="1" fontId="6" fillId="7" borderId="2241" xfId="0" applyNumberFormat="1" applyFont="1" applyFill="1" applyBorder="1" applyProtection="1">
      <protection locked="0"/>
    </xf>
    <xf numFmtId="1" fontId="6" fillId="7" borderId="2242" xfId="0" applyNumberFormat="1" applyFont="1" applyFill="1" applyBorder="1" applyProtection="1">
      <protection locked="0"/>
    </xf>
    <xf numFmtId="1" fontId="6" fillId="0" borderId="2243" xfId="0" applyNumberFormat="1" applyFont="1" applyBorder="1"/>
    <xf numFmtId="1" fontId="6" fillId="0" borderId="2244" xfId="0" applyNumberFormat="1" applyFont="1" applyBorder="1"/>
    <xf numFmtId="1" fontId="6" fillId="0" borderId="2241" xfId="0" applyNumberFormat="1" applyFont="1" applyBorder="1"/>
    <xf numFmtId="1" fontId="6" fillId="0" borderId="2245" xfId="0" applyNumberFormat="1" applyFont="1" applyBorder="1"/>
    <xf numFmtId="1" fontId="6" fillId="0" borderId="2246" xfId="0" applyNumberFormat="1" applyFont="1" applyBorder="1"/>
    <xf numFmtId="1" fontId="6" fillId="5" borderId="2243" xfId="0" applyNumberFormat="1" applyFont="1" applyFill="1" applyBorder="1"/>
    <xf numFmtId="1" fontId="4" fillId="5" borderId="2236" xfId="0" applyNumberFormat="1" applyFont="1" applyFill="1" applyBorder="1"/>
    <xf numFmtId="1" fontId="6" fillId="0" borderId="2247" xfId="0" applyNumberFormat="1" applyFont="1" applyBorder="1" applyAlignment="1">
      <alignment horizontal="center" vertical="center" wrapText="1"/>
    </xf>
    <xf numFmtId="1" fontId="6" fillId="0" borderId="2234" xfId="0" applyNumberFormat="1" applyFont="1" applyBorder="1" applyAlignment="1">
      <alignment horizontal="center"/>
    </xf>
    <xf numFmtId="1" fontId="6" fillId="0" borderId="2160" xfId="0" applyNumberFormat="1" applyFont="1" applyBorder="1" applyAlignment="1">
      <alignment horizontal="center"/>
    </xf>
    <xf numFmtId="1" fontId="6" fillId="7" borderId="2244" xfId="0" applyNumberFormat="1" applyFont="1" applyFill="1" applyBorder="1" applyProtection="1">
      <protection locked="0"/>
    </xf>
    <xf numFmtId="1" fontId="4" fillId="5" borderId="2235" xfId="0" applyNumberFormat="1" applyFont="1" applyFill="1" applyBorder="1"/>
    <xf numFmtId="1" fontId="4" fillId="5" borderId="2236" xfId="0" applyNumberFormat="1" applyFont="1" applyFill="1" applyBorder="1" applyProtection="1">
      <protection locked="0"/>
    </xf>
    <xf numFmtId="1" fontId="4" fillId="5" borderId="2248" xfId="0" applyNumberFormat="1" applyFont="1" applyFill="1" applyBorder="1"/>
    <xf numFmtId="1" fontId="2" fillId="5" borderId="2236" xfId="0" applyNumberFormat="1" applyFont="1" applyFill="1" applyBorder="1"/>
    <xf numFmtId="1" fontId="6" fillId="5" borderId="2236" xfId="0" applyNumberFormat="1" applyFont="1" applyFill="1" applyBorder="1" applyProtection="1">
      <protection locked="0"/>
    </xf>
    <xf numFmtId="1" fontId="6" fillId="5" borderId="2248" xfId="0" applyNumberFormat="1" applyFont="1" applyFill="1" applyBorder="1"/>
    <xf numFmtId="1" fontId="6" fillId="0" borderId="2165" xfId="0" applyNumberFormat="1" applyFont="1" applyBorder="1" applyAlignment="1">
      <alignment horizontal="center"/>
    </xf>
    <xf numFmtId="1" fontId="6" fillId="0" borderId="2249" xfId="0" applyNumberFormat="1" applyFont="1" applyBorder="1" applyAlignment="1">
      <alignment wrapText="1"/>
    </xf>
    <xf numFmtId="1" fontId="6" fillId="0" borderId="396" xfId="0" applyNumberFormat="1" applyFont="1" applyBorder="1"/>
    <xf numFmtId="1" fontId="6" fillId="7" borderId="396" xfId="0" applyNumberFormat="1" applyFont="1" applyFill="1" applyBorder="1" applyProtection="1">
      <protection locked="0"/>
    </xf>
    <xf numFmtId="1" fontId="6" fillId="7" borderId="2233" xfId="0" applyNumberFormat="1" applyFont="1" applyFill="1" applyBorder="1" applyProtection="1">
      <protection locked="0"/>
    </xf>
    <xf numFmtId="1" fontId="6" fillId="0" borderId="2238" xfId="0" applyNumberFormat="1" applyFont="1" applyBorder="1"/>
    <xf numFmtId="1" fontId="6" fillId="0" borderId="2236" xfId="0" applyNumberFormat="1" applyFont="1" applyBorder="1"/>
    <xf numFmtId="1" fontId="4" fillId="0" borderId="2236" xfId="0" applyNumberFormat="1" applyFont="1" applyBorder="1"/>
    <xf numFmtId="1" fontId="6" fillId="0" borderId="2250" xfId="0" applyNumberFormat="1" applyFont="1" applyBorder="1"/>
    <xf numFmtId="1" fontId="6" fillId="0" borderId="2250" xfId="0" applyNumberFormat="1" applyFont="1" applyBorder="1" applyProtection="1">
      <protection locked="0"/>
    </xf>
    <xf numFmtId="1" fontId="1" fillId="0" borderId="2165" xfId="0" applyNumberFormat="1" applyFont="1" applyBorder="1"/>
    <xf numFmtId="1" fontId="4" fillId="3" borderId="2236" xfId="0" applyNumberFormat="1" applyFont="1" applyFill="1" applyBorder="1"/>
    <xf numFmtId="1" fontId="4" fillId="0" borderId="2238" xfId="0" applyNumberFormat="1" applyFont="1" applyBorder="1"/>
    <xf numFmtId="1" fontId="6" fillId="5" borderId="2236" xfId="0" applyNumberFormat="1" applyFont="1" applyFill="1" applyBorder="1" applyAlignment="1">
      <alignment horizontal="center" vertical="center" wrapText="1"/>
    </xf>
    <xf numFmtId="1" fontId="6" fillId="5" borderId="2238" xfId="0" applyNumberFormat="1" applyFont="1" applyFill="1" applyBorder="1"/>
    <xf numFmtId="1" fontId="6" fillId="3" borderId="2238" xfId="0" applyNumberFormat="1" applyFont="1" applyFill="1" applyBorder="1"/>
    <xf numFmtId="1" fontId="1" fillId="0" borderId="2233" xfId="0" applyNumberFormat="1" applyFont="1" applyBorder="1"/>
    <xf numFmtId="1" fontId="6" fillId="5" borderId="2238" xfId="0" applyNumberFormat="1" applyFont="1" applyFill="1" applyBorder="1" applyAlignment="1">
      <alignment horizontal="center" vertical="center" wrapText="1"/>
    </xf>
    <xf numFmtId="1" fontId="6" fillId="5" borderId="2236" xfId="0" applyNumberFormat="1" applyFont="1" applyFill="1" applyBorder="1" applyAlignment="1">
      <alignment horizontal="center" vertical="center" wrapText="1"/>
    </xf>
    <xf numFmtId="1" fontId="6" fillId="0" borderId="2234" xfId="0" applyNumberFormat="1" applyFont="1" applyBorder="1" applyAlignment="1">
      <alignment horizontal="center" vertical="center" wrapText="1"/>
    </xf>
    <xf numFmtId="1" fontId="6" fillId="5" borderId="2235" xfId="0" applyNumberFormat="1" applyFont="1" applyFill="1" applyBorder="1" applyProtection="1">
      <protection locked="0"/>
    </xf>
    <xf numFmtId="1" fontId="4" fillId="0" borderId="2235" xfId="0" applyNumberFormat="1" applyFont="1" applyBorder="1"/>
    <xf numFmtId="1" fontId="6" fillId="3" borderId="2235" xfId="0" applyNumberFormat="1" applyFont="1" applyFill="1" applyBorder="1"/>
    <xf numFmtId="1" fontId="6" fillId="0" borderId="2251" xfId="0" applyNumberFormat="1" applyFont="1" applyBorder="1" applyAlignment="1">
      <alignment horizontal="center" vertical="center" wrapText="1"/>
    </xf>
    <xf numFmtId="1" fontId="6" fillId="5" borderId="2238" xfId="0" applyNumberFormat="1" applyFont="1" applyFill="1" applyBorder="1" applyProtection="1">
      <protection locked="0"/>
    </xf>
    <xf numFmtId="1" fontId="6" fillId="5" borderId="2248" xfId="0" applyNumberFormat="1" applyFont="1" applyFill="1" applyBorder="1" applyProtection="1">
      <protection locked="0"/>
    </xf>
    <xf numFmtId="1" fontId="6" fillId="0" borderId="2241" xfId="0" applyNumberFormat="1" applyFont="1" applyBorder="1" applyAlignment="1">
      <alignment horizontal="right" vertical="center" wrapText="1"/>
    </xf>
    <xf numFmtId="1" fontId="6" fillId="0" borderId="2245" xfId="0" applyNumberFormat="1" applyFont="1" applyBorder="1" applyAlignment="1">
      <alignment horizontal="right"/>
    </xf>
    <xf numFmtId="1" fontId="6" fillId="0" borderId="2154" xfId="0" applyNumberFormat="1" applyFont="1" applyBorder="1" applyAlignment="1">
      <alignment horizontal="right"/>
    </xf>
    <xf numFmtId="1" fontId="6" fillId="7" borderId="2252" xfId="0" applyNumberFormat="1" applyFont="1" applyFill="1" applyBorder="1" applyProtection="1">
      <protection locked="0"/>
    </xf>
    <xf numFmtId="1" fontId="6" fillId="7" borderId="2253" xfId="0" applyNumberFormat="1" applyFont="1" applyFill="1" applyBorder="1" applyProtection="1">
      <protection locked="0"/>
    </xf>
    <xf numFmtId="1" fontId="6" fillId="7" borderId="2245" xfId="0" applyNumberFormat="1" applyFont="1" applyFill="1" applyBorder="1" applyProtection="1">
      <protection locked="0"/>
    </xf>
    <xf numFmtId="1" fontId="6" fillId="0" borderId="2161" xfId="0" applyNumberFormat="1" applyFont="1" applyBorder="1" applyAlignment="1">
      <alignment horizontal="right"/>
    </xf>
    <xf numFmtId="1" fontId="6" fillId="0" borderId="2162" xfId="0" applyNumberFormat="1" applyFont="1" applyBorder="1" applyAlignment="1">
      <alignment horizontal="right"/>
    </xf>
    <xf numFmtId="1" fontId="6" fillId="0" borderId="2160" xfId="0" applyNumberFormat="1" applyFont="1" applyBorder="1" applyAlignment="1">
      <alignment horizontal="right"/>
    </xf>
    <xf numFmtId="1" fontId="6" fillId="0" borderId="2251" xfId="0" applyNumberFormat="1" applyFont="1" applyBorder="1" applyAlignment="1">
      <alignment horizontal="right"/>
    </xf>
    <xf numFmtId="1" fontId="6" fillId="0" borderId="1961" xfId="0" applyNumberFormat="1" applyFont="1" applyBorder="1" applyAlignment="1">
      <alignment horizontal="right"/>
    </xf>
    <xf numFmtId="1" fontId="6" fillId="0" borderId="396" xfId="0" applyNumberFormat="1" applyFont="1" applyBorder="1" applyAlignment="1">
      <alignment horizontal="right"/>
    </xf>
    <xf numFmtId="1" fontId="6" fillId="0" borderId="2248" xfId="0" applyNumberFormat="1" applyFont="1" applyBorder="1"/>
    <xf numFmtId="1" fontId="6" fillId="0" borderId="2163" xfId="0" applyNumberFormat="1" applyFont="1" applyBorder="1" applyAlignment="1">
      <alignment horizontal="center" vertical="center" wrapText="1"/>
    </xf>
    <xf numFmtId="1" fontId="2" fillId="0" borderId="2236" xfId="0" applyNumberFormat="1" applyFont="1" applyBorder="1"/>
    <xf numFmtId="1" fontId="2" fillId="0" borderId="2236" xfId="0" applyNumberFormat="1" applyFont="1" applyBorder="1" applyProtection="1">
      <protection locked="0"/>
    </xf>
    <xf numFmtId="1" fontId="2" fillId="4" borderId="2236" xfId="0" applyNumberFormat="1" applyFont="1" applyFill="1" applyBorder="1" applyProtection="1">
      <protection locked="0"/>
    </xf>
    <xf numFmtId="1" fontId="2" fillId="6" borderId="2236" xfId="0" applyNumberFormat="1" applyFont="1" applyFill="1" applyBorder="1" applyProtection="1">
      <protection locked="0"/>
    </xf>
    <xf numFmtId="1" fontId="6" fillId="0" borderId="2233" xfId="0" applyNumberFormat="1" applyFont="1" applyBorder="1"/>
    <xf numFmtId="1" fontId="6" fillId="5" borderId="2254" xfId="0" applyNumberFormat="1" applyFont="1" applyFill="1" applyBorder="1"/>
    <xf numFmtId="1" fontId="6" fillId="0" borderId="2254" xfId="0" applyNumberFormat="1" applyFont="1" applyBorder="1"/>
    <xf numFmtId="1" fontId="4" fillId="0" borderId="2246" xfId="0" applyNumberFormat="1" applyFont="1" applyBorder="1"/>
    <xf numFmtId="1" fontId="4" fillId="0" borderId="2254" xfId="0" applyNumberFormat="1" applyFont="1" applyBorder="1"/>
    <xf numFmtId="1" fontId="4" fillId="0" borderId="2255" xfId="0" applyNumberFormat="1" applyFont="1" applyBorder="1"/>
    <xf numFmtId="1" fontId="6" fillId="0" borderId="2256" xfId="0" applyNumberFormat="1" applyFont="1" applyBorder="1" applyAlignment="1">
      <alignment horizontal="center" vertical="center" wrapText="1"/>
    </xf>
    <xf numFmtId="1" fontId="6" fillId="0" borderId="2244" xfId="0" applyNumberFormat="1" applyFont="1" applyBorder="1" applyAlignment="1">
      <alignment horizontal="center" vertical="center" wrapText="1"/>
    </xf>
    <xf numFmtId="1" fontId="6" fillId="0" borderId="2257" xfId="0" applyNumberFormat="1" applyFont="1" applyBorder="1" applyAlignment="1">
      <alignment horizontal="center" vertical="center" wrapText="1"/>
    </xf>
    <xf numFmtId="1" fontId="6" fillId="0" borderId="2258" xfId="0" applyNumberFormat="1" applyFont="1" applyBorder="1" applyAlignment="1">
      <alignment horizontal="center" vertical="center" wrapText="1"/>
    </xf>
    <xf numFmtId="1" fontId="6" fillId="0" borderId="2161" xfId="0" applyNumberFormat="1" applyFont="1" applyBorder="1" applyAlignment="1">
      <alignment horizontal="center" vertical="center"/>
    </xf>
    <xf numFmtId="1" fontId="6" fillId="0" borderId="2258" xfId="0" applyNumberFormat="1" applyFont="1" applyBorder="1" applyAlignment="1">
      <alignment horizontal="center" vertical="center"/>
    </xf>
    <xf numFmtId="1" fontId="6" fillId="0" borderId="396" xfId="0" applyNumberFormat="1" applyFont="1" applyBorder="1" applyAlignment="1">
      <alignment horizontal="center" vertical="center"/>
    </xf>
    <xf numFmtId="1" fontId="1" fillId="0" borderId="2160" xfId="0" applyNumberFormat="1" applyFont="1" applyBorder="1"/>
    <xf numFmtId="1" fontId="6" fillId="0" borderId="2161" xfId="0" applyNumberFormat="1" applyFont="1" applyBorder="1" applyAlignment="1">
      <alignment wrapText="1"/>
    </xf>
    <xf numFmtId="1" fontId="6" fillId="0" borderId="2162" xfId="0" applyNumberFormat="1" applyFont="1" applyBorder="1" applyAlignment="1">
      <alignment wrapText="1"/>
    </xf>
    <xf numFmtId="1" fontId="6" fillId="7" borderId="2259" xfId="0" applyNumberFormat="1" applyFont="1" applyFill="1" applyBorder="1" applyProtection="1">
      <protection locked="0"/>
    </xf>
    <xf numFmtId="1" fontId="1" fillId="0" borderId="2158" xfId="0" applyNumberFormat="1" applyFont="1" applyBorder="1" applyAlignment="1">
      <alignment wrapText="1"/>
    </xf>
    <xf numFmtId="1" fontId="1" fillId="0" borderId="2160" xfId="0" applyNumberFormat="1" applyFont="1" applyBorder="1" applyAlignment="1">
      <alignment wrapText="1"/>
    </xf>
    <xf numFmtId="1" fontId="6" fillId="10" borderId="2158" xfId="0" applyNumberFormat="1" applyFont="1" applyFill="1" applyBorder="1" applyAlignment="1">
      <alignment horizontal="center"/>
    </xf>
    <xf numFmtId="1" fontId="6" fillId="10" borderId="2160" xfId="0" applyNumberFormat="1" applyFont="1" applyFill="1" applyBorder="1" applyAlignment="1">
      <alignment horizontal="center"/>
    </xf>
    <xf numFmtId="1" fontId="6" fillId="0" borderId="2154" xfId="0" applyNumberFormat="1" applyFont="1" applyBorder="1" applyAlignment="1">
      <alignment wrapText="1"/>
    </xf>
    <xf numFmtId="1" fontId="6" fillId="0" borderId="2241" xfId="0" applyNumberFormat="1" applyFont="1" applyBorder="1" applyAlignment="1">
      <alignment wrapText="1"/>
    </xf>
    <xf numFmtId="1" fontId="6" fillId="0" borderId="2245" xfId="0" applyNumberFormat="1" applyFont="1" applyBorder="1" applyAlignment="1">
      <alignment wrapText="1"/>
    </xf>
    <xf numFmtId="1" fontId="6" fillId="7" borderId="2256" xfId="0" applyNumberFormat="1" applyFont="1" applyFill="1" applyBorder="1" applyProtection="1">
      <protection locked="0"/>
    </xf>
    <xf numFmtId="1" fontId="6" fillId="0" borderId="1961" xfId="0" applyNumberFormat="1" applyFont="1" applyBorder="1" applyAlignment="1">
      <alignment wrapText="1"/>
    </xf>
    <xf numFmtId="1" fontId="6" fillId="0" borderId="2260" xfId="0" applyNumberFormat="1" applyFont="1" applyBorder="1" applyAlignment="1">
      <alignment wrapText="1"/>
    </xf>
    <xf numFmtId="1" fontId="6" fillId="0" borderId="396" xfId="0" applyNumberFormat="1" applyFont="1" applyBorder="1" applyAlignment="1">
      <alignment wrapText="1"/>
    </xf>
    <xf numFmtId="1" fontId="6" fillId="0" borderId="2160" xfId="0" applyNumberFormat="1" applyFont="1" applyBorder="1" applyAlignment="1">
      <alignment wrapText="1"/>
    </xf>
    <xf numFmtId="1" fontId="1" fillId="0" borderId="2158" xfId="0" applyNumberFormat="1" applyFont="1" applyBorder="1"/>
    <xf numFmtId="1" fontId="6" fillId="0" borderId="2252" xfId="0" applyNumberFormat="1" applyFont="1" applyBorder="1" applyAlignment="1">
      <alignment wrapText="1"/>
    </xf>
    <xf numFmtId="1" fontId="6" fillId="9" borderId="2241" xfId="0" applyNumberFormat="1" applyFont="1" applyFill="1" applyBorder="1"/>
    <xf numFmtId="1" fontId="6" fillId="9" borderId="2154" xfId="0" applyNumberFormat="1" applyFont="1" applyFill="1" applyBorder="1"/>
    <xf numFmtId="1" fontId="6" fillId="9" borderId="2230" xfId="0" applyNumberFormat="1" applyFont="1" applyFill="1" applyBorder="1"/>
    <xf numFmtId="1" fontId="6" fillId="9" borderId="2244" xfId="0" applyNumberFormat="1" applyFont="1" applyFill="1" applyBorder="1"/>
    <xf numFmtId="1" fontId="6" fillId="9" borderId="1961" xfId="0" applyNumberFormat="1" applyFont="1" applyFill="1" applyBorder="1"/>
    <xf numFmtId="1" fontId="6" fillId="9" borderId="396" xfId="0" applyNumberFormat="1" applyFont="1" applyFill="1" applyBorder="1"/>
    <xf numFmtId="1" fontId="6" fillId="0" borderId="2244" xfId="0" applyNumberFormat="1" applyFont="1" applyBorder="1" applyAlignment="1">
      <alignment wrapText="1"/>
    </xf>
    <xf numFmtId="1" fontId="6" fillId="7" borderId="2261" xfId="0" applyNumberFormat="1" applyFont="1" applyFill="1" applyBorder="1" applyProtection="1">
      <protection locked="0"/>
    </xf>
    <xf numFmtId="1" fontId="6" fillId="0" borderId="2242" xfId="0" applyNumberFormat="1" applyFont="1" applyBorder="1" applyAlignment="1">
      <alignment wrapText="1"/>
    </xf>
    <xf numFmtId="1" fontId="10" fillId="0" borderId="2234" xfId="0" applyNumberFormat="1" applyFont="1" applyBorder="1" applyAlignment="1">
      <alignment horizontal="center" vertical="center" wrapText="1"/>
    </xf>
    <xf numFmtId="1" fontId="10" fillId="0" borderId="2160" xfId="0" applyNumberFormat="1" applyFont="1" applyBorder="1" applyAlignment="1">
      <alignment horizontal="center" vertical="center" wrapText="1"/>
    </xf>
    <xf numFmtId="1" fontId="6" fillId="0" borderId="2154" xfId="0" applyNumberFormat="1" applyFont="1" applyBorder="1" applyAlignment="1">
      <alignment horizontal="center" vertical="center" wrapText="1"/>
    </xf>
    <xf numFmtId="1" fontId="11" fillId="0" borderId="2251" xfId="0" applyNumberFormat="1" applyFont="1" applyBorder="1" applyAlignment="1">
      <alignment horizontal="center" vertical="center" wrapText="1"/>
    </xf>
    <xf numFmtId="1" fontId="11" fillId="0" borderId="2163" xfId="0" applyNumberFormat="1" applyFont="1" applyBorder="1" applyAlignment="1">
      <alignment horizontal="center" vertical="center" wrapText="1"/>
    </xf>
    <xf numFmtId="1" fontId="11" fillId="0" borderId="2160" xfId="0" applyNumberFormat="1" applyFont="1" applyBorder="1" applyAlignment="1">
      <alignment horizontal="center" vertical="center" wrapText="1"/>
    </xf>
    <xf numFmtId="1" fontId="1" fillId="0" borderId="2158" xfId="0" applyNumberFormat="1" applyFont="1" applyBorder="1"/>
    <xf numFmtId="1" fontId="6" fillId="0" borderId="2163" xfId="0" applyNumberFormat="1" applyFont="1" applyBorder="1" applyAlignment="1">
      <alignment wrapText="1"/>
    </xf>
    <xf numFmtId="1" fontId="6" fillId="7" borderId="2251" xfId="0" applyNumberFormat="1" applyFont="1" applyFill="1" applyBorder="1" applyProtection="1">
      <protection locked="0"/>
    </xf>
    <xf numFmtId="1" fontId="6" fillId="7" borderId="2163" xfId="0" applyNumberFormat="1" applyFont="1" applyFill="1" applyBorder="1" applyProtection="1">
      <protection locked="0"/>
    </xf>
    <xf numFmtId="1" fontId="6" fillId="0" borderId="2262" xfId="0" applyNumberFormat="1" applyFont="1" applyBorder="1" applyAlignment="1">
      <alignment wrapText="1"/>
    </xf>
    <xf numFmtId="1" fontId="6" fillId="9" borderId="2252" xfId="0" applyNumberFormat="1" applyFont="1" applyFill="1" applyBorder="1"/>
    <xf numFmtId="1" fontId="6" fillId="0" borderId="2249" xfId="0" applyNumberFormat="1" applyFont="1" applyBorder="1" applyAlignment="1">
      <alignment wrapText="1"/>
    </xf>
    <xf numFmtId="1" fontId="6" fillId="0" borderId="2160" xfId="0" applyNumberFormat="1" applyFont="1" applyBorder="1" applyAlignment="1">
      <alignment horizontal="center" vertical="center"/>
    </xf>
    <xf numFmtId="1" fontId="6" fillId="0" borderId="2233" xfId="0" applyNumberFormat="1" applyFont="1" applyBorder="1" applyAlignment="1" applyProtection="1">
      <alignment horizontal="center" vertical="center" wrapText="1"/>
      <protection hidden="1"/>
    </xf>
    <xf numFmtId="1" fontId="6" fillId="0" borderId="2260" xfId="0" applyNumberFormat="1" applyFont="1" applyBorder="1"/>
    <xf numFmtId="1" fontId="6" fillId="0" borderId="2158" xfId="0" applyNumberFormat="1" applyFont="1" applyBorder="1" applyAlignment="1" applyProtection="1">
      <alignment horizontal="center" vertical="center"/>
      <protection hidden="1"/>
    </xf>
    <xf numFmtId="1" fontId="6" fillId="0" borderId="2159" xfId="0" applyNumberFormat="1" applyFont="1" applyBorder="1" applyAlignment="1" applyProtection="1">
      <alignment horizontal="center" vertical="center"/>
      <protection hidden="1"/>
    </xf>
    <xf numFmtId="1" fontId="6" fillId="0" borderId="2160" xfId="0" applyNumberFormat="1" applyFont="1" applyBorder="1" applyAlignment="1" applyProtection="1">
      <alignment horizontal="center" vertical="center"/>
      <protection hidden="1"/>
    </xf>
    <xf numFmtId="1" fontId="6" fillId="0" borderId="2233" xfId="0" applyNumberFormat="1" applyFont="1" applyBorder="1" applyAlignment="1" applyProtection="1">
      <alignment horizontal="center" vertical="center"/>
      <protection hidden="1"/>
    </xf>
    <xf numFmtId="1" fontId="6" fillId="0" borderId="2161" xfId="0" applyNumberFormat="1" applyFont="1" applyBorder="1" applyAlignment="1" applyProtection="1">
      <alignment horizontal="center" vertical="center"/>
      <protection hidden="1"/>
    </xf>
    <xf numFmtId="1" fontId="6" fillId="5" borderId="396" xfId="0" applyNumberFormat="1" applyFont="1" applyFill="1" applyBorder="1" applyAlignment="1">
      <alignment horizontal="center" vertical="center" wrapText="1"/>
    </xf>
    <xf numFmtId="1" fontId="6" fillId="0" borderId="2164" xfId="0" applyNumberFormat="1" applyFont="1" applyBorder="1" applyAlignment="1">
      <alignment horizontal="center" vertical="center" wrapText="1"/>
    </xf>
    <xf numFmtId="1" fontId="6" fillId="0" borderId="2196" xfId="0" applyNumberFormat="1" applyFont="1" applyBorder="1" applyAlignment="1">
      <alignment wrapText="1"/>
    </xf>
    <xf numFmtId="1" fontId="6" fillId="0" borderId="2164" xfId="0" applyNumberFormat="1" applyFont="1" applyBorder="1" applyAlignment="1">
      <alignment wrapText="1"/>
    </xf>
    <xf numFmtId="1" fontId="6" fillId="0" borderId="2165" xfId="0" applyNumberFormat="1" applyFont="1" applyBorder="1" applyAlignment="1">
      <alignment wrapText="1"/>
    </xf>
    <xf numFmtId="1" fontId="6" fillId="9" borderId="2245" xfId="0" applyNumberFormat="1" applyFont="1" applyFill="1" applyBorder="1" applyAlignment="1">
      <alignment wrapText="1"/>
    </xf>
    <xf numFmtId="1" fontId="6" fillId="0" borderId="396" xfId="0" applyNumberFormat="1" applyFont="1" applyBorder="1" applyAlignment="1">
      <alignment horizontal="center" vertical="center"/>
    </xf>
    <xf numFmtId="1" fontId="6" fillId="0" borderId="2263" xfId="0" applyNumberFormat="1" applyFont="1" applyBorder="1"/>
    <xf numFmtId="1" fontId="6" fillId="0" borderId="398" xfId="0" applyNumberFormat="1" applyFont="1" applyBorder="1" applyAlignment="1">
      <alignment horizontal="center" vertical="center"/>
    </xf>
    <xf numFmtId="1" fontId="6" fillId="10" borderId="2241" xfId="0" applyNumberFormat="1" applyFont="1" applyFill="1" applyBorder="1"/>
    <xf numFmtId="1" fontId="6" fillId="10" borderId="2177" xfId="0" applyNumberFormat="1" applyFont="1" applyFill="1" applyBorder="1"/>
    <xf numFmtId="1" fontId="6" fillId="10" borderId="2154" xfId="0" applyNumberFormat="1" applyFont="1" applyFill="1" applyBorder="1"/>
    <xf numFmtId="1" fontId="6" fillId="10" borderId="2252" xfId="0" applyNumberFormat="1" applyFont="1" applyFill="1" applyBorder="1"/>
    <xf numFmtId="1" fontId="6" fillId="10" borderId="2230" xfId="0" applyNumberFormat="1" applyFont="1" applyFill="1" applyBorder="1"/>
    <xf numFmtId="1" fontId="6" fillId="0" borderId="754" xfId="0" applyNumberFormat="1" applyFont="1" applyBorder="1"/>
    <xf numFmtId="0" fontId="8" fillId="0" borderId="2160" xfId="0" applyFont="1" applyBorder="1" applyAlignment="1">
      <alignment wrapText="1"/>
    </xf>
    <xf numFmtId="1" fontId="6" fillId="7" borderId="2159" xfId="0" applyNumberFormat="1" applyFont="1" applyFill="1" applyBorder="1" applyProtection="1">
      <protection locked="0"/>
    </xf>
    <xf numFmtId="1" fontId="6" fillId="0" borderId="2264" xfId="0" applyNumberFormat="1" applyFont="1" applyBorder="1" applyAlignment="1">
      <alignment wrapText="1"/>
    </xf>
    <xf numFmtId="1" fontId="6" fillId="0" borderId="2265" xfId="0" applyNumberFormat="1" applyFont="1" applyBorder="1"/>
    <xf numFmtId="1" fontId="6" fillId="0" borderId="2266" xfId="0" applyNumberFormat="1" applyFont="1" applyBorder="1"/>
    <xf numFmtId="1" fontId="6" fillId="0" borderId="2267" xfId="0" applyNumberFormat="1" applyFont="1" applyBorder="1"/>
    <xf numFmtId="1" fontId="6" fillId="0" borderId="2233" xfId="0" applyNumberFormat="1" applyFont="1" applyBorder="1" applyAlignment="1">
      <alignment wrapText="1"/>
    </xf>
    <xf numFmtId="1" fontId="6" fillId="0" borderId="2268" xfId="0" applyNumberFormat="1" applyFont="1" applyBorder="1" applyAlignment="1">
      <alignment horizontal="center" vertical="center"/>
    </xf>
    <xf numFmtId="1" fontId="6" fillId="0" borderId="754" xfId="0" applyNumberFormat="1" applyFont="1" applyBorder="1" applyAlignment="1">
      <alignment horizontal="center" vertical="center" wrapText="1"/>
    </xf>
    <xf numFmtId="1" fontId="6" fillId="0" borderId="2269" xfId="0" applyNumberFormat="1" applyFont="1" applyBorder="1" applyAlignment="1">
      <alignment horizontal="center" vertical="center" wrapText="1"/>
    </xf>
    <xf numFmtId="1" fontId="6" fillId="0" borderId="2270" xfId="0" applyNumberFormat="1" applyFont="1" applyBorder="1" applyAlignment="1">
      <alignment horizontal="center" vertical="center" wrapText="1"/>
    </xf>
    <xf numFmtId="1" fontId="6" fillId="0" borderId="2271" xfId="0" applyNumberFormat="1" applyFont="1" applyBorder="1" applyAlignment="1">
      <alignment horizontal="center" vertical="center" wrapText="1"/>
    </xf>
    <xf numFmtId="1" fontId="6" fillId="0" borderId="2272" xfId="0" applyNumberFormat="1" applyFont="1" applyBorder="1" applyAlignment="1">
      <alignment horizontal="center" vertical="center" wrapText="1"/>
    </xf>
    <xf numFmtId="1" fontId="4" fillId="5" borderId="2273" xfId="0" applyNumberFormat="1" applyFont="1" applyFill="1" applyBorder="1"/>
    <xf numFmtId="1" fontId="6" fillId="0" borderId="2233" xfId="0" applyNumberFormat="1" applyFont="1" applyBorder="1"/>
    <xf numFmtId="1" fontId="5" fillId="0" borderId="2274" xfId="0" applyNumberFormat="1" applyFont="1" applyBorder="1"/>
    <xf numFmtId="1" fontId="2" fillId="0" borderId="2275" xfId="0" applyNumberFormat="1" applyFont="1" applyBorder="1"/>
    <xf numFmtId="1" fontId="2" fillId="3" borderId="2275" xfId="0" applyNumberFormat="1" applyFont="1" applyFill="1" applyBorder="1"/>
    <xf numFmtId="1" fontId="6" fillId="3" borderId="396" xfId="0" applyNumberFormat="1" applyFont="1" applyFill="1" applyBorder="1" applyProtection="1">
      <protection hidden="1"/>
    </xf>
    <xf numFmtId="1" fontId="6" fillId="0" borderId="1801" xfId="0" applyNumberFormat="1" applyFont="1" applyBorder="1" applyAlignment="1">
      <alignment horizontal="center" vertical="center"/>
    </xf>
    <xf numFmtId="1" fontId="6" fillId="0" borderId="397" xfId="0" applyNumberFormat="1" applyFont="1" applyBorder="1" applyAlignment="1">
      <alignment horizontal="center" vertical="center"/>
    </xf>
    <xf numFmtId="1" fontId="6" fillId="0" borderId="2276" xfId="0" applyNumberFormat="1" applyFont="1" applyBorder="1" applyAlignment="1">
      <alignment wrapText="1"/>
    </xf>
    <xf numFmtId="1" fontId="6" fillId="0" borderId="2277" xfId="0" applyNumberFormat="1" applyFont="1" applyBorder="1" applyAlignment="1">
      <alignment horizontal="right" wrapText="1"/>
    </xf>
    <xf numFmtId="1" fontId="6" fillId="0" borderId="2278" xfId="0" applyNumberFormat="1" applyFont="1" applyBorder="1" applyAlignment="1">
      <alignment horizontal="right"/>
    </xf>
    <xf numFmtId="1" fontId="6" fillId="7" borderId="2279" xfId="0" applyNumberFormat="1" applyFont="1" applyFill="1" applyBorder="1" applyProtection="1">
      <protection locked="0"/>
    </xf>
    <xf numFmtId="1" fontId="6" fillId="7" borderId="2278" xfId="0" applyNumberFormat="1" applyFont="1" applyFill="1" applyBorder="1" applyProtection="1">
      <protection locked="0"/>
    </xf>
    <xf numFmtId="1" fontId="6" fillId="7" borderId="2280" xfId="0" applyNumberFormat="1" applyFont="1" applyFill="1" applyBorder="1" applyProtection="1">
      <protection locked="0"/>
    </xf>
    <xf numFmtId="1" fontId="6" fillId="7" borderId="2281" xfId="0" applyNumberFormat="1" applyFont="1" applyFill="1" applyBorder="1" applyProtection="1">
      <protection locked="0"/>
    </xf>
    <xf numFmtId="1" fontId="6" fillId="0" borderId="397" xfId="0" applyNumberFormat="1" applyFont="1" applyBorder="1" applyAlignment="1">
      <alignment horizontal="right" wrapText="1"/>
    </xf>
    <xf numFmtId="1" fontId="6" fillId="0" borderId="2268" xfId="0" applyNumberFormat="1" applyFont="1" applyBorder="1" applyAlignment="1">
      <alignment horizontal="center" vertical="center" wrapText="1"/>
    </xf>
    <xf numFmtId="1" fontId="6" fillId="0" borderId="2268" xfId="0" applyNumberFormat="1" applyFont="1" applyBorder="1" applyAlignment="1">
      <alignment horizontal="center" vertical="center"/>
    </xf>
    <xf numFmtId="1" fontId="6" fillId="0" borderId="2269" xfId="0" applyNumberFormat="1" applyFont="1" applyBorder="1" applyAlignment="1">
      <alignment horizontal="center" vertical="center"/>
    </xf>
    <xf numFmtId="1" fontId="6" fillId="0" borderId="2276" xfId="0" applyNumberFormat="1" applyFont="1" applyBorder="1"/>
    <xf numFmtId="1" fontId="6" fillId="0" borderId="2276" xfId="0" applyNumberFormat="1" applyFont="1" applyBorder="1" applyAlignment="1">
      <alignment horizontal="right" wrapText="1"/>
    </xf>
    <xf numFmtId="1" fontId="6" fillId="0" borderId="2279" xfId="0" applyNumberFormat="1" applyFont="1" applyBorder="1" applyAlignment="1">
      <alignment horizontal="right" wrapText="1"/>
    </xf>
    <xf numFmtId="1" fontId="6" fillId="0" borderId="2280" xfId="0" applyNumberFormat="1" applyFont="1" applyBorder="1" applyAlignment="1">
      <alignment horizontal="right"/>
    </xf>
    <xf numFmtId="1" fontId="6" fillId="7" borderId="2282" xfId="0" applyNumberFormat="1" applyFont="1" applyFill="1" applyBorder="1" applyProtection="1">
      <protection locked="0"/>
    </xf>
    <xf numFmtId="1" fontId="6" fillId="7" borderId="2277" xfId="0" applyNumberFormat="1" applyFont="1" applyFill="1" applyBorder="1" applyProtection="1">
      <protection locked="0"/>
    </xf>
    <xf numFmtId="1" fontId="6" fillId="7" borderId="2283" xfId="0" applyNumberFormat="1" applyFont="1" applyFill="1" applyBorder="1" applyProtection="1">
      <protection locked="0"/>
    </xf>
    <xf numFmtId="1" fontId="12" fillId="7" borderId="2277" xfId="0" applyNumberFormat="1" applyFont="1" applyFill="1" applyBorder="1" applyProtection="1">
      <protection locked="0"/>
    </xf>
    <xf numFmtId="1" fontId="12" fillId="7" borderId="2283" xfId="0" applyNumberFormat="1" applyFont="1" applyFill="1" applyBorder="1" applyProtection="1">
      <protection locked="0"/>
    </xf>
    <xf numFmtId="1" fontId="12" fillId="7" borderId="2280" xfId="0" applyNumberFormat="1" applyFont="1" applyFill="1" applyBorder="1" applyProtection="1">
      <protection locked="0"/>
    </xf>
  </cellXfs>
  <cellStyles count="4">
    <cellStyle name="Normal" xfId="0" builtinId="0"/>
    <cellStyle name="Normal 2" xfId="2" xr:uid="{17221590-EC06-4E9E-915C-0E5C7B9FCBF5}"/>
    <cellStyle name="Notas 2 2" xfId="3" xr:uid="{DBD6A085-7E07-40DC-8195-B6CA6395703C}"/>
    <cellStyle name="Notas 3" xfId="1" xr:uid="{8F0CFE52-DD74-4DA2-9FB0-0277DF3FDBC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SERIES%20Y%20MANUALES%20REM/&#218;LTIMA%20VERSI&#211;N/SA_22_V1.1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SEPTIEMBRE/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OCTUBRE/116108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NOVIEMBRE/116108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DICIEMBRE/116108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ENERO/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FEBRERO/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MARZO/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ABRIL/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MAYO/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CORRECCIONES%20SOLIC.%2018.07.2022/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JULIO/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isternasr/Desktop/COMPARTIDOS/JOSE/A&#209;O%202022/REM%20MENSUAL/AGOSTO/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/>
          <cell r="C2"/>
          <cell r="D2"/>
          <cell r="E2"/>
          <cell r="F2"/>
          <cell r="G2"/>
        </row>
        <row r="3">
          <cell r="B3"/>
          <cell r="C3"/>
          <cell r="D3"/>
          <cell r="E3"/>
          <cell r="F3"/>
          <cell r="G3"/>
          <cell r="H3"/>
        </row>
        <row r="6">
          <cell r="B6"/>
          <cell r="C6"/>
          <cell r="D6"/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1a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0AR"/>
      <sheetName val="A31"/>
      <sheetName val="A32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2022</v>
          </cell>
        </row>
      </sheetData>
      <sheetData sheetId="1">
        <row r="20">
          <cell r="C20">
            <v>0</v>
          </cell>
        </row>
        <row r="21">
          <cell r="C21">
            <v>0</v>
          </cell>
        </row>
        <row r="22">
          <cell r="C22">
            <v>0</v>
          </cell>
        </row>
        <row r="23">
          <cell r="C23">
            <v>0</v>
          </cell>
        </row>
        <row r="37">
          <cell r="F37"/>
        </row>
        <row r="38">
          <cell r="F38"/>
        </row>
        <row r="39">
          <cell r="F39"/>
        </row>
      </sheetData>
      <sheetData sheetId="2"/>
      <sheetData sheetId="3">
        <row r="79">
          <cell r="C79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310EB-3D1A-4EAF-AC19-2B3E55646569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",[1]NOMBRE!B2," - ","( ",[1]NOMBRE!C2,[1]NOMBRE!D2,[1]NOMBRE!E2,[1]NOMBRE!F2,[1]NOMBRE!G2," )")</f>
        <v>COMUNA:  - (  )</v>
      </c>
    </row>
    <row r="3" spans="1:92" ht="16.350000000000001" customHeight="1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</row>
    <row r="4" spans="1:92" ht="16.350000000000001" customHeight="1" x14ac:dyDescent="0.2">
      <c r="A4" s="1" t="str">
        <f>CONCATENATE("MES: ",[1]NOMBRE!B6," - ","( ",[1]NOMBRE!C6,[1]NOMBRE!D6," )")</f>
        <v>MES:  - (  )</v>
      </c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</row>
    <row r="5" spans="1:92" ht="16.350000000000001" customHeight="1" x14ac:dyDescent="0.2">
      <c r="A5" s="1" t="str">
        <f>CONCATENATE("AÑO: ",[1]NOMBRE!B7)</f>
        <v>AÑO: 2022</v>
      </c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5"/>
    </row>
    <row r="7" spans="1:92" ht="15" x14ac:dyDescent="0.2">
      <c r="A7" s="9"/>
      <c r="B7" s="9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5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5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726" t="s">
        <v>3</v>
      </c>
      <c r="B9" s="4727"/>
      <c r="C9" s="4730" t="s">
        <v>4</v>
      </c>
      <c r="D9" s="4732" t="s">
        <v>5</v>
      </c>
      <c r="E9" s="4733"/>
      <c r="F9" s="4733"/>
      <c r="G9" s="4733"/>
      <c r="H9" s="4733"/>
      <c r="I9" s="4733"/>
      <c r="J9" s="4733"/>
      <c r="K9" s="4733"/>
      <c r="L9" s="4733"/>
      <c r="M9" s="4734"/>
      <c r="N9" s="4727" t="s">
        <v>6</v>
      </c>
      <c r="O9" s="4730" t="s">
        <v>7</v>
      </c>
      <c r="P9" s="4730" t="s">
        <v>8</v>
      </c>
      <c r="Q9" s="4730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8"/>
      <c r="AG9" s="8"/>
      <c r="AH9" s="8"/>
      <c r="AI9" s="8"/>
      <c r="AJ9" s="8"/>
      <c r="AK9" s="8"/>
      <c r="AL9" s="8"/>
      <c r="AM9" s="8"/>
      <c r="AN9" s="8"/>
      <c r="AO9" s="8"/>
      <c r="AP9" s="17"/>
      <c r="AQ9" s="17"/>
      <c r="AR9" s="17"/>
      <c r="AS9" s="17"/>
      <c r="AT9" s="17"/>
      <c r="AU9" s="17"/>
      <c r="AV9" s="17"/>
      <c r="AW9" s="17"/>
      <c r="AX9" s="5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4731"/>
      <c r="D10" s="18" t="s">
        <v>10</v>
      </c>
      <c r="E10" s="19" t="s">
        <v>11</v>
      </c>
      <c r="F10" s="19" t="s">
        <v>12</v>
      </c>
      <c r="G10" s="19" t="s">
        <v>13</v>
      </c>
      <c r="H10" s="19" t="s">
        <v>14</v>
      </c>
      <c r="I10" s="19" t="s">
        <v>15</v>
      </c>
      <c r="J10" s="19" t="s">
        <v>16</v>
      </c>
      <c r="K10" s="19" t="s">
        <v>17</v>
      </c>
      <c r="L10" s="19" t="s">
        <v>18</v>
      </c>
      <c r="M10" s="20" t="s">
        <v>19</v>
      </c>
      <c r="N10" s="4735"/>
      <c r="O10" s="4731"/>
      <c r="P10" s="4731"/>
      <c r="Q10" s="4731"/>
      <c r="R10" s="21"/>
      <c r="S10" s="21"/>
      <c r="T10" s="21"/>
      <c r="U10" s="21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22"/>
      <c r="AG10" s="22"/>
      <c r="AH10" s="22"/>
      <c r="AI10" s="22"/>
      <c r="AJ10" s="22"/>
      <c r="AK10" s="22"/>
      <c r="AL10" s="22"/>
      <c r="AM10" s="22"/>
      <c r="AN10" s="22"/>
      <c r="AO10" s="23"/>
      <c r="AP10" s="23"/>
      <c r="AQ10" s="23"/>
      <c r="AR10" s="23"/>
      <c r="AS10" s="23"/>
      <c r="AT10" s="23"/>
      <c r="AU10" s="23"/>
      <c r="AV10" s="23"/>
      <c r="AW10" s="23"/>
      <c r="AX10" s="5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4742" t="s">
        <v>20</v>
      </c>
      <c r="B11" s="4742"/>
      <c r="C11" s="24">
        <f>SUM(D11:M11)</f>
        <v>0</v>
      </c>
      <c r="D11" s="25"/>
      <c r="E11" s="26"/>
      <c r="F11" s="26"/>
      <c r="G11" s="26"/>
      <c r="H11" s="26"/>
      <c r="I11" s="26"/>
      <c r="J11" s="26"/>
      <c r="K11" s="26"/>
      <c r="L11" s="27"/>
      <c r="M11" s="28"/>
      <c r="N11" s="29"/>
      <c r="O11" s="30"/>
      <c r="P11" s="30"/>
      <c r="Q11" s="30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22"/>
      <c r="AG11" s="22"/>
      <c r="AH11" s="22"/>
      <c r="AI11" s="22"/>
      <c r="AJ11" s="22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5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IF(C11&lt;[1]A03!C79,1,0)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22"/>
      <c r="AG12" s="22"/>
      <c r="AH12" s="22"/>
      <c r="AI12" s="22"/>
      <c r="AJ12" s="22"/>
      <c r="AK12" s="23"/>
      <c r="AL12" s="23"/>
      <c r="AM12" s="23"/>
      <c r="AN12" s="23"/>
      <c r="AO12" s="22"/>
      <c r="AP12" s="22"/>
      <c r="AQ12" s="23"/>
      <c r="AR12" s="23"/>
      <c r="AS12" s="23"/>
      <c r="AT12" s="23"/>
      <c r="AU12" s="23"/>
      <c r="AV12" s="23"/>
      <c r="AW12" s="23"/>
      <c r="AX12" s="5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22"/>
      <c r="AG13" s="22"/>
      <c r="AH13" s="22"/>
      <c r="AI13" s="22"/>
      <c r="AJ13" s="22"/>
      <c r="AK13" s="23"/>
      <c r="AL13" s="23"/>
      <c r="AM13" s="23"/>
      <c r="AN13" s="23"/>
      <c r="AO13" s="22"/>
      <c r="AP13" s="22"/>
      <c r="AQ13" s="22"/>
      <c r="AR13" s="23"/>
      <c r="AS13" s="23"/>
      <c r="AT13" s="23"/>
      <c r="AU13" s="23"/>
      <c r="AV13" s="23"/>
      <c r="AW13" s="23"/>
      <c r="AX13" s="5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22"/>
      <c r="AG14" s="22"/>
      <c r="AH14" s="22"/>
      <c r="AI14" s="22"/>
      <c r="AJ14" s="22"/>
      <c r="AK14" s="22"/>
      <c r="AL14" s="22"/>
      <c r="AM14" s="22"/>
      <c r="AN14" s="22"/>
      <c r="AO14" s="23"/>
      <c r="AP14" s="23"/>
      <c r="AQ14" s="23"/>
      <c r="AR14" s="23"/>
      <c r="AS14" s="23"/>
      <c r="AT14" s="23"/>
      <c r="AU14" s="23"/>
      <c r="AV14" s="23"/>
      <c r="AW14" s="23"/>
      <c r="AX14" s="5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5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726" t="s">
        <v>25</v>
      </c>
      <c r="B16" s="4727"/>
      <c r="C16" s="4746" t="s">
        <v>26</v>
      </c>
      <c r="D16" s="4748" t="s">
        <v>27</v>
      </c>
      <c r="E16" s="4748" t="s">
        <v>7</v>
      </c>
      <c r="F16" s="4727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49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50"/>
      <c r="AR16" s="50"/>
      <c r="AS16" s="50"/>
      <c r="AT16" s="50"/>
      <c r="AU16" s="50"/>
      <c r="AV16" s="50"/>
      <c r="AW16" s="51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4747"/>
      <c r="D17" s="4749"/>
      <c r="E17" s="4749"/>
      <c r="F17" s="4735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49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1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4736" t="s">
        <v>28</v>
      </c>
      <c r="B18" s="4737"/>
      <c r="C18" s="52">
        <f>SUM(ENERO:DICIEMBRE!C18)</f>
        <v>1144</v>
      </c>
      <c r="D18" s="52">
        <f>SUM(ENERO:DICIEMBRE!D18)</f>
        <v>1</v>
      </c>
      <c r="E18" s="52">
        <f>SUM(ENERO:DICIEMBRE!E18)</f>
        <v>7</v>
      </c>
      <c r="F18" s="52">
        <f>SUM(ENERO:DICIEMBRE!F18)</f>
        <v>49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22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5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4738" t="s">
        <v>29</v>
      </c>
      <c r="B19" s="4739"/>
      <c r="C19" s="52">
        <f>SUM(ENERO:DICIEMBRE!C19)</f>
        <v>3</v>
      </c>
      <c r="D19" s="52">
        <f>SUM(ENERO:DICIEMBRE!D19)</f>
        <v>0</v>
      </c>
      <c r="E19" s="52">
        <f>SUM(ENERO:DICIEMBRE!E19)</f>
        <v>0</v>
      </c>
      <c r="F19" s="52">
        <f>SUM(ENERO:DICIEMBRE!F19)</f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22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5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52">
        <f>SUM(ENERO:DICIEMBRE!C20)</f>
        <v>37</v>
      </c>
      <c r="D20" s="52">
        <f>SUM(ENERO:DICIEMBRE!D20)</f>
        <v>0</v>
      </c>
      <c r="E20" s="52">
        <f>SUM(ENERO:DICIEMBRE!E20)</f>
        <v>1</v>
      </c>
      <c r="F20" s="52">
        <f>SUM(ENERO:DICIEMBRE!F20)</f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22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5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52">
        <f>SUM(ENERO:DICIEMBRE!C21)</f>
        <v>97</v>
      </c>
      <c r="D21" s="52">
        <f>SUM(ENERO:DICIEMBRE!D21)</f>
        <v>1</v>
      </c>
      <c r="E21" s="52">
        <f>SUM(ENERO:DICIEMBRE!E21)</f>
        <v>0</v>
      </c>
      <c r="F21" s="52">
        <f>SUM(ENERO:DICIEMBRE!F21)</f>
        <v>2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22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5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52">
        <f>SUM(ENERO:DICIEMBRE!C22)</f>
        <v>36</v>
      </c>
      <c r="D22" s="52">
        <f>SUM(ENERO:DICIEMBRE!D22)</f>
        <v>0</v>
      </c>
      <c r="E22" s="52">
        <f>SUM(ENERO:DICIEMBRE!E22)</f>
        <v>0</v>
      </c>
      <c r="F22" s="52">
        <f>SUM(ENERO:DICIEMBRE!F22)</f>
        <v>6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22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5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52">
        <f>SUM(ENERO:DICIEMBRE!C23)</f>
        <v>6</v>
      </c>
      <c r="D23" s="52">
        <f>SUM(ENERO:DICIEMBRE!D23)</f>
        <v>0</v>
      </c>
      <c r="E23" s="52">
        <f>SUM(ENERO:DICIEMBRE!E23)</f>
        <v>0</v>
      </c>
      <c r="F23" s="52">
        <f>SUM(ENERO:DICIEMBRE!F23)</f>
        <v>1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22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5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52">
        <f>SUM(ENERO:DICIEMBRE!C24)</f>
        <v>5</v>
      </c>
      <c r="D24" s="52">
        <f>SUM(ENERO:DICIEMBRE!D24)</f>
        <v>0</v>
      </c>
      <c r="E24" s="52">
        <f>SUM(ENERO:DICIEMBRE!E24)</f>
        <v>0</v>
      </c>
      <c r="F24" s="52">
        <f>SUM(ENERO:DICIEMBRE!F24)</f>
        <v>2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22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5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52">
        <f>SUM(ENERO:DICIEMBRE!C25)</f>
        <v>25</v>
      </c>
      <c r="D25" s="52">
        <f>SUM(ENERO:DICIEMBRE!D25)</f>
        <v>0</v>
      </c>
      <c r="E25" s="52">
        <f>SUM(ENERO:DICIEMBRE!E25)</f>
        <v>0</v>
      </c>
      <c r="F25" s="52">
        <f>SUM(ENERO:DICIEMBRE!F25)</f>
        <v>1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22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5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52">
        <f>SUM(ENERO:DICIEMBRE!C26)</f>
        <v>235</v>
      </c>
      <c r="D26" s="52">
        <f>SUM(ENERO:DICIEMBRE!D26)</f>
        <v>0</v>
      </c>
      <c r="E26" s="52">
        <f>SUM(ENERO:DICIEMBRE!E26)</f>
        <v>1</v>
      </c>
      <c r="F26" s="52">
        <f>SUM(ENERO:DICIEMBRE!F26)</f>
        <v>15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22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5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52">
        <f>SUM(ENERO:DICIEMBRE!C27)</f>
        <v>11</v>
      </c>
      <c r="D27" s="52">
        <f>SUM(ENERO:DICIEMBRE!D27)</f>
        <v>0</v>
      </c>
      <c r="E27" s="52">
        <f>SUM(ENERO:DICIEMBRE!E27)</f>
        <v>0</v>
      </c>
      <c r="F27" s="52">
        <f>SUM(ENERO:DICIEMBRE!F27)</f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22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5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2">
        <f>SUM(ENERO:DICIEMBRE!C28)</f>
        <v>67</v>
      </c>
      <c r="D28" s="52">
        <f>SUM(ENERO:DICIEMBRE!D28)</f>
        <v>0</v>
      </c>
      <c r="E28" s="52">
        <f>SUM(ENERO:DICIEMBRE!E28)</f>
        <v>0</v>
      </c>
      <c r="F28" s="52">
        <f>SUM(ENERO:DICIEMBRE!F28)</f>
        <v>1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22"/>
      <c r="AF28" s="23"/>
      <c r="AG28" s="23"/>
      <c r="AH28" s="61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62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2">
        <f>SUM(ENERO:DICIEMBRE!C29)</f>
        <v>170</v>
      </c>
      <c r="D29" s="52">
        <f>SUM(ENERO:DICIEMBRE!D29)</f>
        <v>0</v>
      </c>
      <c r="E29" s="52">
        <f>SUM(ENERO:DICIEMBRE!E29)</f>
        <v>2</v>
      </c>
      <c r="F29" s="52">
        <f>SUM(ENERO:DICIEMBRE!F29)</f>
        <v>5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22"/>
      <c r="AF29" s="23"/>
      <c r="AG29" s="23"/>
      <c r="AH29" s="61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62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2">
        <f>SUM(ENERO:DICIEMBRE!C30)</f>
        <v>50</v>
      </c>
      <c r="D30" s="52">
        <f>SUM(ENERO:DICIEMBRE!D30)</f>
        <v>0</v>
      </c>
      <c r="E30" s="52">
        <f>SUM(ENERO:DICIEMBRE!E30)</f>
        <v>0</v>
      </c>
      <c r="F30" s="52">
        <f>SUM(ENERO:DICIEMBRE!F30)</f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22"/>
      <c r="AF30" s="23"/>
      <c r="AG30" s="23"/>
      <c r="AH30" s="61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62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52">
        <f>SUM(ENERO:DICIEMBRE!C31)</f>
        <v>402</v>
      </c>
      <c r="D31" s="52">
        <f>SUM(ENERO:DICIEMBRE!D31)</f>
        <v>0</v>
      </c>
      <c r="E31" s="52">
        <f>SUM(ENERO:DICIEMBRE!E31)</f>
        <v>3</v>
      </c>
      <c r="F31" s="52">
        <f>SUM(ENERO:DICIEMBRE!F31)</f>
        <v>17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8"/>
      <c r="AF31" s="8"/>
      <c r="AG31" s="8"/>
      <c r="AH31" s="64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62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8"/>
      <c r="AF32" s="8"/>
      <c r="AG32" s="8"/>
      <c r="AH32" s="64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62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750" t="s">
        <v>43</v>
      </c>
      <c r="B33" s="4751"/>
      <c r="C33" s="4752" t="s">
        <v>4</v>
      </c>
      <c r="D33" s="4753" t="s">
        <v>5</v>
      </c>
      <c r="E33" s="4754"/>
      <c r="F33" s="4754"/>
      <c r="G33" s="4754"/>
      <c r="H33" s="4754"/>
      <c r="I33" s="4754"/>
      <c r="J33" s="4754"/>
      <c r="K33" s="4754"/>
      <c r="L33" s="4754"/>
      <c r="M33" s="4754"/>
      <c r="N33" s="4754"/>
      <c r="O33" s="4754"/>
      <c r="P33" s="4755"/>
      <c r="Q33" s="67"/>
      <c r="R33" s="68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8"/>
      <c r="AJ33" s="8"/>
      <c r="AK33" s="8"/>
      <c r="AL33" s="64"/>
      <c r="AM33" s="8"/>
      <c r="AN33" s="8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62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4731"/>
      <c r="D34" s="18" t="s">
        <v>10</v>
      </c>
      <c r="E34" s="19" t="s">
        <v>11</v>
      </c>
      <c r="F34" s="19" t="s">
        <v>12</v>
      </c>
      <c r="G34" s="19" t="s">
        <v>13</v>
      </c>
      <c r="H34" s="19" t="s">
        <v>14</v>
      </c>
      <c r="I34" s="19" t="s">
        <v>15</v>
      </c>
      <c r="J34" s="19" t="s">
        <v>16</v>
      </c>
      <c r="K34" s="19" t="s">
        <v>17</v>
      </c>
      <c r="L34" s="19" t="s">
        <v>18</v>
      </c>
      <c r="M34" s="19" t="s">
        <v>44</v>
      </c>
      <c r="N34" s="69" t="s">
        <v>45</v>
      </c>
      <c r="O34" s="19" t="s">
        <v>46</v>
      </c>
      <c r="P34" s="20" t="s">
        <v>47</v>
      </c>
      <c r="Q34" s="70" t="s">
        <v>48</v>
      </c>
      <c r="R34" s="70" t="s">
        <v>49</v>
      </c>
      <c r="S34" s="71"/>
      <c r="T34" s="72"/>
      <c r="U34" s="73"/>
      <c r="V34" s="73"/>
      <c r="W34" s="72"/>
      <c r="X34" s="74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22"/>
      <c r="AJ34" s="22"/>
      <c r="AK34" s="22"/>
      <c r="AL34" s="75"/>
      <c r="AM34" s="22"/>
      <c r="AN34" s="22"/>
      <c r="AO34" s="22"/>
      <c r="AP34" s="22"/>
      <c r="AQ34" s="22"/>
      <c r="AR34" s="22"/>
      <c r="AS34" s="22"/>
      <c r="AT34" s="23"/>
      <c r="AU34" s="23"/>
      <c r="AV34" s="23"/>
      <c r="AW34" s="23"/>
      <c r="AX34" s="23"/>
      <c r="AY34" s="23"/>
      <c r="AZ34" s="23"/>
      <c r="BA34" s="62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4756" t="s">
        <v>50</v>
      </c>
      <c r="B35" s="4756"/>
      <c r="C35" s="76">
        <f>SUM(D35:P35)</f>
        <v>0</v>
      </c>
      <c r="D35" s="77">
        <f>SUM(D36:D47,D50:D51,D54)</f>
        <v>0</v>
      </c>
      <c r="E35" s="78">
        <f t="shared" ref="E35:R35" si="3">SUM(E36:E47,E50:E51,E54)</f>
        <v>0</v>
      </c>
      <c r="F35" s="78">
        <f t="shared" si="3"/>
        <v>0</v>
      </c>
      <c r="G35" s="78">
        <f t="shared" si="3"/>
        <v>0</v>
      </c>
      <c r="H35" s="78">
        <f t="shared" si="3"/>
        <v>0</v>
      </c>
      <c r="I35" s="78">
        <f t="shared" si="3"/>
        <v>0</v>
      </c>
      <c r="J35" s="78">
        <f t="shared" si="3"/>
        <v>0</v>
      </c>
      <c r="K35" s="78">
        <f t="shared" si="3"/>
        <v>0</v>
      </c>
      <c r="L35" s="78">
        <f t="shared" si="3"/>
        <v>0</v>
      </c>
      <c r="M35" s="78">
        <f t="shared" si="3"/>
        <v>0</v>
      </c>
      <c r="N35" s="79">
        <f>SUM(N36:N47,N50:N51,N54)</f>
        <v>0</v>
      </c>
      <c r="O35" s="78">
        <f t="shared" si="3"/>
        <v>0</v>
      </c>
      <c r="P35" s="80">
        <f t="shared" si="3"/>
        <v>0</v>
      </c>
      <c r="Q35" s="81">
        <f t="shared" si="3"/>
        <v>0</v>
      </c>
      <c r="R35" s="81">
        <f t="shared" si="3"/>
        <v>0</v>
      </c>
      <c r="S35" s="82" t="str">
        <f>CA35&amp;CB35&amp;CC35</f>
        <v/>
      </c>
      <c r="T35" s="83"/>
      <c r="U35" s="72"/>
      <c r="V35" s="72"/>
      <c r="W35" s="83"/>
      <c r="X35" s="83"/>
      <c r="Y35" s="83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22"/>
      <c r="AN35" s="22"/>
      <c r="AO35" s="22"/>
      <c r="AP35" s="22"/>
      <c r="AQ35" s="22"/>
      <c r="AR35" s="22"/>
      <c r="AS35" s="22"/>
      <c r="AT35" s="23"/>
      <c r="AU35" s="23"/>
      <c r="AV35" s="23"/>
      <c r="AW35" s="23"/>
      <c r="AX35" s="23"/>
      <c r="AY35" s="23"/>
      <c r="AZ35" s="23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4763" t="s">
        <v>51</v>
      </c>
      <c r="B36" s="4764"/>
      <c r="C36" s="84">
        <f>SUM(D36:M36)</f>
        <v>0</v>
      </c>
      <c r="D36" s="25"/>
      <c r="E36" s="26"/>
      <c r="F36" s="26"/>
      <c r="G36" s="26"/>
      <c r="H36" s="26"/>
      <c r="I36" s="26"/>
      <c r="J36" s="26"/>
      <c r="K36" s="26"/>
      <c r="L36" s="26"/>
      <c r="M36" s="26"/>
      <c r="N36" s="85"/>
      <c r="O36" s="86"/>
      <c r="P36" s="87"/>
      <c r="Q36" s="29"/>
      <c r="R36" s="29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22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22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4752" t="s">
        <v>53</v>
      </c>
      <c r="B38" s="93" t="s">
        <v>54</v>
      </c>
      <c r="C38" s="84">
        <f t="shared" si="7"/>
        <v>0</v>
      </c>
      <c r="D38" s="25"/>
      <c r="E38" s="26"/>
      <c r="F38" s="26"/>
      <c r="G38" s="26"/>
      <c r="H38" s="26"/>
      <c r="I38" s="26"/>
      <c r="J38" s="26"/>
      <c r="K38" s="26"/>
      <c r="L38" s="26"/>
      <c r="M38" s="26"/>
      <c r="N38" s="85"/>
      <c r="O38" s="86"/>
      <c r="P38" s="87"/>
      <c r="Q38" s="29"/>
      <c r="R38" s="29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22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767"/>
      <c r="B39" s="94" t="s">
        <v>55</v>
      </c>
      <c r="C39" s="95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22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767"/>
      <c r="B40" s="94" t="s">
        <v>56</v>
      </c>
      <c r="C40" s="95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22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767"/>
      <c r="B41" s="94" t="s">
        <v>57</v>
      </c>
      <c r="C41" s="95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22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767"/>
      <c r="B42" s="94" t="s">
        <v>58</v>
      </c>
      <c r="C42" s="95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22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4731"/>
      <c r="B43" s="99" t="s">
        <v>59</v>
      </c>
      <c r="C43" s="100">
        <f t="shared" si="7"/>
        <v>0</v>
      </c>
      <c r="D43" s="101"/>
      <c r="E43" s="102"/>
      <c r="F43" s="102"/>
      <c r="G43" s="102"/>
      <c r="H43" s="102"/>
      <c r="I43" s="102"/>
      <c r="J43" s="102"/>
      <c r="K43" s="102"/>
      <c r="L43" s="102"/>
      <c r="M43" s="102"/>
      <c r="N43" s="103"/>
      <c r="O43" s="104"/>
      <c r="P43" s="105"/>
      <c r="Q43" s="106"/>
      <c r="R43" s="10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22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4768" t="s">
        <v>60</v>
      </c>
      <c r="B44" s="107" t="s">
        <v>61</v>
      </c>
      <c r="C44" s="108">
        <f t="shared" si="7"/>
        <v>0</v>
      </c>
      <c r="D44" s="109"/>
      <c r="E44" s="110"/>
      <c r="F44" s="110"/>
      <c r="G44" s="110"/>
      <c r="H44" s="110"/>
      <c r="I44" s="110"/>
      <c r="J44" s="110"/>
      <c r="K44" s="110"/>
      <c r="L44" s="110"/>
      <c r="M44" s="110"/>
      <c r="N44" s="111"/>
      <c r="O44" s="112"/>
      <c r="P44" s="113"/>
      <c r="Q44" s="114"/>
      <c r="R44" s="114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15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4731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15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4759" t="s">
        <v>63</v>
      </c>
      <c r="B46" s="117" t="s">
        <v>61</v>
      </c>
      <c r="C46" s="108">
        <f t="shared" si="7"/>
        <v>0</v>
      </c>
      <c r="D46" s="109"/>
      <c r="E46" s="110"/>
      <c r="F46" s="110"/>
      <c r="G46" s="110"/>
      <c r="H46" s="110"/>
      <c r="I46" s="110"/>
      <c r="J46" s="110"/>
      <c r="K46" s="110"/>
      <c r="L46" s="110"/>
      <c r="M46" s="110"/>
      <c r="N46" s="111"/>
      <c r="O46" s="112"/>
      <c r="P46" s="113"/>
      <c r="Q46" s="114"/>
      <c r="R46" s="114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15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15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15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4757" t="s">
        <v>65</v>
      </c>
      <c r="B49" s="4758"/>
      <c r="C49" s="100">
        <f t="shared" si="7"/>
        <v>0</v>
      </c>
      <c r="D49" s="101"/>
      <c r="E49" s="102"/>
      <c r="F49" s="102"/>
      <c r="G49" s="102"/>
      <c r="H49" s="102"/>
      <c r="I49" s="102"/>
      <c r="J49" s="102"/>
      <c r="K49" s="102"/>
      <c r="L49" s="102"/>
      <c r="M49" s="102"/>
      <c r="N49" s="103"/>
      <c r="O49" s="104"/>
      <c r="P49" s="105"/>
      <c r="Q49" s="106"/>
      <c r="R49" s="10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15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4759" t="s">
        <v>66</v>
      </c>
      <c r="B50" s="131" t="s">
        <v>61</v>
      </c>
      <c r="C50" s="132">
        <f>SUM(D50:P50)</f>
        <v>0</v>
      </c>
      <c r="D50" s="133"/>
      <c r="E50" s="134"/>
      <c r="F50" s="134"/>
      <c r="G50" s="134"/>
      <c r="H50" s="134"/>
      <c r="I50" s="134"/>
      <c r="J50" s="134"/>
      <c r="K50" s="134"/>
      <c r="L50" s="134"/>
      <c r="M50" s="134"/>
      <c r="N50" s="135"/>
      <c r="O50" s="134"/>
      <c r="P50" s="136"/>
      <c r="Q50" s="137"/>
      <c r="R50" s="137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38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4731"/>
      <c r="B51" s="140" t="s">
        <v>62</v>
      </c>
      <c r="C51" s="100">
        <f t="shared" ref="C51:C54" si="12">SUM(D51:P51)</f>
        <v>0</v>
      </c>
      <c r="D51" s="101"/>
      <c r="E51" s="102"/>
      <c r="F51" s="102"/>
      <c r="G51" s="102"/>
      <c r="H51" s="102"/>
      <c r="I51" s="102"/>
      <c r="J51" s="102"/>
      <c r="K51" s="102"/>
      <c r="L51" s="102"/>
      <c r="M51" s="102"/>
      <c r="N51" s="141"/>
      <c r="O51" s="102"/>
      <c r="P51" s="142"/>
      <c r="Q51" s="106"/>
      <c r="R51" s="10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38"/>
      <c r="AN51" s="139"/>
      <c r="AO51" s="139"/>
      <c r="AP51" s="139"/>
      <c r="AQ51" s="139"/>
      <c r="AR51" s="139"/>
      <c r="AS51" s="139"/>
      <c r="AT51" s="139"/>
      <c r="AU51" s="139"/>
      <c r="AV51" s="139"/>
      <c r="AW51" s="139"/>
      <c r="AX51" s="139"/>
      <c r="AY51" s="139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4760" t="s">
        <v>67</v>
      </c>
      <c r="B52" s="143" t="s">
        <v>61</v>
      </c>
      <c r="C52" s="144">
        <f t="shared" si="12"/>
        <v>0</v>
      </c>
      <c r="D52" s="145"/>
      <c r="E52" s="146"/>
      <c r="F52" s="146"/>
      <c r="G52" s="146"/>
      <c r="H52" s="146"/>
      <c r="I52" s="146"/>
      <c r="J52" s="146"/>
      <c r="K52" s="146"/>
      <c r="L52" s="146"/>
      <c r="M52" s="146"/>
      <c r="N52" s="147"/>
      <c r="O52" s="146"/>
      <c r="P52" s="148"/>
      <c r="Q52" s="149"/>
      <c r="R52" s="149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50"/>
      <c r="AN52" s="151"/>
      <c r="AO52" s="151"/>
      <c r="AP52" s="151"/>
      <c r="AQ52" s="151"/>
      <c r="AR52" s="151"/>
      <c r="AS52" s="151"/>
      <c r="AT52" s="151"/>
      <c r="AU52" s="151"/>
      <c r="AV52" s="151"/>
      <c r="AW52" s="151"/>
      <c r="AX52" s="151"/>
      <c r="AY52" s="151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4731"/>
      <c r="B53" s="152" t="s">
        <v>62</v>
      </c>
      <c r="C53" s="100">
        <f t="shared" si="12"/>
        <v>0</v>
      </c>
      <c r="D53" s="101"/>
      <c r="E53" s="102"/>
      <c r="F53" s="102"/>
      <c r="G53" s="102"/>
      <c r="H53" s="102"/>
      <c r="I53" s="102"/>
      <c r="J53" s="102"/>
      <c r="K53" s="102"/>
      <c r="L53" s="102"/>
      <c r="M53" s="102"/>
      <c r="N53" s="141"/>
      <c r="O53" s="102"/>
      <c r="P53" s="142"/>
      <c r="Q53" s="106"/>
      <c r="R53" s="10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53"/>
      <c r="AM53" s="153"/>
      <c r="AN53" s="153"/>
      <c r="AO53" s="153"/>
      <c r="AP53" s="153"/>
      <c r="AQ53" s="153"/>
      <c r="AR53" s="153"/>
      <c r="AS53" s="153"/>
      <c r="AT53" s="153"/>
      <c r="AU53" s="153"/>
      <c r="AV53" s="153"/>
      <c r="AW53" s="153"/>
      <c r="AX53" s="153"/>
      <c r="AY53" s="153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4761" t="s">
        <v>68</v>
      </c>
      <c r="B54" s="4762"/>
      <c r="C54" s="100">
        <f t="shared" si="12"/>
        <v>0</v>
      </c>
      <c r="D54" s="101"/>
      <c r="E54" s="102"/>
      <c r="F54" s="102"/>
      <c r="G54" s="102"/>
      <c r="H54" s="102"/>
      <c r="I54" s="102"/>
      <c r="J54" s="102"/>
      <c r="K54" s="102"/>
      <c r="L54" s="102"/>
      <c r="M54" s="102"/>
      <c r="N54" s="141"/>
      <c r="O54" s="102"/>
      <c r="P54" s="142"/>
      <c r="Q54" s="106"/>
      <c r="R54" s="10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153"/>
      <c r="AM54" s="153"/>
      <c r="AN54" s="153"/>
      <c r="AO54" s="153"/>
      <c r="AP54" s="153"/>
      <c r="AQ54" s="153"/>
      <c r="AR54" s="153"/>
      <c r="AS54" s="153"/>
      <c r="AT54" s="153"/>
      <c r="AU54" s="153"/>
      <c r="AV54" s="153"/>
      <c r="AW54" s="153"/>
      <c r="AX54" s="153"/>
      <c r="AY54" s="153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53"/>
      <c r="AM55" s="153"/>
      <c r="AN55" s="153"/>
      <c r="AO55" s="156"/>
      <c r="AP55" s="156"/>
      <c r="AQ55" s="156"/>
      <c r="AR55" s="156"/>
      <c r="AS55" s="156"/>
      <c r="AT55" s="156"/>
      <c r="AU55" s="156"/>
      <c r="AV55" s="156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65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53"/>
      <c r="AM56" s="153"/>
      <c r="AN56" s="153"/>
      <c r="AO56" s="156"/>
      <c r="AP56" s="156"/>
      <c r="AQ56" s="156"/>
      <c r="AR56" s="156"/>
      <c r="AS56" s="156"/>
      <c r="AT56" s="156"/>
      <c r="AU56" s="156"/>
      <c r="AV56" s="156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750" t="s">
        <v>43</v>
      </c>
      <c r="B57" s="4751"/>
      <c r="C57" s="4752" t="s">
        <v>4</v>
      </c>
      <c r="D57" s="4732" t="s">
        <v>5</v>
      </c>
      <c r="E57" s="4754"/>
      <c r="F57" s="4754"/>
      <c r="G57" s="4754"/>
      <c r="H57" s="4754"/>
      <c r="I57" s="4754"/>
      <c r="J57" s="4754"/>
      <c r="K57" s="4754"/>
      <c r="L57" s="4754"/>
      <c r="M57" s="4754"/>
      <c r="N57" s="4754"/>
      <c r="O57" s="4754"/>
      <c r="P57" s="4776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53"/>
      <c r="AK57" s="153"/>
      <c r="AL57" s="153"/>
      <c r="AM57" s="156"/>
      <c r="AN57" s="156"/>
      <c r="AO57" s="156"/>
      <c r="AP57" s="156"/>
      <c r="AQ57" s="156"/>
      <c r="AR57" s="156"/>
      <c r="AS57" s="156"/>
      <c r="AT57" s="156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4731"/>
      <c r="D58" s="18" t="s">
        <v>10</v>
      </c>
      <c r="E58" s="19" t="s">
        <v>11</v>
      </c>
      <c r="F58" s="19" t="s">
        <v>12</v>
      </c>
      <c r="G58" s="19" t="s">
        <v>13</v>
      </c>
      <c r="H58" s="19" t="s">
        <v>14</v>
      </c>
      <c r="I58" s="19" t="s">
        <v>15</v>
      </c>
      <c r="J58" s="19" t="s">
        <v>16</v>
      </c>
      <c r="K58" s="19" t="s">
        <v>17</v>
      </c>
      <c r="L58" s="19" t="s">
        <v>18</v>
      </c>
      <c r="M58" s="19" t="s">
        <v>44</v>
      </c>
      <c r="N58" s="69" t="s">
        <v>45</v>
      </c>
      <c r="O58" s="19" t="s">
        <v>46</v>
      </c>
      <c r="P58" s="157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53"/>
      <c r="AK58" s="153"/>
      <c r="AL58" s="153"/>
      <c r="AM58" s="156"/>
      <c r="AN58" s="156"/>
      <c r="AO58" s="156"/>
      <c r="AP58" s="156"/>
      <c r="AQ58" s="156"/>
      <c r="AR58" s="156"/>
      <c r="AS58" s="156"/>
      <c r="AT58" s="156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4756" t="s">
        <v>50</v>
      </c>
      <c r="B59" s="4756"/>
      <c r="C59" s="76">
        <f>SUM(D59:P59)</f>
        <v>0</v>
      </c>
      <c r="D59" s="77">
        <f>SUM(D60:D71,D74:D75,D78)</f>
        <v>0</v>
      </c>
      <c r="E59" s="78">
        <f t="shared" ref="E59:P59" si="13">SUM(E60:E71,E74:E75,E78)</f>
        <v>0</v>
      </c>
      <c r="F59" s="78">
        <f t="shared" si="13"/>
        <v>0</v>
      </c>
      <c r="G59" s="78">
        <f t="shared" si="13"/>
        <v>0</v>
      </c>
      <c r="H59" s="78">
        <f t="shared" si="13"/>
        <v>0</v>
      </c>
      <c r="I59" s="78">
        <f t="shared" si="13"/>
        <v>0</v>
      </c>
      <c r="J59" s="78">
        <f t="shared" si="13"/>
        <v>0</v>
      </c>
      <c r="K59" s="78">
        <f t="shared" si="13"/>
        <v>0</v>
      </c>
      <c r="L59" s="78">
        <f t="shared" si="13"/>
        <v>0</v>
      </c>
      <c r="M59" s="78">
        <f t="shared" si="13"/>
        <v>0</v>
      </c>
      <c r="N59" s="79">
        <f t="shared" si="13"/>
        <v>0</v>
      </c>
      <c r="O59" s="78">
        <f t="shared" si="13"/>
        <v>0</v>
      </c>
      <c r="P59" s="158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53"/>
      <c r="AK59" s="153"/>
      <c r="AL59" s="153"/>
      <c r="AM59" s="156"/>
      <c r="AN59" s="156"/>
      <c r="AO59" s="156"/>
      <c r="AP59" s="156"/>
      <c r="AQ59" s="156"/>
      <c r="AR59" s="156"/>
      <c r="AS59" s="156"/>
      <c r="AT59" s="156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4777" t="s">
        <v>51</v>
      </c>
      <c r="B60" s="4764"/>
      <c r="C60" s="132">
        <f>SUM(D60:M60)</f>
        <v>0</v>
      </c>
      <c r="D60" s="133"/>
      <c r="E60" s="134"/>
      <c r="F60" s="134"/>
      <c r="G60" s="134"/>
      <c r="H60" s="134"/>
      <c r="I60" s="134"/>
      <c r="J60" s="134"/>
      <c r="K60" s="134"/>
      <c r="L60" s="134"/>
      <c r="M60" s="134"/>
      <c r="N60" s="159"/>
      <c r="O60" s="160"/>
      <c r="P60" s="161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53"/>
      <c r="AK60" s="153"/>
      <c r="AL60" s="153"/>
      <c r="AM60" s="156"/>
      <c r="AN60" s="156"/>
      <c r="AO60" s="156"/>
      <c r="AP60" s="156"/>
      <c r="AQ60" s="156"/>
      <c r="AR60" s="156"/>
      <c r="AS60" s="156"/>
      <c r="AT60" s="156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63"/>
      <c r="AK61" s="163"/>
      <c r="AL61" s="163"/>
      <c r="AM61" s="156"/>
      <c r="AN61" s="156"/>
      <c r="AO61" s="156"/>
      <c r="AP61" s="156"/>
      <c r="AQ61" s="156"/>
      <c r="AR61" s="156"/>
      <c r="AS61" s="156"/>
      <c r="AT61" s="156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4752" t="s">
        <v>53</v>
      </c>
      <c r="B62" s="131" t="s">
        <v>54</v>
      </c>
      <c r="C62" s="132">
        <f t="shared" ref="C62:C73" si="14">SUM(D62:M62)</f>
        <v>0</v>
      </c>
      <c r="D62" s="133"/>
      <c r="E62" s="134"/>
      <c r="F62" s="134"/>
      <c r="G62" s="134"/>
      <c r="H62" s="134"/>
      <c r="I62" s="134"/>
      <c r="J62" s="134"/>
      <c r="K62" s="134"/>
      <c r="L62" s="134"/>
      <c r="M62" s="134"/>
      <c r="N62" s="159"/>
      <c r="O62" s="160"/>
      <c r="P62" s="161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63"/>
      <c r="AK62" s="163"/>
      <c r="AL62" s="163"/>
      <c r="AM62" s="156"/>
      <c r="AN62" s="156"/>
      <c r="AO62" s="156"/>
      <c r="AP62" s="156"/>
      <c r="AQ62" s="156"/>
      <c r="AR62" s="156"/>
      <c r="AS62" s="156"/>
      <c r="AT62" s="156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767"/>
      <c r="B63" s="94" t="s">
        <v>55</v>
      </c>
      <c r="C63" s="95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63"/>
      <c r="AK63" s="163"/>
      <c r="AL63" s="163"/>
      <c r="AM63" s="156"/>
      <c r="AN63" s="156"/>
      <c r="AO63" s="156"/>
      <c r="AP63" s="156"/>
      <c r="AQ63" s="156"/>
      <c r="AR63" s="156"/>
      <c r="AS63" s="156"/>
      <c r="AT63" s="156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767"/>
      <c r="B64" s="94" t="s">
        <v>56</v>
      </c>
      <c r="C64" s="95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63"/>
      <c r="AK64" s="163"/>
      <c r="AL64" s="163"/>
      <c r="AM64" s="156"/>
      <c r="AN64" s="156"/>
      <c r="AO64" s="156"/>
      <c r="AP64" s="156"/>
      <c r="AQ64" s="156"/>
      <c r="AR64" s="156"/>
      <c r="AS64" s="156"/>
      <c r="AT64" s="156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767"/>
      <c r="B65" s="94" t="s">
        <v>57</v>
      </c>
      <c r="C65" s="95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63"/>
      <c r="AK65" s="163"/>
      <c r="AL65" s="163"/>
      <c r="AM65" s="156"/>
      <c r="AN65" s="156"/>
      <c r="AO65" s="156"/>
      <c r="AP65" s="156"/>
      <c r="AQ65" s="156"/>
      <c r="AR65" s="156"/>
      <c r="AS65" s="156"/>
      <c r="AT65" s="156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767"/>
      <c r="B66" s="94" t="s">
        <v>58</v>
      </c>
      <c r="C66" s="95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63"/>
      <c r="AK66" s="163"/>
      <c r="AL66" s="163"/>
      <c r="AM66" s="156"/>
      <c r="AN66" s="156"/>
      <c r="AO66" s="156"/>
      <c r="AP66" s="156"/>
      <c r="AQ66" s="156"/>
      <c r="AR66" s="156"/>
      <c r="AS66" s="156"/>
      <c r="AT66" s="156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4731"/>
      <c r="B67" s="99" t="s">
        <v>59</v>
      </c>
      <c r="C67" s="100">
        <f t="shared" si="14"/>
        <v>0</v>
      </c>
      <c r="D67" s="101"/>
      <c r="E67" s="102"/>
      <c r="F67" s="102"/>
      <c r="G67" s="102"/>
      <c r="H67" s="102"/>
      <c r="I67" s="102"/>
      <c r="J67" s="102"/>
      <c r="K67" s="102"/>
      <c r="L67" s="102"/>
      <c r="M67" s="102"/>
      <c r="N67" s="103"/>
      <c r="O67" s="104"/>
      <c r="P67" s="165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66"/>
      <c r="AK67" s="166"/>
      <c r="AL67" s="166"/>
      <c r="AM67" s="167"/>
      <c r="AN67" s="167"/>
      <c r="AO67" s="167"/>
      <c r="AP67" s="167"/>
      <c r="AQ67" s="167"/>
      <c r="AR67" s="167"/>
      <c r="AS67" s="167"/>
      <c r="AT67" s="167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4752" t="s">
        <v>60</v>
      </c>
      <c r="B68" s="168" t="s">
        <v>61</v>
      </c>
      <c r="C68" s="132">
        <f t="shared" si="14"/>
        <v>0</v>
      </c>
      <c r="D68" s="133"/>
      <c r="E68" s="134"/>
      <c r="F68" s="134"/>
      <c r="G68" s="134"/>
      <c r="H68" s="134"/>
      <c r="I68" s="134"/>
      <c r="J68" s="134"/>
      <c r="K68" s="134"/>
      <c r="L68" s="134"/>
      <c r="M68" s="134"/>
      <c r="N68" s="159"/>
      <c r="O68" s="160"/>
      <c r="P68" s="161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63"/>
      <c r="AK68" s="163"/>
      <c r="AL68" s="163"/>
      <c r="AM68" s="156"/>
      <c r="AN68" s="156"/>
      <c r="AO68" s="156"/>
      <c r="AP68" s="156"/>
      <c r="AQ68" s="156"/>
      <c r="AR68" s="156"/>
      <c r="AS68" s="156"/>
      <c r="AT68" s="156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4731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63"/>
      <c r="AK69" s="163"/>
      <c r="AL69" s="163"/>
      <c r="AM69" s="156"/>
      <c r="AN69" s="156"/>
      <c r="AO69" s="156"/>
      <c r="AP69" s="156"/>
      <c r="AQ69" s="156"/>
      <c r="AR69" s="156"/>
      <c r="AS69" s="156"/>
      <c r="AT69" s="156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4772" t="s">
        <v>63</v>
      </c>
      <c r="B70" s="117" t="s">
        <v>61</v>
      </c>
      <c r="C70" s="169">
        <f t="shared" si="14"/>
        <v>0</v>
      </c>
      <c r="D70" s="170"/>
      <c r="E70" s="171"/>
      <c r="F70" s="171"/>
      <c r="G70" s="171"/>
      <c r="H70" s="171"/>
      <c r="I70" s="171"/>
      <c r="J70" s="171"/>
      <c r="K70" s="171"/>
      <c r="L70" s="171"/>
      <c r="M70" s="171"/>
      <c r="N70" s="172"/>
      <c r="O70" s="173"/>
      <c r="P70" s="174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63"/>
      <c r="AK70" s="163"/>
      <c r="AL70" s="163"/>
      <c r="AM70" s="156"/>
      <c r="AN70" s="156"/>
      <c r="AO70" s="156"/>
      <c r="AP70" s="156"/>
      <c r="AQ70" s="156"/>
      <c r="AR70" s="156"/>
      <c r="AS70" s="156"/>
      <c r="AT70" s="156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4731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63"/>
      <c r="AK71" s="163"/>
      <c r="AL71" s="163"/>
      <c r="AM71" s="156"/>
      <c r="AN71" s="156"/>
      <c r="AO71" s="156"/>
      <c r="AP71" s="156"/>
      <c r="AQ71" s="156"/>
      <c r="AR71" s="156"/>
      <c r="AS71" s="156"/>
      <c r="AT71" s="156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172"/>
      <c r="O72" s="173"/>
      <c r="P72" s="174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63"/>
      <c r="AK72" s="163"/>
      <c r="AL72" s="163"/>
      <c r="AM72" s="156"/>
      <c r="AN72" s="156"/>
      <c r="AO72" s="156"/>
      <c r="AP72" s="156"/>
      <c r="AQ72" s="156"/>
      <c r="AR72" s="156"/>
      <c r="AS72" s="156"/>
      <c r="AT72" s="156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4757" t="s">
        <v>65</v>
      </c>
      <c r="B73" s="4758"/>
      <c r="C73" s="100">
        <f t="shared" si="14"/>
        <v>0</v>
      </c>
      <c r="D73" s="101"/>
      <c r="E73" s="102"/>
      <c r="F73" s="102"/>
      <c r="G73" s="102"/>
      <c r="H73" s="102"/>
      <c r="I73" s="102"/>
      <c r="J73" s="102"/>
      <c r="K73" s="102"/>
      <c r="L73" s="102"/>
      <c r="M73" s="102"/>
      <c r="N73" s="103"/>
      <c r="O73" s="104"/>
      <c r="P73" s="165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63"/>
      <c r="AK73" s="163"/>
      <c r="AL73" s="163"/>
      <c r="AM73" s="156"/>
      <c r="AN73" s="156"/>
      <c r="AO73" s="156"/>
      <c r="AP73" s="156"/>
      <c r="AQ73" s="156"/>
      <c r="AR73" s="156"/>
      <c r="AS73" s="156"/>
      <c r="AT73" s="156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4772" t="s">
        <v>66</v>
      </c>
      <c r="B74" s="176" t="s">
        <v>61</v>
      </c>
      <c r="C74" s="177">
        <f>SUM(D74:P74)</f>
        <v>0</v>
      </c>
      <c r="D74" s="178"/>
      <c r="E74" s="179"/>
      <c r="F74" s="179"/>
      <c r="G74" s="179"/>
      <c r="H74" s="179"/>
      <c r="I74" s="179"/>
      <c r="J74" s="179"/>
      <c r="K74" s="179"/>
      <c r="L74" s="179"/>
      <c r="M74" s="179"/>
      <c r="N74" s="180"/>
      <c r="O74" s="179"/>
      <c r="P74" s="181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82"/>
      <c r="AK74" s="182"/>
      <c r="AL74" s="182"/>
      <c r="AM74" s="183"/>
      <c r="AN74" s="183"/>
      <c r="AO74" s="183"/>
      <c r="AP74" s="183"/>
      <c r="AQ74" s="183"/>
      <c r="AR74" s="183"/>
      <c r="AS74" s="183"/>
      <c r="AT74" s="183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4731"/>
      <c r="B75" s="140" t="s">
        <v>62</v>
      </c>
      <c r="C75" s="100">
        <f t="shared" ref="C75:C76" si="15">SUM(D75:P75)</f>
        <v>0</v>
      </c>
      <c r="D75" s="101"/>
      <c r="E75" s="102"/>
      <c r="F75" s="102"/>
      <c r="G75" s="102"/>
      <c r="H75" s="102"/>
      <c r="I75" s="102"/>
      <c r="J75" s="102"/>
      <c r="K75" s="102"/>
      <c r="L75" s="102"/>
      <c r="M75" s="102"/>
      <c r="N75" s="141"/>
      <c r="O75" s="102"/>
      <c r="P75" s="184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182"/>
      <c r="AK75" s="182"/>
      <c r="AL75" s="182"/>
      <c r="AM75" s="183"/>
      <c r="AN75" s="183"/>
      <c r="AO75" s="183"/>
      <c r="AP75" s="183"/>
      <c r="AQ75" s="183"/>
      <c r="AR75" s="183"/>
      <c r="AS75" s="183"/>
      <c r="AT75" s="183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4773" t="s">
        <v>67</v>
      </c>
      <c r="B76" s="185" t="s">
        <v>61</v>
      </c>
      <c r="C76" s="186">
        <f t="shared" si="15"/>
        <v>0</v>
      </c>
      <c r="D76" s="187"/>
      <c r="E76" s="188"/>
      <c r="F76" s="188"/>
      <c r="G76" s="188"/>
      <c r="H76" s="188"/>
      <c r="I76" s="188"/>
      <c r="J76" s="188"/>
      <c r="K76" s="188"/>
      <c r="L76" s="188"/>
      <c r="M76" s="188"/>
      <c r="N76" s="189"/>
      <c r="O76" s="188"/>
      <c r="P76" s="190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191"/>
      <c r="AK76" s="191"/>
      <c r="AL76" s="191"/>
      <c r="AM76" s="192"/>
      <c r="AN76" s="192"/>
      <c r="AO76" s="192"/>
      <c r="AP76" s="192"/>
      <c r="AQ76" s="192"/>
      <c r="AR76" s="192"/>
      <c r="AS76" s="192"/>
      <c r="AT76" s="192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4731"/>
      <c r="B77" s="152" t="s">
        <v>62</v>
      </c>
      <c r="C77" s="100">
        <f>SUM(D77:P77)</f>
        <v>0</v>
      </c>
      <c r="D77" s="101"/>
      <c r="E77" s="102"/>
      <c r="F77" s="102"/>
      <c r="G77" s="102"/>
      <c r="H77" s="102"/>
      <c r="I77" s="102"/>
      <c r="J77" s="102"/>
      <c r="K77" s="102"/>
      <c r="L77" s="102"/>
      <c r="M77" s="102"/>
      <c r="N77" s="141"/>
      <c r="O77" s="102"/>
      <c r="P77" s="184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191"/>
      <c r="AK77" s="191"/>
      <c r="AL77" s="191"/>
      <c r="AM77" s="192"/>
      <c r="AN77" s="192"/>
      <c r="AO77" s="192"/>
      <c r="AP77" s="192"/>
      <c r="AQ77" s="192"/>
      <c r="AR77" s="192"/>
      <c r="AS77" s="192"/>
      <c r="AT77" s="192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4774" t="s">
        <v>68</v>
      </c>
      <c r="B78" s="4775"/>
      <c r="C78" s="100">
        <f>SUM(D78:P78)</f>
        <v>0</v>
      </c>
      <c r="D78" s="101"/>
      <c r="E78" s="102"/>
      <c r="F78" s="102"/>
      <c r="G78" s="102"/>
      <c r="H78" s="102"/>
      <c r="I78" s="102"/>
      <c r="J78" s="102"/>
      <c r="K78" s="102"/>
      <c r="L78" s="102"/>
      <c r="M78" s="102"/>
      <c r="N78" s="141"/>
      <c r="O78" s="102"/>
      <c r="P78" s="184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91"/>
      <c r="AK78" s="191"/>
      <c r="AL78" s="191"/>
      <c r="AM78" s="192"/>
      <c r="AN78" s="192"/>
      <c r="AO78" s="192"/>
      <c r="AP78" s="192"/>
      <c r="AQ78" s="192"/>
      <c r="AR78" s="192"/>
      <c r="AS78" s="192"/>
      <c r="AT78" s="192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19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191"/>
      <c r="AJ79" s="191"/>
      <c r="AK79" s="191"/>
      <c r="AL79" s="191"/>
      <c r="AM79" s="191"/>
      <c r="AN79" s="191"/>
      <c r="AO79" s="192"/>
      <c r="AP79" s="192"/>
      <c r="AQ79" s="192"/>
      <c r="AR79" s="192"/>
      <c r="AS79" s="192"/>
      <c r="AT79" s="192"/>
      <c r="AU79" s="192"/>
      <c r="AV79" s="192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194" t="s">
        <v>71</v>
      </c>
      <c r="B80" s="194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191"/>
      <c r="AP80" s="191"/>
      <c r="AQ80" s="191"/>
      <c r="AR80" s="191"/>
      <c r="AS80" s="191"/>
      <c r="AT80" s="191"/>
      <c r="AU80" s="191"/>
      <c r="AV80" s="191"/>
      <c r="AW80" s="195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196" t="s">
        <v>73</v>
      </c>
      <c r="B81" s="197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98"/>
      <c r="AP81" s="198"/>
      <c r="AQ81" s="198"/>
      <c r="AR81" s="198"/>
      <c r="AS81" s="198"/>
      <c r="AT81" s="198"/>
      <c r="AU81" s="198"/>
      <c r="AV81" s="198"/>
      <c r="AW81" s="195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19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202"/>
      <c r="AP82" s="202"/>
      <c r="AQ82" s="198"/>
      <c r="AR82" s="198"/>
      <c r="AS82" s="198"/>
      <c r="AT82" s="198"/>
      <c r="AU82" s="198"/>
      <c r="AV82" s="198"/>
      <c r="AW82" s="195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784" t="s">
        <v>75</v>
      </c>
      <c r="B83" s="4785"/>
      <c r="C83" s="194" t="s">
        <v>72</v>
      </c>
      <c r="D83" s="203" t="s">
        <v>76</v>
      </c>
      <c r="E83" s="204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06"/>
      <c r="AT83" s="206"/>
      <c r="AU83" s="206"/>
      <c r="AV83" s="207"/>
      <c r="AW83" s="207"/>
      <c r="AX83" s="207"/>
      <c r="AY83" s="207"/>
      <c r="AZ83" s="207"/>
      <c r="BA83" s="195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4786" t="s">
        <v>78</v>
      </c>
      <c r="B84" s="4787"/>
      <c r="C84" s="208">
        <f>SUM(D84:E84)</f>
        <v>0</v>
      </c>
      <c r="D84" s="209"/>
      <c r="E84" s="210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06"/>
      <c r="AT84" s="206"/>
      <c r="AU84" s="206"/>
      <c r="AV84" s="207"/>
      <c r="AW84" s="207"/>
      <c r="AX84" s="207"/>
      <c r="AY84" s="207"/>
      <c r="AZ84" s="207"/>
      <c r="BA84" s="195"/>
      <c r="BZ84" s="2"/>
      <c r="CA84" s="3" t="str">
        <f>IF(AND(([1]A01!$C20+[1]A01!$C21+[1]A01!$C22+[1]A01!$C23+[1]A01!$F37+[1]A01!$F38+[1]A01!$F39)&lt;&gt;0,D84=0,E84=""),"*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19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06"/>
      <c r="AT85" s="206"/>
      <c r="AU85" s="206"/>
      <c r="AV85" s="207"/>
      <c r="AW85" s="207"/>
      <c r="AX85" s="207"/>
      <c r="AY85" s="207"/>
      <c r="AZ85" s="207"/>
      <c r="BA85" s="195"/>
      <c r="BZ85" s="2"/>
      <c r="CA85" s="3" t="str">
        <f>IF(AND(([1]A01!$C20+[1]A01!$C21+[1]A01!$C22+[1]A01!$C23+[1]A01!$F37+[1]A01!$F38+[1]A01!$F39)&lt;&gt;0,D85=0,E85=""),"*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784" t="s">
        <v>80</v>
      </c>
      <c r="B86" s="4785"/>
      <c r="C86" s="4784" t="s">
        <v>81</v>
      </c>
      <c r="D86" s="4789"/>
      <c r="E86" s="4785"/>
      <c r="F86" s="4791" t="s">
        <v>82</v>
      </c>
      <c r="G86" s="4792"/>
      <c r="H86" s="4792"/>
      <c r="I86" s="4792"/>
      <c r="J86" s="4792"/>
      <c r="K86" s="4792"/>
      <c r="L86" s="4792"/>
      <c r="M86" s="4792"/>
      <c r="N86" s="4792"/>
      <c r="O86" s="4792"/>
      <c r="P86" s="4792"/>
      <c r="Q86" s="4793"/>
      <c r="R86" s="4794" t="s">
        <v>83</v>
      </c>
      <c r="S86" s="4795"/>
      <c r="T86" s="4801" t="s">
        <v>84</v>
      </c>
      <c r="U86" s="4802"/>
      <c r="V86" s="4803" t="s">
        <v>85</v>
      </c>
      <c r="W86" s="4804"/>
      <c r="X86" s="4798" t="s">
        <v>86</v>
      </c>
      <c r="Y86" s="4778" t="s">
        <v>87</v>
      </c>
      <c r="Z86" s="47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213"/>
      <c r="AT86" s="213"/>
      <c r="AU86" s="213"/>
      <c r="AV86" s="214"/>
      <c r="AW86" s="214"/>
      <c r="AX86" s="214"/>
      <c r="AY86" s="214"/>
      <c r="AZ86" s="214"/>
      <c r="BA86" s="215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4788"/>
      <c r="D87" s="4790"/>
      <c r="E87" s="4735"/>
      <c r="F87" s="4782" t="s">
        <v>88</v>
      </c>
      <c r="G87" s="4783"/>
      <c r="H87" s="4782" t="s">
        <v>89</v>
      </c>
      <c r="I87" s="4783"/>
      <c r="J87" s="4782" t="s">
        <v>90</v>
      </c>
      <c r="K87" s="4783"/>
      <c r="L87" s="4782" t="s">
        <v>91</v>
      </c>
      <c r="M87" s="4783"/>
      <c r="N87" s="4782" t="s">
        <v>92</v>
      </c>
      <c r="O87" s="4783"/>
      <c r="P87" s="4782" t="s">
        <v>93</v>
      </c>
      <c r="Q87" s="4783"/>
      <c r="R87" s="4796" t="s">
        <v>94</v>
      </c>
      <c r="S87" s="4783"/>
      <c r="T87" s="4782" t="s">
        <v>95</v>
      </c>
      <c r="U87" s="4797"/>
      <c r="V87" s="4783" t="s">
        <v>96</v>
      </c>
      <c r="W87" s="4798"/>
      <c r="X87" s="4798"/>
      <c r="Y87" s="4780"/>
      <c r="Z87" s="4781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213"/>
      <c r="AT87" s="213"/>
      <c r="AU87" s="213"/>
      <c r="AV87" s="214"/>
      <c r="AW87" s="214"/>
      <c r="AX87" s="214"/>
      <c r="AY87" s="214"/>
      <c r="AZ87" s="214"/>
      <c r="BA87" s="215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4788"/>
      <c r="B88" s="4735"/>
      <c r="C88" s="216" t="s">
        <v>97</v>
      </c>
      <c r="D88" s="217" t="s">
        <v>62</v>
      </c>
      <c r="E88" s="218" t="s">
        <v>98</v>
      </c>
      <c r="F88" s="219" t="s">
        <v>62</v>
      </c>
      <c r="G88" s="220" t="s">
        <v>98</v>
      </c>
      <c r="H88" s="219" t="s">
        <v>62</v>
      </c>
      <c r="I88" s="220" t="s">
        <v>98</v>
      </c>
      <c r="J88" s="219" t="s">
        <v>62</v>
      </c>
      <c r="K88" s="220" t="s">
        <v>98</v>
      </c>
      <c r="L88" s="219" t="s">
        <v>62</v>
      </c>
      <c r="M88" s="220" t="s">
        <v>98</v>
      </c>
      <c r="N88" s="219" t="s">
        <v>62</v>
      </c>
      <c r="O88" s="220" t="s">
        <v>98</v>
      </c>
      <c r="P88" s="219" t="s">
        <v>62</v>
      </c>
      <c r="Q88" s="220" t="s">
        <v>98</v>
      </c>
      <c r="R88" s="221" t="s">
        <v>62</v>
      </c>
      <c r="S88" s="220" t="s">
        <v>98</v>
      </c>
      <c r="T88" s="219" t="s">
        <v>62</v>
      </c>
      <c r="U88" s="222" t="s">
        <v>98</v>
      </c>
      <c r="V88" s="220" t="s">
        <v>99</v>
      </c>
      <c r="W88" s="223" t="s">
        <v>100</v>
      </c>
      <c r="X88" s="4805"/>
      <c r="Y88" s="223" t="s">
        <v>101</v>
      </c>
      <c r="Z88" s="223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24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4799" t="s">
        <v>103</v>
      </c>
      <c r="B89" s="4800"/>
      <c r="C89" s="225">
        <f>SUM(D89:E89)</f>
        <v>0</v>
      </c>
      <c r="D89" s="226">
        <f>SUM(F89+H89+J89+L89+N89+P89)</f>
        <v>0</v>
      </c>
      <c r="E89" s="227">
        <f>SUM(G89+I89+K89+M89+O89+Q89)</f>
        <v>0</v>
      </c>
      <c r="F89" s="228"/>
      <c r="G89" s="229"/>
      <c r="H89" s="228"/>
      <c r="I89" s="229"/>
      <c r="J89" s="228"/>
      <c r="K89" s="229"/>
      <c r="L89" s="228"/>
      <c r="M89" s="229"/>
      <c r="N89" s="228"/>
      <c r="O89" s="229"/>
      <c r="P89" s="228"/>
      <c r="Q89" s="229"/>
      <c r="R89" s="230"/>
      <c r="S89" s="229"/>
      <c r="T89" s="228"/>
      <c r="U89" s="231"/>
      <c r="V89" s="230"/>
      <c r="W89" s="228"/>
      <c r="X89" s="232"/>
      <c r="Y89" s="232"/>
      <c r="Z89" s="233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24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195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241">
        <f>SUM(D92:E92)</f>
        <v>0</v>
      </c>
      <c r="D92" s="242">
        <f t="shared" si="16"/>
        <v>0</v>
      </c>
      <c r="E92" s="243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247"/>
      <c r="Z92" s="247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19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807" t="s">
        <v>80</v>
      </c>
      <c r="B94" s="4808"/>
      <c r="C94" s="4807" t="s">
        <v>81</v>
      </c>
      <c r="D94" s="4789"/>
      <c r="E94" s="4808"/>
      <c r="F94" s="4809" t="s">
        <v>108</v>
      </c>
      <c r="G94" s="4810"/>
      <c r="H94" s="4810"/>
      <c r="I94" s="4810"/>
      <c r="J94" s="4810"/>
      <c r="K94" s="4810"/>
      <c r="L94" s="4810"/>
      <c r="M94" s="4810"/>
      <c r="N94" s="4810"/>
      <c r="O94" s="4810"/>
      <c r="P94" s="4810"/>
      <c r="Q94" s="4811"/>
      <c r="R94" s="4812" t="s">
        <v>109</v>
      </c>
      <c r="S94" s="4813"/>
      <c r="T94" s="4813"/>
      <c r="U94" s="4813"/>
      <c r="V94" s="4814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4788"/>
      <c r="D95" s="4790"/>
      <c r="E95" s="4735"/>
      <c r="F95" s="4782" t="s">
        <v>88</v>
      </c>
      <c r="G95" s="4783"/>
      <c r="H95" s="4782" t="s">
        <v>89</v>
      </c>
      <c r="I95" s="4783"/>
      <c r="J95" s="4782" t="s">
        <v>90</v>
      </c>
      <c r="K95" s="4783"/>
      <c r="L95" s="4782" t="s">
        <v>91</v>
      </c>
      <c r="M95" s="4783"/>
      <c r="N95" s="4782" t="s">
        <v>92</v>
      </c>
      <c r="O95" s="4783"/>
      <c r="P95" s="4782" t="s">
        <v>93</v>
      </c>
      <c r="Q95" s="4797"/>
      <c r="R95" s="4796" t="s">
        <v>96</v>
      </c>
      <c r="S95" s="4783"/>
      <c r="T95" s="4806" t="s">
        <v>86</v>
      </c>
      <c r="U95" s="4782" t="s">
        <v>110</v>
      </c>
      <c r="V95" s="4783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4788"/>
      <c r="B96" s="4735"/>
      <c r="C96" s="248" t="s">
        <v>97</v>
      </c>
      <c r="D96" s="249" t="s">
        <v>62</v>
      </c>
      <c r="E96" s="218" t="s">
        <v>98</v>
      </c>
      <c r="F96" s="219" t="s">
        <v>62</v>
      </c>
      <c r="G96" s="220" t="s">
        <v>98</v>
      </c>
      <c r="H96" s="219" t="s">
        <v>62</v>
      </c>
      <c r="I96" s="220" t="s">
        <v>98</v>
      </c>
      <c r="J96" s="219" t="s">
        <v>62</v>
      </c>
      <c r="K96" s="220" t="s">
        <v>98</v>
      </c>
      <c r="L96" s="219" t="s">
        <v>62</v>
      </c>
      <c r="M96" s="220" t="s">
        <v>98</v>
      </c>
      <c r="N96" s="219" t="s">
        <v>62</v>
      </c>
      <c r="O96" s="220" t="s">
        <v>98</v>
      </c>
      <c r="P96" s="219" t="s">
        <v>62</v>
      </c>
      <c r="Q96" s="222" t="s">
        <v>98</v>
      </c>
      <c r="R96" s="220" t="s">
        <v>99</v>
      </c>
      <c r="S96" s="250" t="s">
        <v>100</v>
      </c>
      <c r="T96" s="4731"/>
      <c r="U96" s="251" t="s">
        <v>101</v>
      </c>
      <c r="V96" s="250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4799" t="s">
        <v>103</v>
      </c>
      <c r="B97" s="4800"/>
      <c r="C97" s="252">
        <f>SUM(D97:E97)</f>
        <v>0</v>
      </c>
      <c r="D97" s="253">
        <f>SUM(F97+H97+J97+L97+N97+P97)</f>
        <v>0</v>
      </c>
      <c r="E97" s="227">
        <f>SUM(G97+I97+K97+M97+O97+Q97)</f>
        <v>0</v>
      </c>
      <c r="F97" s="187"/>
      <c r="G97" s="229"/>
      <c r="H97" s="187"/>
      <c r="I97" s="229"/>
      <c r="J97" s="187"/>
      <c r="K97" s="229"/>
      <c r="L97" s="187"/>
      <c r="M97" s="229"/>
      <c r="N97" s="187"/>
      <c r="O97" s="229"/>
      <c r="P97" s="187"/>
      <c r="Q97" s="231"/>
      <c r="R97" s="230"/>
      <c r="S97" s="187"/>
      <c r="T97" s="232"/>
      <c r="U97" s="232"/>
      <c r="V97" s="254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255"/>
      <c r="X98" s="256"/>
      <c r="Y98" s="256"/>
      <c r="Z98" s="195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255"/>
      <c r="X99" s="256"/>
      <c r="Y99" s="256"/>
      <c r="Z99" s="195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241">
        <f>SUM(D100:E100)</f>
        <v>0</v>
      </c>
      <c r="D100" s="242">
        <f t="shared" si="17"/>
        <v>0</v>
      </c>
      <c r="E100" s="243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247"/>
      <c r="V100" s="247"/>
      <c r="W100" s="255"/>
      <c r="X100" s="256"/>
      <c r="Y100" s="256"/>
      <c r="Z100" s="195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258"/>
      <c r="S101" s="258"/>
      <c r="T101" s="258"/>
      <c r="U101" s="256"/>
      <c r="V101" s="256"/>
      <c r="W101" s="256"/>
      <c r="X101" s="256"/>
      <c r="Y101" s="256"/>
      <c r="Z101" s="195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807" t="s">
        <v>112</v>
      </c>
      <c r="B102" s="4808"/>
      <c r="C102" s="4807" t="s">
        <v>72</v>
      </c>
      <c r="D102" s="4789"/>
      <c r="E102" s="4808"/>
      <c r="F102" s="4782" t="s">
        <v>113</v>
      </c>
      <c r="G102" s="4796"/>
      <c r="H102" s="4796"/>
      <c r="I102" s="4796"/>
      <c r="J102" s="4796"/>
      <c r="K102" s="4796"/>
      <c r="L102" s="4796"/>
      <c r="M102" s="4796"/>
      <c r="N102" s="4796"/>
      <c r="O102" s="4783"/>
      <c r="P102" s="205"/>
      <c r="Q102" s="205"/>
      <c r="R102" s="258"/>
      <c r="S102" s="258"/>
      <c r="T102" s="258"/>
      <c r="U102" s="256"/>
      <c r="V102" s="256"/>
      <c r="W102" s="256"/>
      <c r="X102" s="256"/>
      <c r="Y102" s="256"/>
      <c r="Z102" s="195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4782" t="s">
        <v>114</v>
      </c>
      <c r="G103" s="4783"/>
      <c r="H103" s="4782" t="s">
        <v>115</v>
      </c>
      <c r="I103" s="4783"/>
      <c r="J103" s="4782" t="s">
        <v>116</v>
      </c>
      <c r="K103" s="4783"/>
      <c r="L103" s="4782" t="s">
        <v>117</v>
      </c>
      <c r="M103" s="4783"/>
      <c r="N103" s="4817" t="s">
        <v>12</v>
      </c>
      <c r="O103" s="4818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261"/>
      <c r="AN103" s="262"/>
      <c r="AO103" s="256"/>
      <c r="AP103" s="256"/>
      <c r="AQ103" s="256"/>
      <c r="AR103" s="256"/>
      <c r="AS103" s="256"/>
      <c r="AT103" s="256"/>
      <c r="AU103" s="256"/>
      <c r="AV103" s="256"/>
      <c r="AW103" s="195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4788"/>
      <c r="B104" s="4815"/>
      <c r="C104" s="263" t="s">
        <v>97</v>
      </c>
      <c r="D104" s="249" t="s">
        <v>62</v>
      </c>
      <c r="E104" s="220" t="s">
        <v>98</v>
      </c>
      <c r="F104" s="248" t="s">
        <v>62</v>
      </c>
      <c r="G104" s="220" t="s">
        <v>98</v>
      </c>
      <c r="H104" s="248" t="s">
        <v>62</v>
      </c>
      <c r="I104" s="220" t="s">
        <v>98</v>
      </c>
      <c r="J104" s="248" t="s">
        <v>62</v>
      </c>
      <c r="K104" s="220" t="s">
        <v>98</v>
      </c>
      <c r="L104" s="248" t="s">
        <v>62</v>
      </c>
      <c r="M104" s="220" t="s">
        <v>98</v>
      </c>
      <c r="N104" s="248" t="s">
        <v>62</v>
      </c>
      <c r="O104" s="220" t="s">
        <v>98</v>
      </c>
      <c r="AH104" s="12"/>
      <c r="AI104" s="12"/>
      <c r="AJ104" s="12"/>
      <c r="AK104" s="12"/>
      <c r="AL104" s="198"/>
      <c r="AM104" s="198"/>
      <c r="AN104" s="198"/>
      <c r="AO104" s="198"/>
      <c r="AP104" s="198"/>
      <c r="AQ104" s="198"/>
      <c r="AR104" s="198"/>
      <c r="AS104" s="198"/>
      <c r="AT104" s="198"/>
      <c r="AU104" s="264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4819" t="s">
        <v>73</v>
      </c>
      <c r="B105" s="4820"/>
      <c r="C105" s="265">
        <f>SUM(D105:E105)</f>
        <v>0</v>
      </c>
      <c r="D105" s="266">
        <f>SUM(F105+H105+J105+L105+N105)</f>
        <v>0</v>
      </c>
      <c r="E105" s="267">
        <f>SUM(G105+I105+K105+M105+O105)</f>
        <v>0</v>
      </c>
      <c r="F105" s="268"/>
      <c r="G105" s="269"/>
      <c r="H105" s="268"/>
      <c r="I105" s="269"/>
      <c r="J105" s="268"/>
      <c r="K105" s="270"/>
      <c r="L105" s="268"/>
      <c r="M105" s="270"/>
      <c r="N105" s="268"/>
      <c r="O105" s="270"/>
      <c r="P105" s="3"/>
      <c r="AH105" s="12"/>
      <c r="AI105" s="12"/>
      <c r="AJ105" s="12"/>
      <c r="AK105" s="12"/>
      <c r="AL105" s="198"/>
      <c r="AM105" s="198"/>
      <c r="AN105" s="198"/>
      <c r="AO105" s="198"/>
      <c r="AP105" s="198"/>
      <c r="AQ105" s="198"/>
      <c r="AR105" s="198"/>
      <c r="AS105" s="198"/>
      <c r="AT105" s="198"/>
      <c r="AU105" s="264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193" t="s">
        <v>118</v>
      </c>
      <c r="B106" s="271"/>
      <c r="AH106" s="12"/>
      <c r="AI106" s="12"/>
      <c r="AJ106" s="12"/>
      <c r="AK106" s="16"/>
      <c r="AL106" s="272"/>
      <c r="AM106" s="272"/>
      <c r="AN106" s="272"/>
      <c r="AO106" s="272"/>
      <c r="AP106" s="272"/>
      <c r="AQ106" s="272"/>
      <c r="AR106" s="272"/>
      <c r="AS106" s="272"/>
      <c r="AT106" s="272"/>
      <c r="AU106" s="273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807" t="s">
        <v>71</v>
      </c>
      <c r="B107" s="4808"/>
      <c r="C107" s="4807" t="s">
        <v>72</v>
      </c>
      <c r="D107" s="4789"/>
      <c r="E107" s="4808"/>
      <c r="F107" s="4782" t="s">
        <v>73</v>
      </c>
      <c r="G107" s="4796"/>
      <c r="H107" s="4796"/>
      <c r="I107" s="4796"/>
      <c r="J107" s="4796"/>
      <c r="K107" s="4796"/>
      <c r="L107" s="4796"/>
      <c r="M107" s="4796"/>
      <c r="N107" s="4796"/>
      <c r="O107" s="4796"/>
      <c r="P107" s="4796"/>
      <c r="Q107" s="4796"/>
      <c r="R107" s="4796"/>
      <c r="S107" s="4796"/>
      <c r="T107" s="4796"/>
      <c r="U107" s="4796"/>
      <c r="V107" s="4796"/>
      <c r="W107" s="4796"/>
      <c r="X107" s="4796"/>
      <c r="Y107" s="4796"/>
      <c r="Z107" s="4796"/>
      <c r="AA107" s="4796"/>
      <c r="AB107" s="4796"/>
      <c r="AC107" s="4796"/>
      <c r="AD107" s="4796"/>
      <c r="AE107" s="4796"/>
      <c r="AF107" s="4796"/>
      <c r="AG107" s="4821"/>
      <c r="AH107" s="12"/>
      <c r="AI107" s="12"/>
      <c r="AJ107" s="12"/>
      <c r="AK107" s="16"/>
      <c r="AL107" s="272"/>
      <c r="AM107" s="272"/>
      <c r="AN107" s="272"/>
      <c r="AO107" s="272"/>
      <c r="AP107" s="272"/>
      <c r="AQ107" s="272"/>
      <c r="AR107" s="272"/>
      <c r="AS107" s="272"/>
      <c r="AT107" s="272"/>
      <c r="AU107" s="273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4822" t="s">
        <v>119</v>
      </c>
      <c r="G108" s="4822"/>
      <c r="H108" s="4822" t="s">
        <v>120</v>
      </c>
      <c r="I108" s="4822"/>
      <c r="J108" s="4822" t="s">
        <v>121</v>
      </c>
      <c r="K108" s="4822"/>
      <c r="L108" s="4822" t="s">
        <v>122</v>
      </c>
      <c r="M108" s="4822"/>
      <c r="N108" s="4822" t="s">
        <v>123</v>
      </c>
      <c r="O108" s="4822"/>
      <c r="P108" s="4822" t="s">
        <v>124</v>
      </c>
      <c r="Q108" s="4822"/>
      <c r="R108" s="4822" t="s">
        <v>125</v>
      </c>
      <c r="S108" s="4822"/>
      <c r="T108" s="4822" t="s">
        <v>126</v>
      </c>
      <c r="U108" s="4822"/>
      <c r="V108" s="4822" t="s">
        <v>127</v>
      </c>
      <c r="W108" s="4822"/>
      <c r="X108" s="4822" t="s">
        <v>128</v>
      </c>
      <c r="Y108" s="4822"/>
      <c r="Z108" s="4782" t="s">
        <v>129</v>
      </c>
      <c r="AA108" s="4821"/>
      <c r="AB108" s="4782" t="s">
        <v>130</v>
      </c>
      <c r="AC108" s="4821"/>
      <c r="AD108" s="4782" t="s">
        <v>131</v>
      </c>
      <c r="AE108" s="4821"/>
      <c r="AF108" s="4782" t="s">
        <v>132</v>
      </c>
      <c r="AG108" s="4821"/>
      <c r="AH108" s="12"/>
      <c r="AI108" s="12"/>
      <c r="AJ108" s="126"/>
      <c r="AK108" s="274"/>
      <c r="AL108" s="272"/>
      <c r="AM108" s="272"/>
      <c r="AN108" s="272"/>
      <c r="AO108" s="272"/>
      <c r="AP108" s="272"/>
      <c r="AQ108" s="272"/>
      <c r="AR108" s="272"/>
      <c r="AS108" s="272"/>
      <c r="AT108" s="272"/>
      <c r="AU108" s="273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4788"/>
      <c r="B109" s="4735"/>
      <c r="C109" s="248" t="s">
        <v>97</v>
      </c>
      <c r="D109" s="249" t="s">
        <v>62</v>
      </c>
      <c r="E109" s="275" t="s">
        <v>98</v>
      </c>
      <c r="F109" s="219" t="s">
        <v>62</v>
      </c>
      <c r="G109" s="276" t="s">
        <v>98</v>
      </c>
      <c r="H109" s="219" t="s">
        <v>62</v>
      </c>
      <c r="I109" s="276" t="s">
        <v>98</v>
      </c>
      <c r="J109" s="219" t="s">
        <v>62</v>
      </c>
      <c r="K109" s="276" t="s">
        <v>98</v>
      </c>
      <c r="L109" s="219" t="s">
        <v>62</v>
      </c>
      <c r="M109" s="276" t="s">
        <v>98</v>
      </c>
      <c r="N109" s="219" t="s">
        <v>62</v>
      </c>
      <c r="O109" s="276" t="s">
        <v>98</v>
      </c>
      <c r="P109" s="219" t="s">
        <v>62</v>
      </c>
      <c r="Q109" s="276" t="s">
        <v>98</v>
      </c>
      <c r="R109" s="219" t="s">
        <v>62</v>
      </c>
      <c r="S109" s="276" t="s">
        <v>98</v>
      </c>
      <c r="T109" s="219" t="s">
        <v>62</v>
      </c>
      <c r="U109" s="276" t="s">
        <v>98</v>
      </c>
      <c r="V109" s="219" t="s">
        <v>62</v>
      </c>
      <c r="W109" s="276" t="s">
        <v>98</v>
      </c>
      <c r="X109" s="219" t="s">
        <v>62</v>
      </c>
      <c r="Y109" s="276" t="s">
        <v>98</v>
      </c>
      <c r="Z109" s="219" t="s">
        <v>62</v>
      </c>
      <c r="AA109" s="276" t="s">
        <v>98</v>
      </c>
      <c r="AB109" s="219" t="s">
        <v>62</v>
      </c>
      <c r="AC109" s="276" t="s">
        <v>98</v>
      </c>
      <c r="AD109" s="219" t="s">
        <v>62</v>
      </c>
      <c r="AE109" s="276" t="s">
        <v>98</v>
      </c>
      <c r="AF109" s="219" t="s">
        <v>62</v>
      </c>
      <c r="AG109" s="276" t="s">
        <v>98</v>
      </c>
      <c r="AH109" s="205"/>
      <c r="AI109" s="12"/>
      <c r="AJ109" s="277"/>
      <c r="AK109" s="272"/>
      <c r="AL109" s="272"/>
      <c r="AM109" s="272"/>
      <c r="AN109" s="272"/>
      <c r="AO109" s="272"/>
      <c r="AP109" s="272"/>
      <c r="AQ109" s="272"/>
      <c r="AR109" s="272"/>
      <c r="AS109" s="272"/>
      <c r="AT109" s="272"/>
      <c r="AU109" s="273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4823" t="s">
        <v>133</v>
      </c>
      <c r="B110" s="4824"/>
      <c r="C110" s="278">
        <f>SUM(D110:E110)</f>
        <v>118</v>
      </c>
      <c r="D110" s="279">
        <f>SUM(F110+H110+J110+L110+N110+P110+R110+T110+V110+X110+Z110+AB110+AD110+AF110)</f>
        <v>41</v>
      </c>
      <c r="E110" s="280">
        <f t="shared" ref="D110:E115" si="18">SUM(G110+I110+K110+M110+O110+Q110+S110+U110+W110+Y110+AA110+AC110+AE110+AG110)</f>
        <v>77</v>
      </c>
      <c r="F110" s="52">
        <f>SUM(ENERO:DICIEMBRE!F110)</f>
        <v>4</v>
      </c>
      <c r="G110" s="52">
        <f>SUM(ENERO:DICIEMBRE!G110)</f>
        <v>3</v>
      </c>
      <c r="H110" s="52">
        <f>SUM(ENERO:DICIEMBRE!H110)</f>
        <v>1</v>
      </c>
      <c r="I110" s="52">
        <f>SUM(ENERO:DICIEMBRE!I110)</f>
        <v>0</v>
      </c>
      <c r="J110" s="52">
        <f>SUM(ENERO:DICIEMBRE!J110)</f>
        <v>3</v>
      </c>
      <c r="K110" s="52">
        <f>SUM(ENERO:DICIEMBRE!K110)</f>
        <v>3</v>
      </c>
      <c r="L110" s="52">
        <f>SUM(ENERO:DICIEMBRE!L110)</f>
        <v>2</v>
      </c>
      <c r="M110" s="52">
        <f>SUM(ENERO:DICIEMBRE!M110)</f>
        <v>3</v>
      </c>
      <c r="N110" s="52">
        <f>SUM(ENERO:DICIEMBRE!N110)</f>
        <v>2</v>
      </c>
      <c r="O110" s="52">
        <f>SUM(ENERO:DICIEMBRE!O110)</f>
        <v>2</v>
      </c>
      <c r="P110" s="52">
        <f>SUM(ENERO:DICIEMBRE!P110)</f>
        <v>3</v>
      </c>
      <c r="Q110" s="52">
        <f>SUM(ENERO:DICIEMBRE!Q110)</f>
        <v>4</v>
      </c>
      <c r="R110" s="52">
        <f>SUM(ENERO:DICIEMBRE!R110)</f>
        <v>1</v>
      </c>
      <c r="S110" s="52">
        <f>SUM(ENERO:DICIEMBRE!S110)</f>
        <v>11</v>
      </c>
      <c r="T110" s="52">
        <f>SUM(ENERO:DICIEMBRE!T110)</f>
        <v>2</v>
      </c>
      <c r="U110" s="52">
        <f>SUM(ENERO:DICIEMBRE!U110)</f>
        <v>10</v>
      </c>
      <c r="V110" s="52">
        <f>SUM(ENERO:DICIEMBRE!V110)</f>
        <v>4</v>
      </c>
      <c r="W110" s="52">
        <f>SUM(ENERO:DICIEMBRE!W110)</f>
        <v>9</v>
      </c>
      <c r="X110" s="52">
        <f>SUM(ENERO:DICIEMBRE!X110)</f>
        <v>7</v>
      </c>
      <c r="Y110" s="52">
        <f>SUM(ENERO:DICIEMBRE!Y110)</f>
        <v>15</v>
      </c>
      <c r="Z110" s="52">
        <f>SUM(ENERO:DICIEMBRE!Z110)</f>
        <v>3</v>
      </c>
      <c r="AA110" s="52">
        <f>SUM(ENERO:DICIEMBRE!AA110)</f>
        <v>6</v>
      </c>
      <c r="AB110" s="52">
        <f>SUM(ENERO:DICIEMBRE!AB110)</f>
        <v>5</v>
      </c>
      <c r="AC110" s="52">
        <f>SUM(ENERO:DICIEMBRE!AC110)</f>
        <v>7</v>
      </c>
      <c r="AD110" s="52">
        <f>SUM(ENERO:DICIEMBRE!AD110)</f>
        <v>4</v>
      </c>
      <c r="AE110" s="52">
        <f>SUM(ENERO:DICIEMBRE!AE110)</f>
        <v>2</v>
      </c>
      <c r="AF110" s="52">
        <f>SUM(ENERO:DICIEMBRE!AF110)</f>
        <v>0</v>
      </c>
      <c r="AG110" s="52">
        <f>SUM(ENERO:DICIEMBRE!AG110)</f>
        <v>2</v>
      </c>
      <c r="AH110" s="281"/>
      <c r="AI110" s="12"/>
      <c r="AJ110" s="282"/>
      <c r="AK110" s="16"/>
      <c r="AL110" s="272"/>
      <c r="AM110" s="272"/>
      <c r="AN110" s="272"/>
      <c r="AO110" s="272"/>
      <c r="AP110" s="272"/>
      <c r="AQ110" s="272"/>
      <c r="AR110" s="272"/>
      <c r="AS110" s="272"/>
      <c r="AT110" s="272"/>
      <c r="AU110" s="273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4806" t="s">
        <v>134</v>
      </c>
      <c r="B111" s="186" t="s">
        <v>135</v>
      </c>
      <c r="C111" s="252">
        <f t="shared" ref="C111:C115" si="19">SUM(D111:E111)</f>
        <v>0</v>
      </c>
      <c r="D111" s="253">
        <f t="shared" si="18"/>
        <v>0</v>
      </c>
      <c r="E111" s="227">
        <f>SUM(G111+I111+K111+M111+O111+Q111+S111+U111+W111+Y111+AA111+AC111+AE111+AG111)</f>
        <v>0</v>
      </c>
      <c r="F111" s="52">
        <f>SUM(ENERO:DICIEMBRE!F111)</f>
        <v>0</v>
      </c>
      <c r="G111" s="52">
        <f>SUM(ENERO:DICIEMBRE!G111)</f>
        <v>0</v>
      </c>
      <c r="H111" s="52">
        <f>SUM(ENERO:DICIEMBRE!H111)</f>
        <v>0</v>
      </c>
      <c r="I111" s="52">
        <f>SUM(ENERO:DICIEMBRE!I111)</f>
        <v>0</v>
      </c>
      <c r="J111" s="52">
        <f>SUM(ENERO:DICIEMBRE!J111)</f>
        <v>0</v>
      </c>
      <c r="K111" s="52">
        <f>SUM(ENERO:DICIEMBRE!K111)</f>
        <v>0</v>
      </c>
      <c r="L111" s="52">
        <f>SUM(ENERO:DICIEMBRE!L111)</f>
        <v>0</v>
      </c>
      <c r="M111" s="52">
        <f>SUM(ENERO:DICIEMBRE!M111)</f>
        <v>0</v>
      </c>
      <c r="N111" s="52">
        <f>SUM(ENERO:DICIEMBRE!N111)</f>
        <v>0</v>
      </c>
      <c r="O111" s="52">
        <f>SUM(ENERO:DICIEMBRE!O111)</f>
        <v>0</v>
      </c>
      <c r="P111" s="52">
        <f>SUM(ENERO:DICIEMBRE!P111)</f>
        <v>0</v>
      </c>
      <c r="Q111" s="52">
        <f>SUM(ENERO:DICIEMBRE!Q111)</f>
        <v>0</v>
      </c>
      <c r="R111" s="52">
        <f>SUM(ENERO:DICIEMBRE!R111)</f>
        <v>0</v>
      </c>
      <c r="S111" s="52">
        <f>SUM(ENERO:DICIEMBRE!S111)</f>
        <v>0</v>
      </c>
      <c r="T111" s="52">
        <f>SUM(ENERO:DICIEMBRE!T111)</f>
        <v>0</v>
      </c>
      <c r="U111" s="52">
        <f>SUM(ENERO:DICIEMBRE!U111)</f>
        <v>0</v>
      </c>
      <c r="V111" s="52">
        <f>SUM(ENERO:DICIEMBRE!V111)</f>
        <v>0</v>
      </c>
      <c r="W111" s="52">
        <f>SUM(ENERO:DICIEMBRE!W111)</f>
        <v>0</v>
      </c>
      <c r="X111" s="52">
        <f>SUM(ENERO:DICIEMBRE!X111)</f>
        <v>0</v>
      </c>
      <c r="Y111" s="52">
        <f>SUM(ENERO:DICIEMBRE!Y111)</f>
        <v>0</v>
      </c>
      <c r="Z111" s="52">
        <f>SUM(ENERO:DICIEMBRE!Z111)</f>
        <v>0</v>
      </c>
      <c r="AA111" s="52">
        <f>SUM(ENERO:DICIEMBRE!AA111)</f>
        <v>0</v>
      </c>
      <c r="AB111" s="52">
        <f>SUM(ENERO:DICIEMBRE!AB111)</f>
        <v>0</v>
      </c>
      <c r="AC111" s="52">
        <f>SUM(ENERO:DICIEMBRE!AC111)</f>
        <v>0</v>
      </c>
      <c r="AD111" s="52">
        <f>SUM(ENERO:DICIEMBRE!AD111)</f>
        <v>0</v>
      </c>
      <c r="AE111" s="52">
        <f>SUM(ENERO:DICIEMBRE!AE111)</f>
        <v>0</v>
      </c>
      <c r="AF111" s="52">
        <f>SUM(ENERO:DICIEMBRE!AF111)</f>
        <v>0</v>
      </c>
      <c r="AG111" s="52">
        <f>SUM(ENERO:DICIEMBRE!AG111)</f>
        <v>0</v>
      </c>
      <c r="AH111" s="281"/>
      <c r="AI111" s="12"/>
      <c r="AJ111" s="283"/>
      <c r="AK111" s="274"/>
      <c r="AL111" s="272"/>
      <c r="AM111" s="272"/>
      <c r="AN111" s="272"/>
      <c r="AO111" s="272"/>
      <c r="AP111" s="272"/>
      <c r="AQ111" s="272"/>
      <c r="AR111" s="272"/>
      <c r="AS111" s="272"/>
      <c r="AT111" s="272"/>
      <c r="AU111" s="273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767"/>
      <c r="B112" s="95" t="s">
        <v>136</v>
      </c>
      <c r="C112" s="234">
        <f t="shared" si="19"/>
        <v>118</v>
      </c>
      <c r="D112" s="235">
        <f t="shared" si="18"/>
        <v>41</v>
      </c>
      <c r="E112" s="236">
        <f t="shared" si="18"/>
        <v>77</v>
      </c>
      <c r="F112" s="52">
        <f>SUM(ENERO:DICIEMBRE!F112)</f>
        <v>4</v>
      </c>
      <c r="G112" s="52">
        <f>SUM(ENERO:DICIEMBRE!G112)</f>
        <v>3</v>
      </c>
      <c r="H112" s="52">
        <f>SUM(ENERO:DICIEMBRE!H112)</f>
        <v>1</v>
      </c>
      <c r="I112" s="52">
        <f>SUM(ENERO:DICIEMBRE!I112)</f>
        <v>0</v>
      </c>
      <c r="J112" s="52">
        <f>SUM(ENERO:DICIEMBRE!J112)</f>
        <v>3</v>
      </c>
      <c r="K112" s="52">
        <f>SUM(ENERO:DICIEMBRE!K112)</f>
        <v>3</v>
      </c>
      <c r="L112" s="52">
        <f>SUM(ENERO:DICIEMBRE!L112)</f>
        <v>2</v>
      </c>
      <c r="M112" s="52">
        <f>SUM(ENERO:DICIEMBRE!M112)</f>
        <v>3</v>
      </c>
      <c r="N112" s="52">
        <f>SUM(ENERO:DICIEMBRE!N112)</f>
        <v>2</v>
      </c>
      <c r="O112" s="52">
        <f>SUM(ENERO:DICIEMBRE!O112)</f>
        <v>2</v>
      </c>
      <c r="P112" s="52">
        <f>SUM(ENERO:DICIEMBRE!P112)</f>
        <v>3</v>
      </c>
      <c r="Q112" s="52">
        <f>SUM(ENERO:DICIEMBRE!Q112)</f>
        <v>4</v>
      </c>
      <c r="R112" s="52">
        <f>SUM(ENERO:DICIEMBRE!R112)</f>
        <v>1</v>
      </c>
      <c r="S112" s="52">
        <f>SUM(ENERO:DICIEMBRE!S112)</f>
        <v>11</v>
      </c>
      <c r="T112" s="52">
        <f>SUM(ENERO:DICIEMBRE!T112)</f>
        <v>2</v>
      </c>
      <c r="U112" s="52">
        <f>SUM(ENERO:DICIEMBRE!U112)</f>
        <v>10</v>
      </c>
      <c r="V112" s="52">
        <f>SUM(ENERO:DICIEMBRE!V112)</f>
        <v>4</v>
      </c>
      <c r="W112" s="52">
        <f>SUM(ENERO:DICIEMBRE!W112)</f>
        <v>9</v>
      </c>
      <c r="X112" s="52">
        <f>SUM(ENERO:DICIEMBRE!X112)</f>
        <v>7</v>
      </c>
      <c r="Y112" s="52">
        <f>SUM(ENERO:DICIEMBRE!Y112)</f>
        <v>15</v>
      </c>
      <c r="Z112" s="52">
        <f>SUM(ENERO:DICIEMBRE!Z112)</f>
        <v>3</v>
      </c>
      <c r="AA112" s="52">
        <f>SUM(ENERO:DICIEMBRE!AA112)</f>
        <v>6</v>
      </c>
      <c r="AB112" s="52">
        <f>SUM(ENERO:DICIEMBRE!AB112)</f>
        <v>5</v>
      </c>
      <c r="AC112" s="52">
        <f>SUM(ENERO:DICIEMBRE!AC112)</f>
        <v>7</v>
      </c>
      <c r="AD112" s="52">
        <f>SUM(ENERO:DICIEMBRE!AD112)</f>
        <v>4</v>
      </c>
      <c r="AE112" s="52">
        <f>SUM(ENERO:DICIEMBRE!AE112)</f>
        <v>2</v>
      </c>
      <c r="AF112" s="52">
        <f>SUM(ENERO:DICIEMBRE!AF112)</f>
        <v>0</v>
      </c>
      <c r="AG112" s="52">
        <f>SUM(ENERO:DICIEMBRE!AG112)</f>
        <v>2</v>
      </c>
      <c r="AH112" s="281"/>
      <c r="AI112" s="12"/>
      <c r="AJ112" s="282"/>
      <c r="AK112" s="284"/>
      <c r="AL112" s="272"/>
      <c r="AM112" s="272"/>
      <c r="AN112" s="272"/>
      <c r="AO112" s="272"/>
      <c r="AP112" s="272"/>
      <c r="AQ112" s="272"/>
      <c r="AR112" s="272"/>
      <c r="AS112" s="272"/>
      <c r="AT112" s="272"/>
      <c r="AU112" s="273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767"/>
      <c r="B113" s="95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52">
        <f>SUM(ENERO:DICIEMBRE!F113)</f>
        <v>0</v>
      </c>
      <c r="G113" s="52">
        <f>SUM(ENERO:DICIEMBRE!G113)</f>
        <v>0</v>
      </c>
      <c r="H113" s="52">
        <f>SUM(ENERO:DICIEMBRE!H113)</f>
        <v>0</v>
      </c>
      <c r="I113" s="52">
        <f>SUM(ENERO:DICIEMBRE!I113)</f>
        <v>0</v>
      </c>
      <c r="J113" s="52">
        <f>SUM(ENERO:DICIEMBRE!J113)</f>
        <v>0</v>
      </c>
      <c r="K113" s="52">
        <f>SUM(ENERO:DICIEMBRE!K113)</f>
        <v>0</v>
      </c>
      <c r="L113" s="52">
        <f>SUM(ENERO:DICIEMBRE!L113)</f>
        <v>0</v>
      </c>
      <c r="M113" s="52">
        <f>SUM(ENERO:DICIEMBRE!M113)</f>
        <v>0</v>
      </c>
      <c r="N113" s="52">
        <f>SUM(ENERO:DICIEMBRE!N113)</f>
        <v>0</v>
      </c>
      <c r="O113" s="52">
        <f>SUM(ENERO:DICIEMBRE!O113)</f>
        <v>0</v>
      </c>
      <c r="P113" s="52">
        <f>SUM(ENERO:DICIEMBRE!P113)</f>
        <v>0</v>
      </c>
      <c r="Q113" s="52">
        <f>SUM(ENERO:DICIEMBRE!Q113)</f>
        <v>0</v>
      </c>
      <c r="R113" s="52">
        <f>SUM(ENERO:DICIEMBRE!R113)</f>
        <v>0</v>
      </c>
      <c r="S113" s="52">
        <f>SUM(ENERO:DICIEMBRE!S113)</f>
        <v>0</v>
      </c>
      <c r="T113" s="52">
        <f>SUM(ENERO:DICIEMBRE!T113)</f>
        <v>0</v>
      </c>
      <c r="U113" s="52">
        <f>SUM(ENERO:DICIEMBRE!U113)</f>
        <v>0</v>
      </c>
      <c r="V113" s="52">
        <f>SUM(ENERO:DICIEMBRE!V113)</f>
        <v>0</v>
      </c>
      <c r="W113" s="52">
        <f>SUM(ENERO:DICIEMBRE!W113)</f>
        <v>0</v>
      </c>
      <c r="X113" s="52">
        <f>SUM(ENERO:DICIEMBRE!X113)</f>
        <v>0</v>
      </c>
      <c r="Y113" s="52">
        <f>SUM(ENERO:DICIEMBRE!Y113)</f>
        <v>0</v>
      </c>
      <c r="Z113" s="52">
        <f>SUM(ENERO:DICIEMBRE!Z113)</f>
        <v>0</v>
      </c>
      <c r="AA113" s="52">
        <f>SUM(ENERO:DICIEMBRE!AA113)</f>
        <v>0</v>
      </c>
      <c r="AB113" s="52">
        <f>SUM(ENERO:DICIEMBRE!AB113)</f>
        <v>0</v>
      </c>
      <c r="AC113" s="52">
        <f>SUM(ENERO:DICIEMBRE!AC113)</f>
        <v>0</v>
      </c>
      <c r="AD113" s="52">
        <f>SUM(ENERO:DICIEMBRE!AD113)</f>
        <v>0</v>
      </c>
      <c r="AE113" s="52">
        <f>SUM(ENERO:DICIEMBRE!AE113)</f>
        <v>0</v>
      </c>
      <c r="AF113" s="52">
        <f>SUM(ENERO:DICIEMBRE!AF113)</f>
        <v>0</v>
      </c>
      <c r="AG113" s="52">
        <f>SUM(ENERO:DICIEMBRE!AG113)</f>
        <v>0</v>
      </c>
      <c r="AH113" s="281"/>
      <c r="AI113" s="12"/>
      <c r="AJ113" s="7"/>
      <c r="AK113" s="14"/>
      <c r="AL113" s="14"/>
      <c r="AM113" s="14"/>
      <c r="AN113" s="285"/>
      <c r="AO113" s="285"/>
      <c r="AP113" s="285"/>
      <c r="AQ113" s="285"/>
      <c r="AR113" s="285"/>
      <c r="AS113" s="285"/>
      <c r="AT113" s="285"/>
      <c r="AU113" s="285"/>
      <c r="AV113" s="285"/>
      <c r="AW113" s="273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767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52">
        <f>SUM(ENERO:DICIEMBRE!F114)</f>
        <v>0</v>
      </c>
      <c r="G114" s="52">
        <f>SUM(ENERO:DICIEMBRE!G114)</f>
        <v>0</v>
      </c>
      <c r="H114" s="52">
        <f>SUM(ENERO:DICIEMBRE!H114)</f>
        <v>0</v>
      </c>
      <c r="I114" s="52">
        <f>SUM(ENERO:DICIEMBRE!I114)</f>
        <v>0</v>
      </c>
      <c r="J114" s="52">
        <f>SUM(ENERO:DICIEMBRE!J114)</f>
        <v>0</v>
      </c>
      <c r="K114" s="52">
        <f>SUM(ENERO:DICIEMBRE!K114)</f>
        <v>0</v>
      </c>
      <c r="L114" s="52">
        <f>SUM(ENERO:DICIEMBRE!L114)</f>
        <v>0</v>
      </c>
      <c r="M114" s="52">
        <f>SUM(ENERO:DICIEMBRE!M114)</f>
        <v>0</v>
      </c>
      <c r="N114" s="52">
        <f>SUM(ENERO:DICIEMBRE!N114)</f>
        <v>0</v>
      </c>
      <c r="O114" s="52">
        <f>SUM(ENERO:DICIEMBRE!O114)</f>
        <v>0</v>
      </c>
      <c r="P114" s="52">
        <f>SUM(ENERO:DICIEMBRE!P114)</f>
        <v>0</v>
      </c>
      <c r="Q114" s="52">
        <f>SUM(ENERO:DICIEMBRE!Q114)</f>
        <v>0</v>
      </c>
      <c r="R114" s="52">
        <f>SUM(ENERO:DICIEMBRE!R114)</f>
        <v>0</v>
      </c>
      <c r="S114" s="52">
        <f>SUM(ENERO:DICIEMBRE!S114)</f>
        <v>0</v>
      </c>
      <c r="T114" s="52">
        <f>SUM(ENERO:DICIEMBRE!T114)</f>
        <v>0</v>
      </c>
      <c r="U114" s="52">
        <f>SUM(ENERO:DICIEMBRE!U114)</f>
        <v>0</v>
      </c>
      <c r="V114" s="52">
        <f>SUM(ENERO:DICIEMBRE!V114)</f>
        <v>0</v>
      </c>
      <c r="W114" s="52">
        <f>SUM(ENERO:DICIEMBRE!W114)</f>
        <v>0</v>
      </c>
      <c r="X114" s="52">
        <f>SUM(ENERO:DICIEMBRE!X114)</f>
        <v>0</v>
      </c>
      <c r="Y114" s="52">
        <f>SUM(ENERO:DICIEMBRE!Y114)</f>
        <v>0</v>
      </c>
      <c r="Z114" s="52">
        <f>SUM(ENERO:DICIEMBRE!Z114)</f>
        <v>0</v>
      </c>
      <c r="AA114" s="52">
        <f>SUM(ENERO:DICIEMBRE!AA114)</f>
        <v>0</v>
      </c>
      <c r="AB114" s="52">
        <f>SUM(ENERO:DICIEMBRE!AB114)</f>
        <v>0</v>
      </c>
      <c r="AC114" s="52">
        <f>SUM(ENERO:DICIEMBRE!AC114)</f>
        <v>0</v>
      </c>
      <c r="AD114" s="52">
        <f>SUM(ENERO:DICIEMBRE!AD114)</f>
        <v>0</v>
      </c>
      <c r="AE114" s="52">
        <f>SUM(ENERO:DICIEMBRE!AE114)</f>
        <v>0</v>
      </c>
      <c r="AF114" s="52">
        <f>SUM(ENERO:DICIEMBRE!AF114)</f>
        <v>0</v>
      </c>
      <c r="AG114" s="52">
        <f>SUM(ENERO:DICIEMBRE!AG114)</f>
        <v>0</v>
      </c>
      <c r="AH114" s="3"/>
      <c r="AL114" s="272"/>
      <c r="AM114" s="272"/>
      <c r="AN114" s="272"/>
      <c r="AO114" s="272"/>
      <c r="AP114" s="272"/>
      <c r="AQ114" s="272"/>
      <c r="AR114" s="272"/>
      <c r="AS114" s="272"/>
      <c r="AT114" s="272"/>
      <c r="AU114" s="273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4731"/>
      <c r="B115" s="88" t="s">
        <v>139</v>
      </c>
      <c r="C115" s="287">
        <f t="shared" si="19"/>
        <v>0</v>
      </c>
      <c r="D115" s="288">
        <f t="shared" si="18"/>
        <v>0</v>
      </c>
      <c r="E115" s="289">
        <f t="shared" si="18"/>
        <v>0</v>
      </c>
      <c r="F115" s="52">
        <f>SUM(ENERO:DICIEMBRE!F115)</f>
        <v>0</v>
      </c>
      <c r="G115" s="52">
        <f>SUM(ENERO:DICIEMBRE!G115)</f>
        <v>0</v>
      </c>
      <c r="H115" s="52">
        <f>SUM(ENERO:DICIEMBRE!H115)</f>
        <v>0</v>
      </c>
      <c r="I115" s="52">
        <f>SUM(ENERO:DICIEMBRE!I115)</f>
        <v>0</v>
      </c>
      <c r="J115" s="52">
        <f>SUM(ENERO:DICIEMBRE!J115)</f>
        <v>0</v>
      </c>
      <c r="K115" s="52">
        <f>SUM(ENERO:DICIEMBRE!K115)</f>
        <v>0</v>
      </c>
      <c r="L115" s="52">
        <f>SUM(ENERO:DICIEMBRE!L115)</f>
        <v>0</v>
      </c>
      <c r="M115" s="52">
        <f>SUM(ENERO:DICIEMBRE!M115)</f>
        <v>0</v>
      </c>
      <c r="N115" s="52">
        <f>SUM(ENERO:DICIEMBRE!N115)</f>
        <v>0</v>
      </c>
      <c r="O115" s="52">
        <f>SUM(ENERO:DICIEMBRE!O115)</f>
        <v>0</v>
      </c>
      <c r="P115" s="52">
        <f>SUM(ENERO:DICIEMBRE!P115)</f>
        <v>0</v>
      </c>
      <c r="Q115" s="52">
        <f>SUM(ENERO:DICIEMBRE!Q115)</f>
        <v>0</v>
      </c>
      <c r="R115" s="52">
        <f>SUM(ENERO:DICIEMBRE!R115)</f>
        <v>0</v>
      </c>
      <c r="S115" s="52">
        <f>SUM(ENERO:DICIEMBRE!S115)</f>
        <v>0</v>
      </c>
      <c r="T115" s="52">
        <f>SUM(ENERO:DICIEMBRE!T115)</f>
        <v>0</v>
      </c>
      <c r="U115" s="52">
        <f>SUM(ENERO:DICIEMBRE!U115)</f>
        <v>0</v>
      </c>
      <c r="V115" s="52">
        <f>SUM(ENERO:DICIEMBRE!V115)</f>
        <v>0</v>
      </c>
      <c r="W115" s="52">
        <f>SUM(ENERO:DICIEMBRE!W115)</f>
        <v>0</v>
      </c>
      <c r="X115" s="52">
        <f>SUM(ENERO:DICIEMBRE!X115)</f>
        <v>0</v>
      </c>
      <c r="Y115" s="52">
        <f>SUM(ENERO:DICIEMBRE!Y115)</f>
        <v>0</v>
      </c>
      <c r="Z115" s="52">
        <f>SUM(ENERO:DICIEMBRE!Z115)</f>
        <v>0</v>
      </c>
      <c r="AA115" s="52">
        <f>SUM(ENERO:DICIEMBRE!AA115)</f>
        <v>0</v>
      </c>
      <c r="AB115" s="52">
        <f>SUM(ENERO:DICIEMBRE!AB115)</f>
        <v>0</v>
      </c>
      <c r="AC115" s="52">
        <f>SUM(ENERO:DICIEMBRE!AC115)</f>
        <v>0</v>
      </c>
      <c r="AD115" s="52">
        <f>SUM(ENERO:DICIEMBRE!AD115)</f>
        <v>0</v>
      </c>
      <c r="AE115" s="52">
        <f>SUM(ENERO:DICIEMBRE!AE115)</f>
        <v>0</v>
      </c>
      <c r="AF115" s="52">
        <f>SUM(ENERO:DICIEMBRE!AF115)</f>
        <v>0</v>
      </c>
      <c r="AG115" s="52">
        <f>SUM(ENERO:DICIEMBRE!AG115)</f>
        <v>0</v>
      </c>
      <c r="AH115" s="3"/>
      <c r="AL115" s="272"/>
      <c r="AM115" s="272"/>
      <c r="AN115" s="272"/>
      <c r="AO115" s="272"/>
      <c r="AP115" s="272"/>
      <c r="AQ115" s="272"/>
      <c r="AR115" s="272"/>
      <c r="AS115" s="272"/>
      <c r="AT115" s="272"/>
      <c r="AU115" s="273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193" t="s">
        <v>140</v>
      </c>
      <c r="B116" s="193"/>
      <c r="AL116" s="272"/>
      <c r="AM116" s="272"/>
      <c r="AN116" s="272"/>
      <c r="AO116" s="272"/>
      <c r="AP116" s="272"/>
      <c r="AQ116" s="272"/>
      <c r="AR116" s="272"/>
      <c r="AS116" s="272"/>
      <c r="AT116" s="272"/>
      <c r="AU116" s="273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807" t="s">
        <v>71</v>
      </c>
      <c r="B117" s="4808"/>
      <c r="C117" s="4806" t="s">
        <v>72</v>
      </c>
      <c r="D117" s="4806"/>
      <c r="E117" s="4806"/>
      <c r="F117" s="4826" t="s">
        <v>85</v>
      </c>
      <c r="G117" s="4826"/>
      <c r="H117" s="4826"/>
      <c r="I117" s="4826"/>
      <c r="J117" s="4826"/>
      <c r="K117" s="4826"/>
      <c r="L117" s="4826"/>
      <c r="M117" s="4826"/>
      <c r="N117" s="4826"/>
      <c r="O117" s="4826"/>
      <c r="P117" s="4826"/>
      <c r="Q117" s="4826"/>
      <c r="R117" s="4826"/>
      <c r="S117" s="4826"/>
      <c r="T117" s="4826"/>
      <c r="U117" s="4826"/>
      <c r="V117" s="4826"/>
      <c r="W117" s="4826"/>
      <c r="X117" s="4826"/>
      <c r="Y117" s="4826"/>
      <c r="Z117" s="4826"/>
      <c r="AA117" s="4826"/>
      <c r="AB117" s="4826"/>
      <c r="AC117" s="4826"/>
      <c r="AD117" s="4826"/>
      <c r="AE117" s="4826"/>
      <c r="AF117" s="4826"/>
      <c r="AG117" s="4827"/>
      <c r="AH117" s="4828" t="s">
        <v>141</v>
      </c>
      <c r="AI117" s="4829"/>
      <c r="AJ117" s="4829"/>
      <c r="AK117" s="4830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4825"/>
      <c r="D118" s="4825"/>
      <c r="E118" s="4825"/>
      <c r="F118" s="4822" t="s">
        <v>119</v>
      </c>
      <c r="G118" s="4822"/>
      <c r="H118" s="4822" t="s">
        <v>120</v>
      </c>
      <c r="I118" s="4822"/>
      <c r="J118" s="4826" t="s">
        <v>121</v>
      </c>
      <c r="K118" s="4826"/>
      <c r="L118" s="4826" t="s">
        <v>122</v>
      </c>
      <c r="M118" s="4826"/>
      <c r="N118" s="4826" t="s">
        <v>123</v>
      </c>
      <c r="O118" s="4826"/>
      <c r="P118" s="4826" t="s">
        <v>124</v>
      </c>
      <c r="Q118" s="4826"/>
      <c r="R118" s="4822" t="s">
        <v>125</v>
      </c>
      <c r="S118" s="4822"/>
      <c r="T118" s="4826" t="s">
        <v>126</v>
      </c>
      <c r="U118" s="4826"/>
      <c r="V118" s="4826" t="s">
        <v>127</v>
      </c>
      <c r="W118" s="4826"/>
      <c r="X118" s="4826" t="s">
        <v>128</v>
      </c>
      <c r="Y118" s="4826"/>
      <c r="Z118" s="4826" t="s">
        <v>129</v>
      </c>
      <c r="AA118" s="4826"/>
      <c r="AB118" s="4826" t="s">
        <v>130</v>
      </c>
      <c r="AC118" s="4826"/>
      <c r="AD118" s="4826" t="s">
        <v>131</v>
      </c>
      <c r="AE118" s="4826"/>
      <c r="AF118" s="4826" t="s">
        <v>132</v>
      </c>
      <c r="AG118" s="4827"/>
      <c r="AH118" s="4808" t="s">
        <v>142</v>
      </c>
      <c r="AI118" s="4806" t="s">
        <v>143</v>
      </c>
      <c r="AJ118" s="4806" t="s">
        <v>144</v>
      </c>
      <c r="AK118" s="4806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4788"/>
      <c r="B119" s="4735"/>
      <c r="C119" s="248" t="s">
        <v>97</v>
      </c>
      <c r="D119" s="249" t="s">
        <v>62</v>
      </c>
      <c r="E119" s="275" t="s">
        <v>98</v>
      </c>
      <c r="F119" s="219" t="s">
        <v>62</v>
      </c>
      <c r="G119" s="291" t="s">
        <v>98</v>
      </c>
      <c r="H119" s="219" t="s">
        <v>62</v>
      </c>
      <c r="I119" s="291" t="s">
        <v>98</v>
      </c>
      <c r="J119" s="219" t="s">
        <v>62</v>
      </c>
      <c r="K119" s="291" t="s">
        <v>98</v>
      </c>
      <c r="L119" s="219" t="s">
        <v>62</v>
      </c>
      <c r="M119" s="291" t="s">
        <v>98</v>
      </c>
      <c r="N119" s="219" t="s">
        <v>62</v>
      </c>
      <c r="O119" s="291" t="s">
        <v>98</v>
      </c>
      <c r="P119" s="219" t="s">
        <v>62</v>
      </c>
      <c r="Q119" s="291" t="s">
        <v>98</v>
      </c>
      <c r="R119" s="219" t="s">
        <v>62</v>
      </c>
      <c r="S119" s="291" t="s">
        <v>98</v>
      </c>
      <c r="T119" s="219" t="s">
        <v>62</v>
      </c>
      <c r="U119" s="291" t="s">
        <v>98</v>
      </c>
      <c r="V119" s="219" t="s">
        <v>62</v>
      </c>
      <c r="W119" s="291" t="s">
        <v>98</v>
      </c>
      <c r="X119" s="219" t="s">
        <v>62</v>
      </c>
      <c r="Y119" s="291" t="s">
        <v>98</v>
      </c>
      <c r="Z119" s="219" t="s">
        <v>62</v>
      </c>
      <c r="AA119" s="291" t="s">
        <v>98</v>
      </c>
      <c r="AB119" s="219" t="s">
        <v>62</v>
      </c>
      <c r="AC119" s="291" t="s">
        <v>98</v>
      </c>
      <c r="AD119" s="219" t="s">
        <v>62</v>
      </c>
      <c r="AE119" s="291" t="s">
        <v>98</v>
      </c>
      <c r="AF119" s="219" t="s">
        <v>62</v>
      </c>
      <c r="AG119" s="292" t="s">
        <v>98</v>
      </c>
      <c r="AH119" s="4735"/>
      <c r="AI119" s="4731"/>
      <c r="AJ119" s="4731"/>
      <c r="AK119" s="4731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4823" t="s">
        <v>146</v>
      </c>
      <c r="B120" s="4824"/>
      <c r="C120" s="278">
        <f>SUM(D120:E120)</f>
        <v>33</v>
      </c>
      <c r="D120" s="279">
        <f>SUM(F120+H120+J120+L120+N120+P120+R120+T120+V120+X120+Z120+AB120+AD120+AF120)</f>
        <v>12</v>
      </c>
      <c r="E120" s="280">
        <f t="shared" ref="D120:E125" si="20">SUM(G120+I120+K120+M120+O120+Q120+S120+U120+W120+Y120+AA120+AC120+AE120+AG120)</f>
        <v>21</v>
      </c>
      <c r="F120" s="52">
        <f>SUM(ENERO:DICIEMBRE!F120)</f>
        <v>0</v>
      </c>
      <c r="G120" s="52">
        <f>SUM(ENERO:DICIEMBRE!G120)</f>
        <v>0</v>
      </c>
      <c r="H120" s="52">
        <f>SUM(ENERO:DICIEMBRE!H120)</f>
        <v>0</v>
      </c>
      <c r="I120" s="52">
        <f>SUM(ENERO:DICIEMBRE!I120)</f>
        <v>0</v>
      </c>
      <c r="J120" s="52">
        <f>SUM(ENERO:DICIEMBRE!J120)</f>
        <v>0</v>
      </c>
      <c r="K120" s="52">
        <f>SUM(ENERO:DICIEMBRE!K120)</f>
        <v>0</v>
      </c>
      <c r="L120" s="52">
        <f>SUM(ENERO:DICIEMBRE!L120)</f>
        <v>1</v>
      </c>
      <c r="M120" s="52">
        <f>SUM(ENERO:DICIEMBRE!M120)</f>
        <v>0</v>
      </c>
      <c r="N120" s="52">
        <f>SUM(ENERO:DICIEMBRE!N120)</f>
        <v>0</v>
      </c>
      <c r="O120" s="52">
        <f>SUM(ENERO:DICIEMBRE!O120)</f>
        <v>1</v>
      </c>
      <c r="P120" s="52">
        <f>SUM(ENERO:DICIEMBRE!P120)</f>
        <v>0</v>
      </c>
      <c r="Q120" s="52">
        <f>SUM(ENERO:DICIEMBRE!Q120)</f>
        <v>0</v>
      </c>
      <c r="R120" s="52">
        <f>SUM(ENERO:DICIEMBRE!R120)</f>
        <v>1</v>
      </c>
      <c r="S120" s="52">
        <f>SUM(ENERO:DICIEMBRE!S120)</f>
        <v>1</v>
      </c>
      <c r="T120" s="52">
        <f>SUM(ENERO:DICIEMBRE!T120)</f>
        <v>1</v>
      </c>
      <c r="U120" s="52">
        <f>SUM(ENERO:DICIEMBRE!U120)</f>
        <v>1</v>
      </c>
      <c r="V120" s="52">
        <f>SUM(ENERO:DICIEMBRE!V120)</f>
        <v>3</v>
      </c>
      <c r="W120" s="52">
        <f>SUM(ENERO:DICIEMBRE!W120)</f>
        <v>2</v>
      </c>
      <c r="X120" s="52">
        <f>SUM(ENERO:DICIEMBRE!X120)</f>
        <v>2</v>
      </c>
      <c r="Y120" s="52">
        <f>SUM(ENERO:DICIEMBRE!Y120)</f>
        <v>5</v>
      </c>
      <c r="Z120" s="52">
        <f>SUM(ENERO:DICIEMBRE!Z120)</f>
        <v>0</v>
      </c>
      <c r="AA120" s="52">
        <f>SUM(ENERO:DICIEMBRE!AA120)</f>
        <v>4</v>
      </c>
      <c r="AB120" s="52">
        <f>SUM(ENERO:DICIEMBRE!AB120)</f>
        <v>2</v>
      </c>
      <c r="AC120" s="52">
        <f>SUM(ENERO:DICIEMBRE!AC120)</f>
        <v>5</v>
      </c>
      <c r="AD120" s="52">
        <f>SUM(ENERO:DICIEMBRE!AD120)</f>
        <v>1</v>
      </c>
      <c r="AE120" s="52">
        <f>SUM(ENERO:DICIEMBRE!AE120)</f>
        <v>2</v>
      </c>
      <c r="AF120" s="52">
        <f>SUM(ENERO:DICIEMBRE!AF120)</f>
        <v>1</v>
      </c>
      <c r="AG120" s="52">
        <f>SUM(ENERO:DICIEMBRE!AG120)</f>
        <v>0</v>
      </c>
      <c r="AH120" s="52">
        <f>SUM(ENERO:DICIEMBRE!AH120)</f>
        <v>2</v>
      </c>
      <c r="AI120" s="52">
        <f>SUM(ENERO:DICIEMBRE!AI120)</f>
        <v>5</v>
      </c>
      <c r="AJ120" s="52">
        <f>SUM(ENERO:DICIEMBRE!AJ120)</f>
        <v>26</v>
      </c>
      <c r="AK120" s="52">
        <f>SUM(ENERO:DICIEMBRE!AK120)</f>
        <v>0</v>
      </c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4806" t="s">
        <v>134</v>
      </c>
      <c r="B121" s="186" t="s">
        <v>135</v>
      </c>
      <c r="C121" s="252">
        <f t="shared" ref="C121:C125" si="21">SUM(D121:E121)</f>
        <v>0</v>
      </c>
      <c r="D121" s="253">
        <f t="shared" si="20"/>
        <v>0</v>
      </c>
      <c r="E121" s="227">
        <f t="shared" si="20"/>
        <v>0</v>
      </c>
      <c r="F121" s="52">
        <f>SUM(ENERO:DICIEMBRE!F121)</f>
        <v>0</v>
      </c>
      <c r="G121" s="52">
        <f>SUM(ENERO:DICIEMBRE!G121)</f>
        <v>0</v>
      </c>
      <c r="H121" s="52">
        <f>SUM(ENERO:DICIEMBRE!H121)</f>
        <v>0</v>
      </c>
      <c r="I121" s="52">
        <f>SUM(ENERO:DICIEMBRE!I121)</f>
        <v>0</v>
      </c>
      <c r="J121" s="52">
        <f>SUM(ENERO:DICIEMBRE!J121)</f>
        <v>0</v>
      </c>
      <c r="K121" s="52">
        <f>SUM(ENERO:DICIEMBRE!K121)</f>
        <v>0</v>
      </c>
      <c r="L121" s="52">
        <f>SUM(ENERO:DICIEMBRE!L121)</f>
        <v>0</v>
      </c>
      <c r="M121" s="52">
        <f>SUM(ENERO:DICIEMBRE!M121)</f>
        <v>0</v>
      </c>
      <c r="N121" s="52">
        <f>SUM(ENERO:DICIEMBRE!N121)</f>
        <v>0</v>
      </c>
      <c r="O121" s="52">
        <f>SUM(ENERO:DICIEMBRE!O121)</f>
        <v>0</v>
      </c>
      <c r="P121" s="52">
        <f>SUM(ENERO:DICIEMBRE!P121)</f>
        <v>0</v>
      </c>
      <c r="Q121" s="52">
        <f>SUM(ENERO:DICIEMBRE!Q121)</f>
        <v>0</v>
      </c>
      <c r="R121" s="52">
        <f>SUM(ENERO:DICIEMBRE!R121)</f>
        <v>0</v>
      </c>
      <c r="S121" s="52">
        <f>SUM(ENERO:DICIEMBRE!S121)</f>
        <v>0</v>
      </c>
      <c r="T121" s="52">
        <f>SUM(ENERO:DICIEMBRE!T121)</f>
        <v>0</v>
      </c>
      <c r="U121" s="52">
        <f>SUM(ENERO:DICIEMBRE!U121)</f>
        <v>0</v>
      </c>
      <c r="V121" s="52">
        <f>SUM(ENERO:DICIEMBRE!V121)</f>
        <v>0</v>
      </c>
      <c r="W121" s="52">
        <f>SUM(ENERO:DICIEMBRE!W121)</f>
        <v>0</v>
      </c>
      <c r="X121" s="52">
        <f>SUM(ENERO:DICIEMBRE!X121)</f>
        <v>0</v>
      </c>
      <c r="Y121" s="52">
        <f>SUM(ENERO:DICIEMBRE!Y121)</f>
        <v>0</v>
      </c>
      <c r="Z121" s="52">
        <f>SUM(ENERO:DICIEMBRE!Z121)</f>
        <v>0</v>
      </c>
      <c r="AA121" s="52">
        <f>SUM(ENERO:DICIEMBRE!AA121)</f>
        <v>0</v>
      </c>
      <c r="AB121" s="52">
        <f>SUM(ENERO:DICIEMBRE!AB121)</f>
        <v>0</v>
      </c>
      <c r="AC121" s="52">
        <f>SUM(ENERO:DICIEMBRE!AC121)</f>
        <v>0</v>
      </c>
      <c r="AD121" s="52">
        <f>SUM(ENERO:DICIEMBRE!AD121)</f>
        <v>0</v>
      </c>
      <c r="AE121" s="52">
        <f>SUM(ENERO:DICIEMBRE!AE121)</f>
        <v>0</v>
      </c>
      <c r="AF121" s="52">
        <f>SUM(ENERO:DICIEMBRE!AF121)</f>
        <v>0</v>
      </c>
      <c r="AG121" s="52">
        <f>SUM(ENERO:DICIEMBRE!AG121)</f>
        <v>0</v>
      </c>
      <c r="AH121" s="52">
        <f>SUM(ENERO:DICIEMBRE!AH121)</f>
        <v>0</v>
      </c>
      <c r="AI121" s="52">
        <f>SUM(ENERO:DICIEMBRE!AI121)</f>
        <v>0</v>
      </c>
      <c r="AJ121" s="52">
        <f>SUM(ENERO:DICIEMBRE!AJ121)</f>
        <v>0</v>
      </c>
      <c r="AK121" s="52">
        <f>SUM(ENERO:DICIEMBRE!AK121)</f>
        <v>0</v>
      </c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767"/>
      <c r="B122" s="95" t="s">
        <v>136</v>
      </c>
      <c r="C122" s="234">
        <f t="shared" si="21"/>
        <v>33</v>
      </c>
      <c r="D122" s="235">
        <f t="shared" si="20"/>
        <v>12</v>
      </c>
      <c r="E122" s="236">
        <f t="shared" si="20"/>
        <v>21</v>
      </c>
      <c r="F122" s="52">
        <f>SUM(ENERO:DICIEMBRE!F122)</f>
        <v>0</v>
      </c>
      <c r="G122" s="52">
        <f>SUM(ENERO:DICIEMBRE!G122)</f>
        <v>0</v>
      </c>
      <c r="H122" s="52">
        <f>SUM(ENERO:DICIEMBRE!H122)</f>
        <v>0</v>
      </c>
      <c r="I122" s="52">
        <f>SUM(ENERO:DICIEMBRE!I122)</f>
        <v>0</v>
      </c>
      <c r="J122" s="52">
        <f>SUM(ENERO:DICIEMBRE!J122)</f>
        <v>0</v>
      </c>
      <c r="K122" s="52">
        <f>SUM(ENERO:DICIEMBRE!K122)</f>
        <v>0</v>
      </c>
      <c r="L122" s="52">
        <f>SUM(ENERO:DICIEMBRE!L122)</f>
        <v>1</v>
      </c>
      <c r="M122" s="52">
        <f>SUM(ENERO:DICIEMBRE!M122)</f>
        <v>0</v>
      </c>
      <c r="N122" s="52">
        <f>SUM(ENERO:DICIEMBRE!N122)</f>
        <v>0</v>
      </c>
      <c r="O122" s="52">
        <f>SUM(ENERO:DICIEMBRE!O122)</f>
        <v>1</v>
      </c>
      <c r="P122" s="52">
        <f>SUM(ENERO:DICIEMBRE!P122)</f>
        <v>0</v>
      </c>
      <c r="Q122" s="52">
        <f>SUM(ENERO:DICIEMBRE!Q122)</f>
        <v>0</v>
      </c>
      <c r="R122" s="52">
        <f>SUM(ENERO:DICIEMBRE!R122)</f>
        <v>1</v>
      </c>
      <c r="S122" s="52">
        <f>SUM(ENERO:DICIEMBRE!S122)</f>
        <v>1</v>
      </c>
      <c r="T122" s="52">
        <f>SUM(ENERO:DICIEMBRE!T122)</f>
        <v>1</v>
      </c>
      <c r="U122" s="52">
        <f>SUM(ENERO:DICIEMBRE!U122)</f>
        <v>1</v>
      </c>
      <c r="V122" s="52">
        <f>SUM(ENERO:DICIEMBRE!V122)</f>
        <v>3</v>
      </c>
      <c r="W122" s="52">
        <f>SUM(ENERO:DICIEMBRE!W122)</f>
        <v>2</v>
      </c>
      <c r="X122" s="52">
        <f>SUM(ENERO:DICIEMBRE!X122)</f>
        <v>2</v>
      </c>
      <c r="Y122" s="52">
        <f>SUM(ENERO:DICIEMBRE!Y122)</f>
        <v>5</v>
      </c>
      <c r="Z122" s="52">
        <f>SUM(ENERO:DICIEMBRE!Z122)</f>
        <v>0</v>
      </c>
      <c r="AA122" s="52">
        <f>SUM(ENERO:DICIEMBRE!AA122)</f>
        <v>4</v>
      </c>
      <c r="AB122" s="52">
        <f>SUM(ENERO:DICIEMBRE!AB122)</f>
        <v>2</v>
      </c>
      <c r="AC122" s="52">
        <f>SUM(ENERO:DICIEMBRE!AC122)</f>
        <v>5</v>
      </c>
      <c r="AD122" s="52">
        <f>SUM(ENERO:DICIEMBRE!AD122)</f>
        <v>1</v>
      </c>
      <c r="AE122" s="52">
        <f>SUM(ENERO:DICIEMBRE!AE122)</f>
        <v>2</v>
      </c>
      <c r="AF122" s="52">
        <f>SUM(ENERO:DICIEMBRE!AF122)</f>
        <v>1</v>
      </c>
      <c r="AG122" s="52">
        <f>SUM(ENERO:DICIEMBRE!AG122)</f>
        <v>0</v>
      </c>
      <c r="AH122" s="52">
        <f>SUM(ENERO:DICIEMBRE!AH122)</f>
        <v>2</v>
      </c>
      <c r="AI122" s="52">
        <f>SUM(ENERO:DICIEMBRE!AI122)</f>
        <v>5</v>
      </c>
      <c r="AJ122" s="52">
        <f>SUM(ENERO:DICIEMBRE!AJ122)</f>
        <v>26</v>
      </c>
      <c r="AK122" s="52">
        <f>SUM(ENERO:DICIEMBRE!AK122)</f>
        <v>0</v>
      </c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767"/>
      <c r="B123" s="95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52">
        <f>SUM(ENERO:DICIEMBRE!F123)</f>
        <v>0</v>
      </c>
      <c r="G123" s="52">
        <f>SUM(ENERO:DICIEMBRE!G123)</f>
        <v>0</v>
      </c>
      <c r="H123" s="52">
        <f>SUM(ENERO:DICIEMBRE!H123)</f>
        <v>0</v>
      </c>
      <c r="I123" s="52">
        <f>SUM(ENERO:DICIEMBRE!I123)</f>
        <v>0</v>
      </c>
      <c r="J123" s="52">
        <f>SUM(ENERO:DICIEMBRE!J123)</f>
        <v>0</v>
      </c>
      <c r="K123" s="52">
        <f>SUM(ENERO:DICIEMBRE!K123)</f>
        <v>0</v>
      </c>
      <c r="L123" s="52">
        <f>SUM(ENERO:DICIEMBRE!L123)</f>
        <v>0</v>
      </c>
      <c r="M123" s="52">
        <f>SUM(ENERO:DICIEMBRE!M123)</f>
        <v>0</v>
      </c>
      <c r="N123" s="52">
        <f>SUM(ENERO:DICIEMBRE!N123)</f>
        <v>0</v>
      </c>
      <c r="O123" s="52">
        <f>SUM(ENERO:DICIEMBRE!O123)</f>
        <v>0</v>
      </c>
      <c r="P123" s="52">
        <f>SUM(ENERO:DICIEMBRE!P123)</f>
        <v>0</v>
      </c>
      <c r="Q123" s="52">
        <f>SUM(ENERO:DICIEMBRE!Q123)</f>
        <v>0</v>
      </c>
      <c r="R123" s="52">
        <f>SUM(ENERO:DICIEMBRE!R123)</f>
        <v>0</v>
      </c>
      <c r="S123" s="52">
        <f>SUM(ENERO:DICIEMBRE!S123)</f>
        <v>0</v>
      </c>
      <c r="T123" s="52">
        <f>SUM(ENERO:DICIEMBRE!T123)</f>
        <v>0</v>
      </c>
      <c r="U123" s="52">
        <f>SUM(ENERO:DICIEMBRE!U123)</f>
        <v>0</v>
      </c>
      <c r="V123" s="52">
        <f>SUM(ENERO:DICIEMBRE!V123)</f>
        <v>0</v>
      </c>
      <c r="W123" s="52">
        <f>SUM(ENERO:DICIEMBRE!W123)</f>
        <v>0</v>
      </c>
      <c r="X123" s="52">
        <f>SUM(ENERO:DICIEMBRE!X123)</f>
        <v>0</v>
      </c>
      <c r="Y123" s="52">
        <f>SUM(ENERO:DICIEMBRE!Y123)</f>
        <v>0</v>
      </c>
      <c r="Z123" s="52">
        <f>SUM(ENERO:DICIEMBRE!Z123)</f>
        <v>0</v>
      </c>
      <c r="AA123" s="52">
        <f>SUM(ENERO:DICIEMBRE!AA123)</f>
        <v>0</v>
      </c>
      <c r="AB123" s="52">
        <f>SUM(ENERO:DICIEMBRE!AB123)</f>
        <v>0</v>
      </c>
      <c r="AC123" s="52">
        <f>SUM(ENERO:DICIEMBRE!AC123)</f>
        <v>0</v>
      </c>
      <c r="AD123" s="52">
        <f>SUM(ENERO:DICIEMBRE!AD123)</f>
        <v>0</v>
      </c>
      <c r="AE123" s="52">
        <f>SUM(ENERO:DICIEMBRE!AE123)</f>
        <v>0</v>
      </c>
      <c r="AF123" s="52">
        <f>SUM(ENERO:DICIEMBRE!AF123)</f>
        <v>0</v>
      </c>
      <c r="AG123" s="52">
        <f>SUM(ENERO:DICIEMBRE!AG123)</f>
        <v>0</v>
      </c>
      <c r="AH123" s="52">
        <f>SUM(ENERO:DICIEMBRE!AH123)</f>
        <v>0</v>
      </c>
      <c r="AI123" s="52">
        <f>SUM(ENERO:DICIEMBRE!AI123)</f>
        <v>0</v>
      </c>
      <c r="AJ123" s="52">
        <f>SUM(ENERO:DICIEMBRE!AJ123)</f>
        <v>0</v>
      </c>
      <c r="AK123" s="52">
        <f>SUM(ENERO:DICIEMBRE!AK123)</f>
        <v>0</v>
      </c>
      <c r="AL123" s="293"/>
      <c r="AM123" s="14"/>
      <c r="AN123" s="285"/>
      <c r="AO123" s="285"/>
      <c r="AP123" s="285"/>
      <c r="AQ123" s="285"/>
      <c r="AR123" s="285"/>
      <c r="AS123" s="285"/>
      <c r="AT123" s="285"/>
      <c r="AU123" s="294"/>
      <c r="AV123" s="294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767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52">
        <f>SUM(ENERO:DICIEMBRE!F124)</f>
        <v>0</v>
      </c>
      <c r="G124" s="52">
        <f>SUM(ENERO:DICIEMBRE!G124)</f>
        <v>0</v>
      </c>
      <c r="H124" s="52">
        <f>SUM(ENERO:DICIEMBRE!H124)</f>
        <v>0</v>
      </c>
      <c r="I124" s="52">
        <f>SUM(ENERO:DICIEMBRE!I124)</f>
        <v>0</v>
      </c>
      <c r="J124" s="52">
        <f>SUM(ENERO:DICIEMBRE!J124)</f>
        <v>0</v>
      </c>
      <c r="K124" s="52">
        <f>SUM(ENERO:DICIEMBRE!K124)</f>
        <v>0</v>
      </c>
      <c r="L124" s="52">
        <f>SUM(ENERO:DICIEMBRE!L124)</f>
        <v>0</v>
      </c>
      <c r="M124" s="52">
        <f>SUM(ENERO:DICIEMBRE!M124)</f>
        <v>0</v>
      </c>
      <c r="N124" s="52">
        <f>SUM(ENERO:DICIEMBRE!N124)</f>
        <v>0</v>
      </c>
      <c r="O124" s="52">
        <f>SUM(ENERO:DICIEMBRE!O124)</f>
        <v>0</v>
      </c>
      <c r="P124" s="52">
        <f>SUM(ENERO:DICIEMBRE!P124)</f>
        <v>0</v>
      </c>
      <c r="Q124" s="52">
        <f>SUM(ENERO:DICIEMBRE!Q124)</f>
        <v>0</v>
      </c>
      <c r="R124" s="52">
        <f>SUM(ENERO:DICIEMBRE!R124)</f>
        <v>0</v>
      </c>
      <c r="S124" s="52">
        <f>SUM(ENERO:DICIEMBRE!S124)</f>
        <v>0</v>
      </c>
      <c r="T124" s="52">
        <f>SUM(ENERO:DICIEMBRE!T124)</f>
        <v>0</v>
      </c>
      <c r="U124" s="52">
        <f>SUM(ENERO:DICIEMBRE!U124)</f>
        <v>0</v>
      </c>
      <c r="V124" s="52">
        <f>SUM(ENERO:DICIEMBRE!V124)</f>
        <v>0</v>
      </c>
      <c r="W124" s="52">
        <f>SUM(ENERO:DICIEMBRE!W124)</f>
        <v>0</v>
      </c>
      <c r="X124" s="52">
        <f>SUM(ENERO:DICIEMBRE!X124)</f>
        <v>0</v>
      </c>
      <c r="Y124" s="52">
        <f>SUM(ENERO:DICIEMBRE!Y124)</f>
        <v>0</v>
      </c>
      <c r="Z124" s="52">
        <f>SUM(ENERO:DICIEMBRE!Z124)</f>
        <v>0</v>
      </c>
      <c r="AA124" s="52">
        <f>SUM(ENERO:DICIEMBRE!AA124)</f>
        <v>0</v>
      </c>
      <c r="AB124" s="52">
        <f>SUM(ENERO:DICIEMBRE!AB124)</f>
        <v>0</v>
      </c>
      <c r="AC124" s="52">
        <f>SUM(ENERO:DICIEMBRE!AC124)</f>
        <v>0</v>
      </c>
      <c r="AD124" s="52">
        <f>SUM(ENERO:DICIEMBRE!AD124)</f>
        <v>0</v>
      </c>
      <c r="AE124" s="52">
        <f>SUM(ENERO:DICIEMBRE!AE124)</f>
        <v>0</v>
      </c>
      <c r="AF124" s="52">
        <f>SUM(ENERO:DICIEMBRE!AF124)</f>
        <v>0</v>
      </c>
      <c r="AG124" s="52">
        <f>SUM(ENERO:DICIEMBRE!AG124)</f>
        <v>0</v>
      </c>
      <c r="AH124" s="52">
        <f>SUM(ENERO:DICIEMBRE!AH124)</f>
        <v>0</v>
      </c>
      <c r="AI124" s="52">
        <f>SUM(ENERO:DICIEMBRE!AI124)</f>
        <v>0</v>
      </c>
      <c r="AJ124" s="52">
        <f>SUM(ENERO:DICIEMBRE!AJ124)</f>
        <v>0</v>
      </c>
      <c r="AK124" s="52">
        <f>SUM(ENERO:DICIEMBRE!AK124)</f>
        <v>0</v>
      </c>
      <c r="AL124" s="295"/>
      <c r="AM124" s="285"/>
      <c r="AN124" s="285"/>
      <c r="AO124" s="285"/>
      <c r="AP124" s="285"/>
      <c r="AQ124" s="285"/>
      <c r="AR124" s="296"/>
      <c r="AS124" s="285"/>
      <c r="AT124" s="285"/>
      <c r="AU124" s="297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4731"/>
      <c r="B125" s="88" t="s">
        <v>139</v>
      </c>
      <c r="C125" s="287">
        <f t="shared" si="21"/>
        <v>0</v>
      </c>
      <c r="D125" s="288">
        <f t="shared" si="20"/>
        <v>0</v>
      </c>
      <c r="E125" s="289">
        <f t="shared" si="20"/>
        <v>0</v>
      </c>
      <c r="F125" s="52">
        <f>SUM(ENERO:DICIEMBRE!F125)</f>
        <v>0</v>
      </c>
      <c r="G125" s="52">
        <f>SUM(ENERO:DICIEMBRE!G125)</f>
        <v>0</v>
      </c>
      <c r="H125" s="52">
        <f>SUM(ENERO:DICIEMBRE!H125)</f>
        <v>0</v>
      </c>
      <c r="I125" s="52">
        <f>SUM(ENERO:DICIEMBRE!I125)</f>
        <v>0</v>
      </c>
      <c r="J125" s="52">
        <f>SUM(ENERO:DICIEMBRE!J125)</f>
        <v>0</v>
      </c>
      <c r="K125" s="52">
        <f>SUM(ENERO:DICIEMBRE!K125)</f>
        <v>0</v>
      </c>
      <c r="L125" s="52">
        <f>SUM(ENERO:DICIEMBRE!L125)</f>
        <v>0</v>
      </c>
      <c r="M125" s="52">
        <f>SUM(ENERO:DICIEMBRE!M125)</f>
        <v>0</v>
      </c>
      <c r="N125" s="52">
        <f>SUM(ENERO:DICIEMBRE!N125)</f>
        <v>0</v>
      </c>
      <c r="O125" s="52">
        <f>SUM(ENERO:DICIEMBRE!O125)</f>
        <v>0</v>
      </c>
      <c r="P125" s="52">
        <f>SUM(ENERO:DICIEMBRE!P125)</f>
        <v>0</v>
      </c>
      <c r="Q125" s="52">
        <f>SUM(ENERO:DICIEMBRE!Q125)</f>
        <v>0</v>
      </c>
      <c r="R125" s="52">
        <f>SUM(ENERO:DICIEMBRE!R125)</f>
        <v>0</v>
      </c>
      <c r="S125" s="52">
        <f>SUM(ENERO:DICIEMBRE!S125)</f>
        <v>0</v>
      </c>
      <c r="T125" s="52">
        <f>SUM(ENERO:DICIEMBRE!T125)</f>
        <v>0</v>
      </c>
      <c r="U125" s="52">
        <f>SUM(ENERO:DICIEMBRE!U125)</f>
        <v>0</v>
      </c>
      <c r="V125" s="52">
        <f>SUM(ENERO:DICIEMBRE!V125)</f>
        <v>0</v>
      </c>
      <c r="W125" s="52">
        <f>SUM(ENERO:DICIEMBRE!W125)</f>
        <v>0</v>
      </c>
      <c r="X125" s="52">
        <f>SUM(ENERO:DICIEMBRE!X125)</f>
        <v>0</v>
      </c>
      <c r="Y125" s="52">
        <f>SUM(ENERO:DICIEMBRE!Y125)</f>
        <v>0</v>
      </c>
      <c r="Z125" s="52">
        <f>SUM(ENERO:DICIEMBRE!Z125)</f>
        <v>0</v>
      </c>
      <c r="AA125" s="52">
        <f>SUM(ENERO:DICIEMBRE!AA125)</f>
        <v>0</v>
      </c>
      <c r="AB125" s="52">
        <f>SUM(ENERO:DICIEMBRE!AB125)</f>
        <v>0</v>
      </c>
      <c r="AC125" s="52">
        <f>SUM(ENERO:DICIEMBRE!AC125)</f>
        <v>0</v>
      </c>
      <c r="AD125" s="52">
        <f>SUM(ENERO:DICIEMBRE!AD125)</f>
        <v>0</v>
      </c>
      <c r="AE125" s="52">
        <f>SUM(ENERO:DICIEMBRE!AE125)</f>
        <v>0</v>
      </c>
      <c r="AF125" s="52">
        <f>SUM(ENERO:DICIEMBRE!AF125)</f>
        <v>0</v>
      </c>
      <c r="AG125" s="52">
        <f>SUM(ENERO:DICIEMBRE!AG125)</f>
        <v>0</v>
      </c>
      <c r="AH125" s="52">
        <f>SUM(ENERO:DICIEMBRE!AH125)</f>
        <v>0</v>
      </c>
      <c r="AI125" s="52">
        <f>SUM(ENERO:DICIEMBRE!AI125)</f>
        <v>0</v>
      </c>
      <c r="AJ125" s="52">
        <f>SUM(ENERO:DICIEMBRE!AJ125)</f>
        <v>0</v>
      </c>
      <c r="AK125" s="52">
        <f>SUM(ENERO:DICIEMBRE!AK125)</f>
        <v>0</v>
      </c>
      <c r="AL125" s="299"/>
      <c r="AM125" s="272"/>
      <c r="AN125" s="272"/>
      <c r="AO125" s="272"/>
      <c r="AP125" s="272"/>
      <c r="AQ125" s="272"/>
      <c r="AR125" s="300"/>
      <c r="AS125" s="272"/>
      <c r="AT125" s="272"/>
      <c r="AU125" s="297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193" t="s">
        <v>147</v>
      </c>
      <c r="B126" s="193"/>
      <c r="AK126" s="16"/>
      <c r="AL126" s="16"/>
      <c r="AM126" s="16"/>
      <c r="AN126" s="16"/>
      <c r="AO126" s="16"/>
      <c r="AP126" s="16"/>
      <c r="AQ126" s="16"/>
      <c r="AR126" s="16"/>
      <c r="AS126" s="272"/>
      <c r="AT126" s="272"/>
      <c r="AU126" s="297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807" t="s">
        <v>71</v>
      </c>
      <c r="B127" s="4808"/>
      <c r="C127" s="4807" t="s">
        <v>72</v>
      </c>
      <c r="D127" s="4789"/>
      <c r="E127" s="4808"/>
      <c r="F127" s="4782" t="s">
        <v>73</v>
      </c>
      <c r="G127" s="4796"/>
      <c r="H127" s="4796"/>
      <c r="I127" s="4796"/>
      <c r="J127" s="4796"/>
      <c r="K127" s="4796"/>
      <c r="L127" s="4796"/>
      <c r="M127" s="4796"/>
      <c r="N127" s="4796"/>
      <c r="O127" s="4796"/>
      <c r="P127" s="4796"/>
      <c r="Q127" s="4796"/>
      <c r="R127" s="4796"/>
      <c r="S127" s="4796"/>
      <c r="T127" s="4796"/>
      <c r="U127" s="4796"/>
      <c r="V127" s="4796"/>
      <c r="W127" s="4796"/>
      <c r="X127" s="4796"/>
      <c r="Y127" s="4796"/>
      <c r="Z127" s="4796"/>
      <c r="AA127" s="4796"/>
      <c r="AB127" s="4796"/>
      <c r="AC127" s="4796"/>
      <c r="AD127" s="4796"/>
      <c r="AE127" s="4796"/>
      <c r="AF127" s="4796"/>
      <c r="AG127" s="4797"/>
      <c r="AH127" s="4830" t="s">
        <v>141</v>
      </c>
      <c r="AI127" s="4831"/>
      <c r="AJ127" s="4831"/>
      <c r="AK127" s="301"/>
      <c r="AL127" s="16"/>
      <c r="AM127" s="16"/>
      <c r="AN127" s="16"/>
      <c r="AO127" s="16"/>
      <c r="AP127" s="16"/>
      <c r="AQ127" s="16"/>
      <c r="AR127" s="16"/>
      <c r="AS127" s="272"/>
      <c r="AT127" s="272"/>
      <c r="AU127" s="297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4817" t="s">
        <v>148</v>
      </c>
      <c r="G128" s="4832"/>
      <c r="H128" s="4817" t="s">
        <v>120</v>
      </c>
      <c r="I128" s="4832"/>
      <c r="J128" s="4817" t="s">
        <v>121</v>
      </c>
      <c r="K128" s="4832"/>
      <c r="L128" s="4817" t="s">
        <v>122</v>
      </c>
      <c r="M128" s="4832"/>
      <c r="N128" s="4817" t="s">
        <v>123</v>
      </c>
      <c r="O128" s="4832"/>
      <c r="P128" s="4817" t="s">
        <v>124</v>
      </c>
      <c r="Q128" s="4832"/>
      <c r="R128" s="4817" t="s">
        <v>125</v>
      </c>
      <c r="S128" s="4832"/>
      <c r="T128" s="4817" t="s">
        <v>126</v>
      </c>
      <c r="U128" s="4832"/>
      <c r="V128" s="4817" t="s">
        <v>127</v>
      </c>
      <c r="W128" s="4832"/>
      <c r="X128" s="4817" t="s">
        <v>128</v>
      </c>
      <c r="Y128" s="4832"/>
      <c r="Z128" s="4782" t="s">
        <v>129</v>
      </c>
      <c r="AA128" s="4821"/>
      <c r="AB128" s="4782" t="s">
        <v>130</v>
      </c>
      <c r="AC128" s="4821"/>
      <c r="AD128" s="4782" t="s">
        <v>131</v>
      </c>
      <c r="AE128" s="4821"/>
      <c r="AF128" s="4782" t="s">
        <v>132</v>
      </c>
      <c r="AG128" s="4797"/>
      <c r="AH128" s="4808" t="s">
        <v>149</v>
      </c>
      <c r="AI128" s="4806" t="s">
        <v>150</v>
      </c>
      <c r="AJ128" s="4806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272"/>
      <c r="AT128" s="272"/>
      <c r="AU128" s="297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4788"/>
      <c r="B129" s="4735"/>
      <c r="C129" s="248" t="s">
        <v>97</v>
      </c>
      <c r="D129" s="249" t="s">
        <v>62</v>
      </c>
      <c r="E129" s="275" t="s">
        <v>98</v>
      </c>
      <c r="F129" s="219" t="s">
        <v>62</v>
      </c>
      <c r="G129" s="291" t="s">
        <v>98</v>
      </c>
      <c r="H129" s="219" t="s">
        <v>62</v>
      </c>
      <c r="I129" s="291" t="s">
        <v>98</v>
      </c>
      <c r="J129" s="219" t="s">
        <v>62</v>
      </c>
      <c r="K129" s="291" t="s">
        <v>98</v>
      </c>
      <c r="L129" s="219" t="s">
        <v>62</v>
      </c>
      <c r="M129" s="291" t="s">
        <v>98</v>
      </c>
      <c r="N129" s="219" t="s">
        <v>62</v>
      </c>
      <c r="O129" s="291" t="s">
        <v>98</v>
      </c>
      <c r="P129" s="219" t="s">
        <v>62</v>
      </c>
      <c r="Q129" s="291" t="s">
        <v>98</v>
      </c>
      <c r="R129" s="219" t="s">
        <v>62</v>
      </c>
      <c r="S129" s="291" t="s">
        <v>98</v>
      </c>
      <c r="T129" s="219" t="s">
        <v>62</v>
      </c>
      <c r="U129" s="291" t="s">
        <v>98</v>
      </c>
      <c r="V129" s="219" t="s">
        <v>62</v>
      </c>
      <c r="W129" s="291" t="s">
        <v>98</v>
      </c>
      <c r="X129" s="219" t="s">
        <v>62</v>
      </c>
      <c r="Y129" s="291" t="s">
        <v>98</v>
      </c>
      <c r="Z129" s="219" t="s">
        <v>62</v>
      </c>
      <c r="AA129" s="291" t="s">
        <v>98</v>
      </c>
      <c r="AB129" s="219" t="s">
        <v>62</v>
      </c>
      <c r="AC129" s="291" t="s">
        <v>98</v>
      </c>
      <c r="AD129" s="219" t="s">
        <v>62</v>
      </c>
      <c r="AE129" s="291" t="s">
        <v>98</v>
      </c>
      <c r="AF129" s="219" t="s">
        <v>62</v>
      </c>
      <c r="AG129" s="292" t="s">
        <v>98</v>
      </c>
      <c r="AH129" s="4735"/>
      <c r="AI129" s="4731"/>
      <c r="AJ129" s="4731"/>
      <c r="AK129" s="302"/>
      <c r="AL129" s="16"/>
      <c r="AM129" s="16"/>
      <c r="AN129" s="16"/>
      <c r="AO129" s="16"/>
      <c r="AP129" s="16"/>
      <c r="AQ129" s="16"/>
      <c r="AR129" s="16"/>
      <c r="AS129" s="272"/>
      <c r="AT129" s="272"/>
      <c r="AU129" s="297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4799" t="s">
        <v>151</v>
      </c>
      <c r="B130" s="4800"/>
      <c r="C130" s="252">
        <f>SUM(D130:E130)</f>
        <v>0</v>
      </c>
      <c r="D130" s="253">
        <f>SUM(F130+H130+J130+L130+N130+P130+R130+T130+V130+X130+Z130+AB130+AD130+AF130)</f>
        <v>0</v>
      </c>
      <c r="E130" s="227">
        <f>SUM(G130+I130+K130+M130+O130+Q130+S130+U130+W130+Y130+AA130+AC130+AE130+AG130)</f>
        <v>0</v>
      </c>
      <c r="F130" s="187"/>
      <c r="G130" s="229"/>
      <c r="H130" s="187"/>
      <c r="I130" s="229"/>
      <c r="J130" s="187"/>
      <c r="K130" s="229"/>
      <c r="L130" s="187"/>
      <c r="M130" s="229"/>
      <c r="N130" s="187"/>
      <c r="O130" s="229"/>
      <c r="P130" s="187"/>
      <c r="Q130" s="229"/>
      <c r="R130" s="187"/>
      <c r="S130" s="229"/>
      <c r="T130" s="187"/>
      <c r="U130" s="229"/>
      <c r="V130" s="187"/>
      <c r="W130" s="229"/>
      <c r="X130" s="187"/>
      <c r="Y130" s="229"/>
      <c r="Z130" s="187"/>
      <c r="AA130" s="229"/>
      <c r="AB130" s="187"/>
      <c r="AC130" s="229"/>
      <c r="AD130" s="187"/>
      <c r="AE130" s="229"/>
      <c r="AF130" s="187"/>
      <c r="AG130" s="231"/>
      <c r="AH130" s="229"/>
      <c r="AI130" s="254"/>
      <c r="AJ130" s="254"/>
      <c r="AK130" s="16"/>
      <c r="AL130" s="16"/>
      <c r="AM130" s="16"/>
      <c r="AN130" s="16"/>
      <c r="AO130" s="16"/>
      <c r="AP130" s="16"/>
      <c r="AQ130" s="16"/>
      <c r="AR130" s="16"/>
      <c r="AS130" s="274"/>
      <c r="AT130" s="274"/>
      <c r="AU130" s="297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4840" t="s">
        <v>153</v>
      </c>
      <c r="B132" s="186" t="s">
        <v>154</v>
      </c>
      <c r="C132" s="252">
        <f>SUM(D132:E132)</f>
        <v>0</v>
      </c>
      <c r="D132" s="253">
        <f t="shared" si="22"/>
        <v>0</v>
      </c>
      <c r="E132" s="227">
        <f t="shared" si="22"/>
        <v>0</v>
      </c>
      <c r="F132" s="187"/>
      <c r="G132" s="229"/>
      <c r="H132" s="187"/>
      <c r="I132" s="229"/>
      <c r="J132" s="187"/>
      <c r="K132" s="229"/>
      <c r="L132" s="187"/>
      <c r="M132" s="229"/>
      <c r="N132" s="187"/>
      <c r="O132" s="229"/>
      <c r="P132" s="187"/>
      <c r="Q132" s="229"/>
      <c r="R132" s="187"/>
      <c r="S132" s="229"/>
      <c r="T132" s="187"/>
      <c r="U132" s="229"/>
      <c r="V132" s="187"/>
      <c r="W132" s="229"/>
      <c r="X132" s="187"/>
      <c r="Y132" s="229"/>
      <c r="Z132" s="187"/>
      <c r="AA132" s="229"/>
      <c r="AB132" s="187"/>
      <c r="AC132" s="229"/>
      <c r="AD132" s="187"/>
      <c r="AE132" s="229"/>
      <c r="AF132" s="187"/>
      <c r="AG132" s="231"/>
      <c r="AH132" s="229"/>
      <c r="AI132" s="254"/>
      <c r="AJ132" s="254"/>
      <c r="AK132" s="14"/>
      <c r="AL132" s="308"/>
      <c r="AM132" s="14"/>
      <c r="AN132" s="285"/>
      <c r="AO132" s="285"/>
      <c r="AP132" s="285"/>
      <c r="AQ132" s="285"/>
      <c r="AR132" s="285"/>
      <c r="AS132" s="285"/>
      <c r="AT132" s="285"/>
      <c r="AU132" s="285"/>
      <c r="AV132" s="285"/>
      <c r="AW132" s="273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4841"/>
      <c r="B133" s="88" t="s">
        <v>155</v>
      </c>
      <c r="C133" s="287">
        <f>SUM(D133:E133)</f>
        <v>0</v>
      </c>
      <c r="D133" s="288">
        <f t="shared" si="22"/>
        <v>0</v>
      </c>
      <c r="E133" s="289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4757" t="s">
        <v>156</v>
      </c>
      <c r="B134" s="4758"/>
      <c r="C134" s="309">
        <f>SUM(D134:E134)</f>
        <v>0</v>
      </c>
      <c r="D134" s="310">
        <f t="shared" si="22"/>
        <v>0</v>
      </c>
      <c r="E134" s="243">
        <f t="shared" si="22"/>
        <v>0</v>
      </c>
      <c r="F134" s="311"/>
      <c r="G134" s="106"/>
      <c r="H134" s="311"/>
      <c r="I134" s="106"/>
      <c r="J134" s="311"/>
      <c r="K134" s="106"/>
      <c r="L134" s="311"/>
      <c r="M134" s="106"/>
      <c r="N134" s="311"/>
      <c r="O134" s="106"/>
      <c r="P134" s="311"/>
      <c r="Q134" s="106"/>
      <c r="R134" s="311"/>
      <c r="S134" s="106"/>
      <c r="T134" s="311"/>
      <c r="U134" s="106"/>
      <c r="V134" s="311"/>
      <c r="W134" s="106"/>
      <c r="X134" s="311"/>
      <c r="Y134" s="106"/>
      <c r="Z134" s="311"/>
      <c r="AA134" s="106"/>
      <c r="AB134" s="311"/>
      <c r="AC134" s="106"/>
      <c r="AD134" s="311"/>
      <c r="AE134" s="106"/>
      <c r="AF134" s="311"/>
      <c r="AG134" s="312"/>
      <c r="AH134" s="106"/>
      <c r="AI134" s="313"/>
      <c r="AJ134" s="313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199" t="s">
        <v>157</v>
      </c>
      <c r="B135" s="199"/>
      <c r="M135" s="314"/>
      <c r="N135" s="315"/>
      <c r="O135" s="202"/>
      <c r="P135" s="202"/>
      <c r="Q135" s="202"/>
      <c r="R135" s="202"/>
      <c r="S135" s="202"/>
      <c r="T135" s="202"/>
      <c r="U135" s="202"/>
      <c r="V135" s="315"/>
      <c r="W135" s="202"/>
      <c r="X135" s="202"/>
      <c r="Y135" s="202"/>
      <c r="Z135" s="316"/>
      <c r="AA135" s="316"/>
      <c r="AB135" s="195"/>
      <c r="AC135" s="195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807" t="s">
        <v>3</v>
      </c>
      <c r="B136" s="4808"/>
      <c r="C136" s="4782" t="s">
        <v>72</v>
      </c>
      <c r="D136" s="4796"/>
      <c r="E136" s="4821"/>
      <c r="F136" s="4782" t="s">
        <v>129</v>
      </c>
      <c r="G136" s="4821"/>
      <c r="H136" s="4782" t="s">
        <v>130</v>
      </c>
      <c r="I136" s="4821"/>
      <c r="J136" s="4782" t="s">
        <v>131</v>
      </c>
      <c r="K136" s="4821"/>
      <c r="L136" s="4782" t="s">
        <v>132</v>
      </c>
      <c r="M136" s="4821"/>
      <c r="N136" s="317"/>
      <c r="O136" s="202"/>
      <c r="P136" s="202"/>
      <c r="Q136" s="202"/>
      <c r="R136" s="202"/>
      <c r="S136" s="202"/>
      <c r="T136" s="202"/>
      <c r="U136" s="202"/>
      <c r="V136" s="315"/>
      <c r="W136" s="202"/>
      <c r="X136" s="202"/>
      <c r="Y136" s="202"/>
      <c r="Z136" s="316"/>
      <c r="AA136" s="316"/>
      <c r="AB136" s="195"/>
      <c r="AC136" s="195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4842"/>
      <c r="B137" s="4843"/>
      <c r="C137" s="248" t="s">
        <v>97</v>
      </c>
      <c r="D137" s="249" t="s">
        <v>62</v>
      </c>
      <c r="E137" s="275" t="s">
        <v>98</v>
      </c>
      <c r="F137" s="248" t="s">
        <v>62</v>
      </c>
      <c r="G137" s="275" t="s">
        <v>98</v>
      </c>
      <c r="H137" s="248" t="s">
        <v>62</v>
      </c>
      <c r="I137" s="275" t="s">
        <v>98</v>
      </c>
      <c r="J137" s="248" t="s">
        <v>62</v>
      </c>
      <c r="K137" s="275" t="s">
        <v>98</v>
      </c>
      <c r="L137" s="248" t="s">
        <v>62</v>
      </c>
      <c r="M137" s="275" t="s">
        <v>98</v>
      </c>
      <c r="N137" s="317"/>
      <c r="O137" s="202"/>
      <c r="P137" s="202"/>
      <c r="Q137" s="202"/>
      <c r="R137" s="202"/>
      <c r="S137" s="202"/>
      <c r="T137" s="202"/>
      <c r="U137" s="202"/>
      <c r="V137" s="315"/>
      <c r="W137" s="202"/>
      <c r="X137" s="202"/>
      <c r="Y137" s="202"/>
      <c r="Z137" s="316"/>
      <c r="AA137" s="316"/>
      <c r="AB137" s="195"/>
      <c r="AC137" s="195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4806" t="s">
        <v>158</v>
      </c>
      <c r="B138" s="186" t="s">
        <v>159</v>
      </c>
      <c r="C138" s="252">
        <f>SUM(D138:E138)</f>
        <v>0</v>
      </c>
      <c r="D138" s="253">
        <f t="shared" ref="D138:E140" si="23">SUM(F138+H138+J138+L138)</f>
        <v>0</v>
      </c>
      <c r="E138" s="227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318"/>
      <c r="O138" s="202"/>
      <c r="P138" s="202"/>
      <c r="Q138" s="202"/>
      <c r="R138" s="202"/>
      <c r="S138" s="202"/>
      <c r="T138" s="202"/>
      <c r="U138" s="202"/>
      <c r="V138" s="315"/>
      <c r="W138" s="202"/>
      <c r="X138" s="202"/>
      <c r="Y138" s="202"/>
      <c r="Z138" s="316"/>
      <c r="AA138" s="316"/>
      <c r="AB138" s="195"/>
      <c r="AC138" s="195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767"/>
      <c r="B139" s="95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318"/>
      <c r="O139" s="202"/>
      <c r="P139" s="202"/>
      <c r="Q139" s="202"/>
      <c r="R139" s="202"/>
      <c r="S139" s="202"/>
      <c r="T139" s="202"/>
      <c r="U139" s="202"/>
      <c r="V139" s="315"/>
      <c r="W139" s="202"/>
      <c r="X139" s="316"/>
      <c r="Y139" s="316"/>
      <c r="Z139" s="316"/>
      <c r="AA139" s="316"/>
      <c r="AB139" s="195"/>
      <c r="AC139" s="195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767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315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315"/>
      <c r="AI140" s="202"/>
      <c r="AJ140" s="316"/>
      <c r="AK140" s="316"/>
      <c r="AL140" s="316"/>
      <c r="AM140" s="316"/>
      <c r="AN140" s="195"/>
      <c r="AO140" s="195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4833" t="s">
        <v>162</v>
      </c>
      <c r="B141" s="4833"/>
      <c r="C141" s="278">
        <f>SUM(C138:C140)</f>
        <v>0</v>
      </c>
      <c r="D141" s="279">
        <f>SUM(D138:D140)</f>
        <v>0</v>
      </c>
      <c r="E141" s="280">
        <f>SUM(E138:E140)</f>
        <v>0</v>
      </c>
      <c r="F141" s="278">
        <f t="shared" ref="F141:M141" si="24">SUM(F138:F140)</f>
        <v>0</v>
      </c>
      <c r="G141" s="280">
        <f t="shared" si="24"/>
        <v>0</v>
      </c>
      <c r="H141" s="278">
        <f t="shared" si="24"/>
        <v>0</v>
      </c>
      <c r="I141" s="280">
        <f t="shared" si="24"/>
        <v>0</v>
      </c>
      <c r="J141" s="278">
        <f t="shared" si="24"/>
        <v>0</v>
      </c>
      <c r="K141" s="280">
        <f t="shared" si="24"/>
        <v>0</v>
      </c>
      <c r="L141" s="278">
        <f t="shared" si="24"/>
        <v>0</v>
      </c>
      <c r="M141" s="280">
        <f t="shared" si="24"/>
        <v>0</v>
      </c>
      <c r="N141" s="319"/>
      <c r="O141" s="12"/>
      <c r="P141" s="12"/>
      <c r="Q141" s="12"/>
      <c r="R141" s="12"/>
      <c r="S141" s="12"/>
      <c r="T141" s="12"/>
      <c r="U141" s="315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315"/>
      <c r="AI141" s="202"/>
      <c r="AJ141" s="316"/>
      <c r="AK141" s="316"/>
      <c r="AL141" s="316"/>
      <c r="AM141" s="316"/>
      <c r="AN141" s="195"/>
      <c r="AO141" s="195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4806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315"/>
      <c r="AI142" s="202"/>
      <c r="AJ142" s="316"/>
      <c r="AK142" s="316"/>
      <c r="AL142" s="316"/>
      <c r="AM142" s="316"/>
      <c r="AN142" s="195"/>
      <c r="AO142" s="195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767"/>
      <c r="B143" s="95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28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315"/>
      <c r="AI143" s="202"/>
      <c r="AJ143" s="316"/>
      <c r="AK143" s="316"/>
      <c r="AL143" s="316"/>
      <c r="AM143" s="316"/>
      <c r="AN143" s="195"/>
      <c r="AO143" s="195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767"/>
      <c r="B144" s="95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28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315"/>
      <c r="AI144" s="202"/>
      <c r="AJ144" s="316"/>
      <c r="AK144" s="316"/>
      <c r="AL144" s="316"/>
      <c r="AM144" s="316"/>
      <c r="AN144" s="195"/>
      <c r="AO144" s="195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4834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326"/>
      <c r="U145" s="14"/>
      <c r="V145" s="14"/>
      <c r="W145" s="14"/>
      <c r="X145" s="285"/>
      <c r="Y145" s="285"/>
      <c r="Z145" s="285"/>
      <c r="AA145" s="285"/>
      <c r="AB145" s="285"/>
      <c r="AC145" s="285"/>
      <c r="AD145" s="285"/>
      <c r="AE145" s="285"/>
      <c r="AF145" s="191"/>
      <c r="AG145" s="316"/>
      <c r="AH145" s="316"/>
      <c r="AI145" s="316"/>
      <c r="AJ145" s="327"/>
      <c r="AK145" s="316"/>
      <c r="AL145" s="316"/>
      <c r="AM145" s="316"/>
      <c r="AN145" s="316"/>
      <c r="AO145" s="316"/>
      <c r="AP145" s="316"/>
      <c r="AQ145" s="316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4835" t="s">
        <v>162</v>
      </c>
      <c r="B146" s="4833"/>
      <c r="C146" s="278">
        <f>SUM(C142:C145)</f>
        <v>0</v>
      </c>
      <c r="D146" s="279">
        <f>SUM(D142:D145)</f>
        <v>0</v>
      </c>
      <c r="E146" s="280">
        <f>SUM(E142:E145)</f>
        <v>0</v>
      </c>
      <c r="F146" s="278">
        <f>SUM(F142:F145)</f>
        <v>0</v>
      </c>
      <c r="G146" s="280">
        <f t="shared" ref="G146:M146" si="26">SUM(G142:G145)</f>
        <v>0</v>
      </c>
      <c r="H146" s="278">
        <f t="shared" si="26"/>
        <v>0</v>
      </c>
      <c r="I146" s="280">
        <f t="shared" si="26"/>
        <v>0</v>
      </c>
      <c r="J146" s="278">
        <f t="shared" si="26"/>
        <v>0</v>
      </c>
      <c r="K146" s="280">
        <f t="shared" si="26"/>
        <v>0</v>
      </c>
      <c r="L146" s="278">
        <f t="shared" si="26"/>
        <v>0</v>
      </c>
      <c r="M146" s="280">
        <f t="shared" si="26"/>
        <v>0</v>
      </c>
      <c r="N146" s="3"/>
      <c r="Q146" s="4836"/>
      <c r="R146" s="4837"/>
      <c r="S146" s="4844"/>
      <c r="T146" s="4844"/>
      <c r="U146" s="4844"/>
      <c r="V146" s="4844"/>
      <c r="W146" s="4844"/>
      <c r="X146" s="4844"/>
      <c r="Y146" s="4844"/>
      <c r="Z146" s="4844"/>
      <c r="AA146" s="328"/>
      <c r="AB146" s="272"/>
      <c r="AC146" s="272"/>
      <c r="AD146" s="272"/>
      <c r="AE146" s="285"/>
      <c r="AF146" s="316"/>
      <c r="AG146" s="316"/>
      <c r="AH146" s="316"/>
      <c r="AI146" s="198"/>
      <c r="AJ146" s="198"/>
      <c r="AK146" s="198"/>
      <c r="AL146" s="198"/>
      <c r="AM146" s="329"/>
      <c r="AN146" s="202"/>
      <c r="AO146" s="202"/>
      <c r="AP146" s="202"/>
      <c r="AQ146" s="202"/>
      <c r="AR146" s="202"/>
      <c r="AS146" s="202"/>
      <c r="AT146" s="202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4835" t="s">
        <v>168</v>
      </c>
      <c r="B147" s="4835"/>
      <c r="C147" s="241">
        <f>SUM(C141+C146)</f>
        <v>0</v>
      </c>
      <c r="D147" s="242">
        <f>SUM(D141+D146)</f>
        <v>0</v>
      </c>
      <c r="E147" s="243">
        <f>SUM(E141+E146)</f>
        <v>0</v>
      </c>
      <c r="F147" s="241">
        <f>SUM(F141+F146)</f>
        <v>0</v>
      </c>
      <c r="G147" s="243">
        <f>SUM(G141+G146)</f>
        <v>0</v>
      </c>
      <c r="H147" s="241">
        <f t="shared" ref="H147:M147" si="27">SUM(H141+H146)</f>
        <v>0</v>
      </c>
      <c r="I147" s="243">
        <f t="shared" si="27"/>
        <v>0</v>
      </c>
      <c r="J147" s="241">
        <f t="shared" si="27"/>
        <v>0</v>
      </c>
      <c r="K147" s="243">
        <f t="shared" si="27"/>
        <v>0</v>
      </c>
      <c r="L147" s="241">
        <f t="shared" si="27"/>
        <v>0</v>
      </c>
      <c r="M147" s="243">
        <f t="shared" si="27"/>
        <v>0</v>
      </c>
      <c r="N147" s="3"/>
      <c r="Q147" s="330"/>
      <c r="R147" s="331"/>
      <c r="S147" s="331"/>
      <c r="T147" s="331"/>
      <c r="U147" s="331"/>
      <c r="V147" s="331"/>
      <c r="W147" s="331"/>
      <c r="X147" s="331"/>
      <c r="Y147" s="331"/>
      <c r="Z147" s="331"/>
      <c r="AA147" s="328"/>
      <c r="AB147" s="272"/>
      <c r="AC147" s="272"/>
      <c r="AD147" s="272"/>
      <c r="AE147" s="285"/>
      <c r="AF147" s="316"/>
      <c r="AG147" s="316"/>
      <c r="AH147" s="316"/>
      <c r="AI147" s="198"/>
      <c r="AJ147" s="198"/>
      <c r="AK147" s="198"/>
      <c r="AL147" s="198"/>
      <c r="AM147" s="329"/>
      <c r="AN147" s="202"/>
      <c r="AO147" s="202"/>
      <c r="AP147" s="202"/>
      <c r="AQ147" s="202"/>
      <c r="AR147" s="202"/>
      <c r="AS147" s="202"/>
      <c r="AT147" s="202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199" t="s">
        <v>169</v>
      </c>
      <c r="B148" s="199"/>
      <c r="Q148" s="328"/>
      <c r="R148" s="272"/>
      <c r="S148" s="272"/>
      <c r="T148" s="272"/>
      <c r="U148" s="272"/>
      <c r="V148" s="272"/>
      <c r="W148" s="272"/>
      <c r="X148" s="272"/>
      <c r="Y148" s="299"/>
      <c r="Z148" s="299"/>
      <c r="AA148" s="328"/>
      <c r="AB148" s="272"/>
      <c r="AC148" s="272"/>
      <c r="AD148" s="272"/>
      <c r="AE148" s="285"/>
      <c r="AF148" s="316"/>
      <c r="AG148" s="316"/>
      <c r="AH148" s="316"/>
      <c r="AI148" s="198"/>
      <c r="AJ148" s="198"/>
      <c r="AK148" s="198"/>
      <c r="AL148" s="198"/>
      <c r="AM148" s="198"/>
      <c r="AN148" s="202"/>
      <c r="AO148" s="202"/>
      <c r="AP148" s="202"/>
      <c r="AQ148" s="202"/>
      <c r="AR148" s="202"/>
      <c r="AS148" s="202"/>
      <c r="AT148" s="202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807" t="s">
        <v>3</v>
      </c>
      <c r="B149" s="4808"/>
      <c r="C149" s="4782" t="s">
        <v>72</v>
      </c>
      <c r="D149" s="4796"/>
      <c r="E149" s="4821"/>
      <c r="F149" s="4782" t="s">
        <v>129</v>
      </c>
      <c r="G149" s="4821"/>
      <c r="H149" s="4782" t="s">
        <v>130</v>
      </c>
      <c r="I149" s="4821"/>
      <c r="J149" s="4782" t="s">
        <v>131</v>
      </c>
      <c r="K149" s="4821"/>
      <c r="L149" s="4782" t="s">
        <v>132</v>
      </c>
      <c r="M149" s="4796"/>
      <c r="N149" s="4845" t="s">
        <v>141</v>
      </c>
      <c r="O149" s="4796"/>
      <c r="P149" s="4821"/>
      <c r="Q149" s="328"/>
      <c r="R149" s="272"/>
      <c r="S149" s="272"/>
      <c r="T149" s="272"/>
      <c r="U149" s="272"/>
      <c r="V149" s="272"/>
      <c r="W149" s="272"/>
      <c r="X149" s="272"/>
      <c r="Y149" s="299"/>
      <c r="Z149" s="332"/>
      <c r="AA149" s="284"/>
      <c r="AB149" s="274"/>
      <c r="AC149" s="274"/>
      <c r="AD149" s="274"/>
      <c r="AE149" s="294"/>
      <c r="AF149" s="333"/>
      <c r="AG149" s="333"/>
      <c r="AH149" s="333"/>
      <c r="AI149" s="334"/>
      <c r="AJ149" s="334"/>
      <c r="AK149" s="334"/>
      <c r="AL149" s="334"/>
      <c r="AM149" s="198"/>
      <c r="AN149" s="202"/>
      <c r="AO149" s="202"/>
      <c r="AP149" s="202"/>
      <c r="AQ149" s="202"/>
      <c r="AR149" s="202"/>
      <c r="AS149" s="202"/>
      <c r="AT149" s="202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4842"/>
      <c r="B150" s="4735"/>
      <c r="C150" s="248" t="s">
        <v>97</v>
      </c>
      <c r="D150" s="249" t="s">
        <v>62</v>
      </c>
      <c r="E150" s="275" t="s">
        <v>98</v>
      </c>
      <c r="F150" s="248" t="s">
        <v>62</v>
      </c>
      <c r="G150" s="275" t="s">
        <v>98</v>
      </c>
      <c r="H150" s="248" t="s">
        <v>62</v>
      </c>
      <c r="I150" s="275" t="s">
        <v>98</v>
      </c>
      <c r="J150" s="248" t="s">
        <v>62</v>
      </c>
      <c r="K150" s="275" t="s">
        <v>98</v>
      </c>
      <c r="L150" s="248" t="s">
        <v>62</v>
      </c>
      <c r="M150" s="335" t="s">
        <v>98</v>
      </c>
      <c r="N150" s="336" t="s">
        <v>142</v>
      </c>
      <c r="O150" s="249" t="s">
        <v>143</v>
      </c>
      <c r="P150" s="275" t="s">
        <v>144</v>
      </c>
      <c r="Q150" s="337"/>
      <c r="R150" s="272"/>
      <c r="S150" s="272"/>
      <c r="T150" s="272"/>
      <c r="U150" s="272"/>
      <c r="V150" s="272"/>
      <c r="W150" s="272"/>
      <c r="X150" s="272"/>
      <c r="Y150" s="338"/>
      <c r="Z150" s="299"/>
      <c r="AA150" s="272"/>
      <c r="AB150" s="272"/>
      <c r="AC150" s="272"/>
      <c r="AD150" s="272"/>
      <c r="AE150" s="285"/>
      <c r="AF150" s="316"/>
      <c r="AG150" s="316"/>
      <c r="AH150" s="316"/>
      <c r="AI150" s="198"/>
      <c r="AJ150" s="198"/>
      <c r="AK150" s="198"/>
      <c r="AL150" s="198"/>
      <c r="AM150" s="198"/>
      <c r="AN150" s="202"/>
      <c r="AO150" s="202"/>
      <c r="AP150" s="202"/>
      <c r="AQ150" s="202"/>
      <c r="AR150" s="202"/>
      <c r="AS150" s="202"/>
      <c r="AT150" s="202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4806" t="s">
        <v>158</v>
      </c>
      <c r="B151" s="186" t="s">
        <v>159</v>
      </c>
      <c r="C151" s="339">
        <f>SUM(D151:E151)</f>
        <v>0</v>
      </c>
      <c r="D151" s="340">
        <f>SUM(F151+H151+J151+L151)</f>
        <v>0</v>
      </c>
      <c r="E151" s="341">
        <f>SUM(G151+I151+K151+M151)</f>
        <v>0</v>
      </c>
      <c r="F151" s="187"/>
      <c r="G151" s="229"/>
      <c r="H151" s="187"/>
      <c r="I151" s="229"/>
      <c r="J151" s="187"/>
      <c r="K151" s="229"/>
      <c r="L151" s="187"/>
      <c r="M151" s="342"/>
      <c r="N151" s="343"/>
      <c r="O151" s="188"/>
      <c r="P151" s="229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272"/>
      <c r="AD151" s="272"/>
      <c r="AE151" s="285"/>
      <c r="AF151" s="316"/>
      <c r="AG151" s="316"/>
      <c r="AH151" s="316"/>
      <c r="AI151" s="198"/>
      <c r="AJ151" s="198"/>
      <c r="AK151" s="198"/>
      <c r="AL151" s="198"/>
      <c r="AM151" s="198"/>
      <c r="AN151" s="202"/>
      <c r="AO151" s="202"/>
      <c r="AP151" s="202"/>
      <c r="AQ151" s="202"/>
      <c r="AR151" s="202"/>
      <c r="AS151" s="202"/>
      <c r="AT151" s="202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767"/>
      <c r="B152" s="95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337"/>
      <c r="R152" s="272"/>
      <c r="S152" s="272"/>
      <c r="T152" s="272"/>
      <c r="U152" s="272"/>
      <c r="V152" s="272"/>
      <c r="W152" s="272"/>
      <c r="X152" s="272"/>
      <c r="Y152" s="300"/>
      <c r="Z152" s="272"/>
      <c r="AA152" s="272"/>
      <c r="AB152" s="272"/>
      <c r="AC152" s="272"/>
      <c r="AD152" s="272"/>
      <c r="AE152" s="27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316"/>
      <c r="AP152" s="316"/>
      <c r="AQ152" s="316"/>
      <c r="AR152" s="316"/>
      <c r="AS152" s="198"/>
      <c r="AT152" s="198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767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272"/>
      <c r="AA153" s="272"/>
      <c r="AB153" s="272"/>
      <c r="AC153" s="272"/>
      <c r="AD153" s="272"/>
      <c r="AE153" s="27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316"/>
      <c r="AP153" s="316"/>
      <c r="AQ153" s="316"/>
      <c r="AR153" s="316"/>
      <c r="AS153" s="198"/>
      <c r="AT153" s="198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4833" t="s">
        <v>162</v>
      </c>
      <c r="B154" s="4833"/>
      <c r="C154" s="354">
        <f>SUM(C151:C153)</f>
        <v>0</v>
      </c>
      <c r="D154" s="355">
        <f>SUM(D151:D153)</f>
        <v>0</v>
      </c>
      <c r="E154" s="356">
        <f>SUM(E151:E153)</f>
        <v>0</v>
      </c>
      <c r="F154" s="354">
        <f>SUM(F151:F153)</f>
        <v>0</v>
      </c>
      <c r="G154" s="356">
        <f t="shared" ref="G154:P154" si="29">SUM(G151:G153)</f>
        <v>0</v>
      </c>
      <c r="H154" s="354">
        <f t="shared" si="29"/>
        <v>0</v>
      </c>
      <c r="I154" s="356">
        <f t="shared" si="29"/>
        <v>0</v>
      </c>
      <c r="J154" s="354">
        <f t="shared" si="29"/>
        <v>0</v>
      </c>
      <c r="K154" s="356">
        <f t="shared" si="29"/>
        <v>0</v>
      </c>
      <c r="L154" s="354">
        <f t="shared" si="29"/>
        <v>0</v>
      </c>
      <c r="M154" s="357">
        <f t="shared" si="29"/>
        <v>0</v>
      </c>
      <c r="N154" s="358">
        <f t="shared" si="29"/>
        <v>0</v>
      </c>
      <c r="O154" s="355">
        <f t="shared" si="29"/>
        <v>0</v>
      </c>
      <c r="P154" s="356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272"/>
      <c r="AA154" s="272"/>
      <c r="AB154" s="272"/>
      <c r="AC154" s="272"/>
      <c r="AD154" s="272"/>
      <c r="AE154" s="27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316"/>
      <c r="AP154" s="316"/>
      <c r="AQ154" s="316"/>
      <c r="AR154" s="316"/>
      <c r="AS154" s="198"/>
      <c r="AT154" s="198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4806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272"/>
      <c r="AA155" s="272"/>
      <c r="AB155" s="272"/>
      <c r="AC155" s="272"/>
      <c r="AD155" s="272"/>
      <c r="AE155" s="27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316"/>
      <c r="AP155" s="316"/>
      <c r="AQ155" s="316"/>
      <c r="AR155" s="316"/>
      <c r="AS155" s="198"/>
      <c r="AT155" s="198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767"/>
      <c r="B156" s="95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272"/>
      <c r="AD156" s="272"/>
      <c r="AE156" s="27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316"/>
      <c r="AP156" s="316"/>
      <c r="AQ156" s="316"/>
      <c r="AR156" s="316"/>
      <c r="AS156" s="198"/>
      <c r="AT156" s="198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767"/>
      <c r="B157" s="95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272"/>
      <c r="AA157" s="272"/>
      <c r="AB157" s="272"/>
      <c r="AC157" s="272"/>
      <c r="AD157" s="272"/>
      <c r="AE157" s="27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4834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272"/>
      <c r="AC158" s="272"/>
      <c r="AD158" s="272"/>
      <c r="AE158" s="27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4835" t="s">
        <v>162</v>
      </c>
      <c r="B159" s="4833"/>
      <c r="C159" s="354">
        <f>SUM(C155:C158)</f>
        <v>0</v>
      </c>
      <c r="D159" s="355">
        <f>SUM(D155:D158)</f>
        <v>0</v>
      </c>
      <c r="E159" s="356">
        <f>SUM(E155:E158)</f>
        <v>0</v>
      </c>
      <c r="F159" s="354">
        <f>SUM(F155:F158)</f>
        <v>0</v>
      </c>
      <c r="G159" s="356">
        <f t="shared" ref="G159:P159" si="31">SUM(G155:G158)</f>
        <v>0</v>
      </c>
      <c r="H159" s="354">
        <f t="shared" si="31"/>
        <v>0</v>
      </c>
      <c r="I159" s="356">
        <f t="shared" si="31"/>
        <v>0</v>
      </c>
      <c r="J159" s="354">
        <f t="shared" si="31"/>
        <v>0</v>
      </c>
      <c r="K159" s="356">
        <f t="shared" si="31"/>
        <v>0</v>
      </c>
      <c r="L159" s="354">
        <f t="shared" si="31"/>
        <v>0</v>
      </c>
      <c r="M159" s="357">
        <f t="shared" si="31"/>
        <v>0</v>
      </c>
      <c r="N159" s="358">
        <f t="shared" si="31"/>
        <v>0</v>
      </c>
      <c r="O159" s="355">
        <f t="shared" si="31"/>
        <v>0</v>
      </c>
      <c r="P159" s="356">
        <f t="shared" si="31"/>
        <v>0</v>
      </c>
      <c r="Q159" s="302"/>
      <c r="R159" s="16"/>
      <c r="S159" s="16"/>
      <c r="T159" s="16"/>
      <c r="U159" s="16"/>
      <c r="V159" s="16"/>
      <c r="W159" s="272"/>
      <c r="X159" s="272"/>
      <c r="Y159" s="272"/>
      <c r="Z159" s="272"/>
      <c r="AA159" s="272"/>
      <c r="AB159" s="272"/>
      <c r="AC159" s="272"/>
      <c r="AD159" s="272"/>
      <c r="AE159" s="27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4835" t="s">
        <v>168</v>
      </c>
      <c r="B160" s="4835"/>
      <c r="C160" s="364">
        <f>SUM(C154+C159)</f>
        <v>0</v>
      </c>
      <c r="D160" s="365">
        <f t="shared" ref="D160:P160" si="32">SUM(D154+D159)</f>
        <v>0</v>
      </c>
      <c r="E160" s="366">
        <f t="shared" si="32"/>
        <v>0</v>
      </c>
      <c r="F160" s="364">
        <f t="shared" si="32"/>
        <v>0</v>
      </c>
      <c r="G160" s="366">
        <f t="shared" si="32"/>
        <v>0</v>
      </c>
      <c r="H160" s="364">
        <f t="shared" si="32"/>
        <v>0</v>
      </c>
      <c r="I160" s="366">
        <f t="shared" si="32"/>
        <v>0</v>
      </c>
      <c r="J160" s="364">
        <f t="shared" si="32"/>
        <v>0</v>
      </c>
      <c r="K160" s="366">
        <f t="shared" si="32"/>
        <v>0</v>
      </c>
      <c r="L160" s="364">
        <f t="shared" si="32"/>
        <v>0</v>
      </c>
      <c r="M160" s="367">
        <f t="shared" si="32"/>
        <v>0</v>
      </c>
      <c r="N160" s="368">
        <f t="shared" si="32"/>
        <v>0</v>
      </c>
      <c r="O160" s="365">
        <f t="shared" si="32"/>
        <v>0</v>
      </c>
      <c r="P160" s="366">
        <f t="shared" si="32"/>
        <v>0</v>
      </c>
      <c r="Q160" s="302"/>
      <c r="R160" s="16"/>
      <c r="S160" s="16"/>
      <c r="T160" s="16"/>
      <c r="U160" s="16"/>
      <c r="V160" s="16"/>
      <c r="W160" s="272"/>
      <c r="X160" s="272"/>
      <c r="Y160" s="272"/>
      <c r="Z160" s="272"/>
      <c r="AA160" s="272"/>
      <c r="AB160" s="272"/>
      <c r="AC160" s="272"/>
      <c r="AD160" s="272"/>
      <c r="AE160" s="27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199" t="s">
        <v>170</v>
      </c>
      <c r="B161" s="199"/>
      <c r="P161" s="16"/>
      <c r="Q161" s="16"/>
      <c r="R161" s="16"/>
      <c r="S161" s="16"/>
      <c r="T161" s="16"/>
      <c r="U161" s="16"/>
      <c r="V161" s="16"/>
      <c r="W161" s="272"/>
      <c r="X161" s="272"/>
      <c r="Y161" s="272"/>
      <c r="Z161" s="272"/>
      <c r="AA161" s="272"/>
      <c r="AB161" s="272"/>
      <c r="AC161" s="272"/>
      <c r="AD161" s="272"/>
      <c r="AE161" s="27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807" t="s">
        <v>3</v>
      </c>
      <c r="B162" s="4808"/>
      <c r="C162" s="4796" t="s">
        <v>72</v>
      </c>
      <c r="D162" s="4796"/>
      <c r="E162" s="4821"/>
      <c r="F162" s="4782" t="s">
        <v>128</v>
      </c>
      <c r="G162" s="4821"/>
      <c r="H162" s="4782" t="s">
        <v>129</v>
      </c>
      <c r="I162" s="4821"/>
      <c r="J162" s="4782" t="s">
        <v>130</v>
      </c>
      <c r="K162" s="4821"/>
      <c r="L162" s="4782" t="s">
        <v>131</v>
      </c>
      <c r="M162" s="4821"/>
      <c r="N162" s="4782" t="s">
        <v>132</v>
      </c>
      <c r="O162" s="4821"/>
      <c r="P162" s="16"/>
      <c r="Q162" s="16"/>
      <c r="R162" s="16"/>
      <c r="S162" s="16"/>
      <c r="T162" s="16"/>
      <c r="U162" s="16"/>
      <c r="V162" s="16"/>
      <c r="W162" s="272"/>
      <c r="X162" s="272"/>
      <c r="Y162" s="272"/>
      <c r="Z162" s="272"/>
      <c r="AA162" s="272"/>
      <c r="AB162" s="272"/>
      <c r="AC162" s="272"/>
      <c r="AD162" s="272"/>
      <c r="AE162" s="27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369"/>
      <c r="AR162" s="195"/>
      <c r="AS162" s="195"/>
      <c r="AT162" s="195"/>
      <c r="AU162" s="195"/>
      <c r="AV162" s="195"/>
      <c r="AW162" s="195"/>
      <c r="AX162" s="195"/>
      <c r="AY162" s="195"/>
      <c r="AZ162" s="195"/>
      <c r="BA162" s="195"/>
      <c r="BB162" s="195"/>
      <c r="BC162" s="195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4842"/>
      <c r="B163" s="4735"/>
      <c r="C163" s="248" t="s">
        <v>97</v>
      </c>
      <c r="D163" s="249" t="s">
        <v>62</v>
      </c>
      <c r="E163" s="275" t="s">
        <v>98</v>
      </c>
      <c r="F163" s="248" t="s">
        <v>62</v>
      </c>
      <c r="G163" s="275" t="s">
        <v>98</v>
      </c>
      <c r="H163" s="248" t="s">
        <v>62</v>
      </c>
      <c r="I163" s="275" t="s">
        <v>98</v>
      </c>
      <c r="J163" s="248" t="s">
        <v>62</v>
      </c>
      <c r="K163" s="275" t="s">
        <v>98</v>
      </c>
      <c r="L163" s="248" t="s">
        <v>62</v>
      </c>
      <c r="M163" s="275" t="s">
        <v>98</v>
      </c>
      <c r="N163" s="370" t="s">
        <v>62</v>
      </c>
      <c r="O163" s="371" t="s">
        <v>98</v>
      </c>
      <c r="P163" s="16"/>
      <c r="Q163" s="16"/>
      <c r="R163" s="16"/>
      <c r="S163" s="16"/>
      <c r="T163" s="16"/>
      <c r="U163" s="16"/>
      <c r="V163" s="16"/>
      <c r="W163" s="272"/>
      <c r="X163" s="272"/>
      <c r="Y163" s="272"/>
      <c r="Z163" s="272"/>
      <c r="AA163" s="272"/>
      <c r="AB163" s="272"/>
      <c r="AC163" s="272"/>
      <c r="AD163" s="272"/>
      <c r="AE163" s="27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77"/>
      <c r="AR163" s="195"/>
      <c r="AS163" s="195"/>
      <c r="AT163" s="195"/>
      <c r="AU163" s="195"/>
      <c r="AV163" s="195"/>
      <c r="AW163" s="195"/>
      <c r="AX163" s="195"/>
      <c r="AY163" s="195"/>
      <c r="AZ163" s="195"/>
      <c r="BA163" s="195"/>
      <c r="BB163" s="195"/>
      <c r="BC163" s="195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4806" t="s">
        <v>171</v>
      </c>
      <c r="B164" s="372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187"/>
      <c r="G164" s="229"/>
      <c r="H164" s="187"/>
      <c r="I164" s="57"/>
      <c r="J164" s="55"/>
      <c r="K164" s="57"/>
      <c r="L164" s="55"/>
      <c r="M164" s="57"/>
      <c r="N164" s="373"/>
      <c r="O164" s="190"/>
      <c r="P164" s="338"/>
      <c r="Q164" s="272"/>
      <c r="R164" s="272"/>
      <c r="S164" s="272"/>
      <c r="T164" s="272"/>
      <c r="U164" s="272"/>
      <c r="V164" s="272"/>
      <c r="W164" s="272"/>
      <c r="X164" s="272"/>
      <c r="Y164" s="272"/>
      <c r="Z164" s="272"/>
      <c r="AA164" s="272"/>
      <c r="AB164" s="272"/>
      <c r="AC164" s="272"/>
      <c r="AD164" s="202"/>
      <c r="AE164" s="202"/>
      <c r="AF164" s="202"/>
      <c r="AG164" s="202"/>
      <c r="AH164" s="202"/>
      <c r="AI164" s="315"/>
      <c r="AJ164" s="374"/>
      <c r="AK164" s="374"/>
      <c r="AL164" s="374"/>
      <c r="AM164" s="374"/>
      <c r="AN164" s="374"/>
      <c r="AO164" s="374"/>
      <c r="AP164" s="374"/>
      <c r="AQ164" s="374"/>
      <c r="AR164" s="374"/>
      <c r="AS164" s="374"/>
      <c r="AT164" s="374"/>
      <c r="AU164" s="374"/>
      <c r="AV164" s="374"/>
      <c r="AW164" s="374"/>
      <c r="AX164" s="374"/>
      <c r="AY164" s="374"/>
      <c r="AZ164" s="374"/>
      <c r="BA164" s="374"/>
      <c r="BB164" s="374"/>
      <c r="BC164" s="374"/>
      <c r="BD164" s="374"/>
      <c r="BE164" s="374"/>
      <c r="BF164" s="374"/>
      <c r="BG164" s="374"/>
      <c r="BH164" s="374"/>
      <c r="BI164" s="374"/>
      <c r="BJ164" s="374"/>
      <c r="BK164" s="374"/>
      <c r="BL164" s="374"/>
      <c r="BM164" s="374"/>
      <c r="BN164" s="374"/>
      <c r="BO164" s="374"/>
      <c r="BP164" s="374"/>
      <c r="BQ164" s="374"/>
      <c r="BR164" s="374"/>
      <c r="BS164" s="374"/>
      <c r="BT164" s="374"/>
      <c r="BU164" s="374"/>
      <c r="BV164" s="374"/>
      <c r="BW164" s="374"/>
      <c r="BX164" s="374"/>
      <c r="BY164" s="374"/>
      <c r="BZ164" s="375"/>
      <c r="CA164" s="376"/>
      <c r="CB164" s="376"/>
      <c r="CC164" s="376"/>
      <c r="CD164" s="376"/>
      <c r="CE164" s="376"/>
      <c r="CF164" s="376"/>
      <c r="CG164" s="377"/>
      <c r="CH164" s="377"/>
      <c r="CI164" s="377"/>
      <c r="CJ164" s="377"/>
      <c r="CK164" s="377"/>
      <c r="CL164" s="377"/>
      <c r="CM164" s="377"/>
      <c r="CN164" s="377"/>
      <c r="CO164" s="376"/>
      <c r="CP164" s="376"/>
      <c r="CQ164" s="376"/>
      <c r="CR164" s="376"/>
      <c r="CS164" s="376"/>
      <c r="CT164" s="376"/>
      <c r="CU164" s="376"/>
      <c r="CV164" s="376"/>
      <c r="CW164" s="376"/>
      <c r="CX164" s="376"/>
      <c r="CY164" s="376"/>
      <c r="CZ164" s="376"/>
    </row>
    <row r="165" spans="1:104" s="71" customFormat="1" ht="16.350000000000001" customHeight="1" x14ac:dyDescent="0.2">
      <c r="A165" s="4767"/>
      <c r="B165" s="378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272"/>
      <c r="R165" s="272"/>
      <c r="S165" s="272"/>
      <c r="T165" s="272"/>
      <c r="U165" s="272"/>
      <c r="V165" s="272"/>
      <c r="W165" s="272"/>
      <c r="X165" s="272"/>
      <c r="Y165" s="272"/>
      <c r="Z165" s="272"/>
      <c r="AA165" s="272"/>
      <c r="AB165" s="272"/>
      <c r="AC165" s="272"/>
      <c r="AD165" s="202"/>
      <c r="AE165" s="202"/>
      <c r="AF165" s="202"/>
      <c r="AG165" s="202"/>
      <c r="AH165" s="202"/>
      <c r="AI165" s="315"/>
      <c r="AJ165" s="374"/>
      <c r="AK165" s="374"/>
      <c r="AL165" s="374"/>
      <c r="AM165" s="374"/>
      <c r="AN165" s="374"/>
      <c r="AO165" s="374"/>
      <c r="AP165" s="374"/>
      <c r="AQ165" s="374"/>
      <c r="AR165" s="374"/>
      <c r="AS165" s="374"/>
      <c r="AT165" s="374"/>
      <c r="AU165" s="374"/>
      <c r="AV165" s="374"/>
      <c r="AW165" s="374"/>
      <c r="AX165" s="374"/>
      <c r="AY165" s="374"/>
      <c r="AZ165" s="374"/>
      <c r="BA165" s="374"/>
      <c r="BB165" s="374"/>
      <c r="BC165" s="374"/>
      <c r="BD165" s="374"/>
      <c r="BE165" s="374"/>
      <c r="BF165" s="374"/>
      <c r="BG165" s="374"/>
      <c r="BH165" s="374"/>
      <c r="BI165" s="374"/>
      <c r="BJ165" s="374"/>
      <c r="BK165" s="374"/>
      <c r="BL165" s="374"/>
      <c r="BM165" s="374"/>
      <c r="BN165" s="374"/>
      <c r="BO165" s="374"/>
      <c r="BP165" s="374"/>
      <c r="BQ165" s="374"/>
      <c r="BR165" s="374"/>
      <c r="BS165" s="374"/>
      <c r="BT165" s="374"/>
      <c r="BU165" s="374"/>
      <c r="BV165" s="374"/>
      <c r="BW165" s="374"/>
      <c r="BX165" s="374"/>
      <c r="BY165" s="374"/>
      <c r="BZ165" s="375"/>
      <c r="CA165" s="376"/>
      <c r="CB165" s="376"/>
      <c r="CC165" s="376"/>
      <c r="CD165" s="376"/>
      <c r="CE165" s="376"/>
      <c r="CF165" s="376"/>
      <c r="CG165" s="377"/>
      <c r="CH165" s="377"/>
      <c r="CI165" s="377"/>
      <c r="CJ165" s="377"/>
      <c r="CK165" s="377"/>
      <c r="CL165" s="377"/>
      <c r="CM165" s="377"/>
      <c r="CN165" s="377"/>
      <c r="CO165" s="376"/>
      <c r="CP165" s="376"/>
      <c r="CQ165" s="376"/>
      <c r="CR165" s="376"/>
      <c r="CS165" s="376"/>
      <c r="CT165" s="376"/>
      <c r="CU165" s="376"/>
      <c r="CV165" s="376"/>
      <c r="CW165" s="376"/>
      <c r="CX165" s="376"/>
      <c r="CY165" s="376"/>
      <c r="CZ165" s="376"/>
    </row>
    <row r="166" spans="1:104" ht="16.350000000000001" customHeight="1" x14ac:dyDescent="0.2">
      <c r="A166" s="4767"/>
      <c r="B166" s="382" t="s">
        <v>161</v>
      </c>
      <c r="C166" s="287">
        <f>SUM(D166+E166)</f>
        <v>0</v>
      </c>
      <c r="D166" s="288">
        <f>SUM(H166+J166+L166+N166)</f>
        <v>0</v>
      </c>
      <c r="E166" s="289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272"/>
      <c r="R166" s="272"/>
      <c r="S166" s="272"/>
      <c r="T166" s="272"/>
      <c r="U166" s="272"/>
      <c r="V166" s="272"/>
      <c r="W166" s="272"/>
      <c r="X166" s="272"/>
      <c r="Y166" s="272"/>
      <c r="Z166" s="272"/>
      <c r="AA166" s="272"/>
      <c r="AB166" s="272"/>
      <c r="AC166" s="272"/>
      <c r="AD166" s="202"/>
      <c r="AE166" s="202"/>
      <c r="AF166" s="202"/>
      <c r="AG166" s="202"/>
      <c r="AH166" s="202"/>
      <c r="AI166" s="315"/>
      <c r="AJ166" s="195"/>
      <c r="AK166" s="195"/>
      <c r="AL166" s="195"/>
      <c r="AM166" s="195"/>
      <c r="AN166" s="195"/>
      <c r="AO166" s="195"/>
      <c r="AP166" s="195"/>
      <c r="AQ166" s="195"/>
      <c r="AR166" s="195"/>
      <c r="AS166" s="195"/>
      <c r="AT166" s="195"/>
      <c r="AU166" s="195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272"/>
      <c r="Z167" s="272"/>
      <c r="AA167" s="272"/>
      <c r="AB167" s="272"/>
      <c r="AC167" s="27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369"/>
      <c r="AP167" s="202"/>
      <c r="AQ167" s="202"/>
      <c r="AR167" s="264"/>
      <c r="AS167" s="195"/>
      <c r="AT167" s="297"/>
      <c r="AU167" s="297"/>
      <c r="AV167" s="297"/>
      <c r="AW167" s="297"/>
      <c r="AX167" s="297"/>
      <c r="AY167" s="297"/>
      <c r="AZ167" s="297"/>
      <c r="BA167" s="297"/>
      <c r="BB167" s="297"/>
      <c r="BC167" s="297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378" t="s">
        <v>174</v>
      </c>
      <c r="C168" s="390">
        <f>SUM(D168+E168)</f>
        <v>0</v>
      </c>
      <c r="D168" s="391">
        <f>SUM(F168+H168+J168+L168+N168)</f>
        <v>0</v>
      </c>
      <c r="E168" s="392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284"/>
      <c r="Z168" s="274"/>
      <c r="AA168" s="16"/>
      <c r="AB168" s="397"/>
      <c r="AC168" s="274"/>
      <c r="AD168" s="126"/>
      <c r="AE168" s="398"/>
      <c r="AF168" s="398"/>
      <c r="AG168" s="398"/>
      <c r="AH168" s="202"/>
      <c r="AI168" s="126"/>
      <c r="AJ168" s="369"/>
      <c r="AK168" s="369"/>
      <c r="AL168" s="369"/>
      <c r="AM168" s="202"/>
      <c r="AN168" s="126"/>
      <c r="AO168" s="369"/>
      <c r="AP168" s="202"/>
      <c r="AQ168" s="202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767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767"/>
      <c r="B170" s="95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4834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404"/>
      <c r="AM171" s="405"/>
      <c r="AN171" s="405"/>
      <c r="AO171" s="406"/>
      <c r="AP171" s="405"/>
      <c r="AQ171" s="406"/>
      <c r="AR171" s="407"/>
      <c r="AS171" s="408"/>
      <c r="AT171" s="285"/>
      <c r="AU171" s="272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199" t="s">
        <v>180</v>
      </c>
      <c r="B174" s="19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807" t="s">
        <v>181</v>
      </c>
      <c r="B175" s="4808"/>
      <c r="C175" s="4822" t="s">
        <v>72</v>
      </c>
      <c r="D175" s="4822"/>
      <c r="E175" s="4822"/>
      <c r="F175" s="4822" t="s">
        <v>182</v>
      </c>
      <c r="G175" s="4822"/>
      <c r="H175" s="4822" t="s">
        <v>183</v>
      </c>
      <c r="I175" s="4822"/>
      <c r="J175" s="4822" t="s">
        <v>184</v>
      </c>
      <c r="K175" s="4822"/>
      <c r="L175" s="4822" t="s">
        <v>119</v>
      </c>
      <c r="M175" s="4822"/>
      <c r="N175" s="4817" t="s">
        <v>12</v>
      </c>
      <c r="O175" s="4832"/>
      <c r="P175" s="4826" t="s">
        <v>121</v>
      </c>
      <c r="Q175" s="4826"/>
      <c r="R175" s="4826" t="s">
        <v>122</v>
      </c>
      <c r="S175" s="4826"/>
      <c r="T175" s="4826" t="s">
        <v>123</v>
      </c>
      <c r="U175" s="4826"/>
      <c r="V175" s="4826" t="s">
        <v>124</v>
      </c>
      <c r="W175" s="4826"/>
      <c r="X175" s="4826" t="s">
        <v>125</v>
      </c>
      <c r="Y175" s="4826"/>
      <c r="Z175" s="4826" t="s">
        <v>126</v>
      </c>
      <c r="AA175" s="4826"/>
      <c r="AB175" s="4826" t="s">
        <v>127</v>
      </c>
      <c r="AC175" s="4826"/>
      <c r="AD175" s="4826" t="s">
        <v>128</v>
      </c>
      <c r="AE175" s="4826"/>
      <c r="AF175" s="4826" t="s">
        <v>129</v>
      </c>
      <c r="AG175" s="4826"/>
      <c r="AH175" s="4826" t="s">
        <v>130</v>
      </c>
      <c r="AI175" s="4826"/>
      <c r="AJ175" s="4826" t="s">
        <v>131</v>
      </c>
      <c r="AK175" s="4826"/>
      <c r="AL175" s="4826" t="s">
        <v>132</v>
      </c>
      <c r="AM175" s="4782"/>
      <c r="AN175" s="4853" t="s">
        <v>185</v>
      </c>
      <c r="AO175" s="4855" t="s">
        <v>186</v>
      </c>
      <c r="AP175" s="4782" t="s">
        <v>187</v>
      </c>
      <c r="AQ175" s="4821"/>
      <c r="AR175" s="4806" t="s">
        <v>188</v>
      </c>
      <c r="AS175" s="4806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4842"/>
      <c r="B176" s="4843"/>
      <c r="C176" s="409" t="s">
        <v>97</v>
      </c>
      <c r="D176" s="410" t="s">
        <v>62</v>
      </c>
      <c r="E176" s="411" t="s">
        <v>98</v>
      </c>
      <c r="F176" s="409" t="s">
        <v>62</v>
      </c>
      <c r="G176" s="411" t="s">
        <v>98</v>
      </c>
      <c r="H176" s="409" t="s">
        <v>62</v>
      </c>
      <c r="I176" s="411" t="s">
        <v>98</v>
      </c>
      <c r="J176" s="409" t="s">
        <v>62</v>
      </c>
      <c r="K176" s="411" t="s">
        <v>98</v>
      </c>
      <c r="L176" s="409" t="s">
        <v>62</v>
      </c>
      <c r="M176" s="411" t="s">
        <v>98</v>
      </c>
      <c r="N176" s="409" t="s">
        <v>62</v>
      </c>
      <c r="O176" s="411" t="s">
        <v>98</v>
      </c>
      <c r="P176" s="409" t="s">
        <v>62</v>
      </c>
      <c r="Q176" s="411" t="s">
        <v>98</v>
      </c>
      <c r="R176" s="409" t="s">
        <v>62</v>
      </c>
      <c r="S176" s="411" t="s">
        <v>98</v>
      </c>
      <c r="T176" s="409" t="s">
        <v>62</v>
      </c>
      <c r="U176" s="411" t="s">
        <v>98</v>
      </c>
      <c r="V176" s="409" t="s">
        <v>62</v>
      </c>
      <c r="W176" s="411" t="s">
        <v>98</v>
      </c>
      <c r="X176" s="409" t="s">
        <v>62</v>
      </c>
      <c r="Y176" s="411" t="s">
        <v>98</v>
      </c>
      <c r="Z176" s="409" t="s">
        <v>62</v>
      </c>
      <c r="AA176" s="411" t="s">
        <v>98</v>
      </c>
      <c r="AB176" s="409" t="s">
        <v>62</v>
      </c>
      <c r="AC176" s="411" t="s">
        <v>98</v>
      </c>
      <c r="AD176" s="409" t="s">
        <v>62</v>
      </c>
      <c r="AE176" s="411" t="s">
        <v>98</v>
      </c>
      <c r="AF176" s="409" t="s">
        <v>62</v>
      </c>
      <c r="AG176" s="411" t="s">
        <v>98</v>
      </c>
      <c r="AH176" s="409" t="s">
        <v>62</v>
      </c>
      <c r="AI176" s="411" t="s">
        <v>98</v>
      </c>
      <c r="AJ176" s="409" t="s">
        <v>62</v>
      </c>
      <c r="AK176" s="411" t="s">
        <v>98</v>
      </c>
      <c r="AL176" s="409" t="s">
        <v>62</v>
      </c>
      <c r="AM176" s="412" t="s">
        <v>98</v>
      </c>
      <c r="AN176" s="4854"/>
      <c r="AO176" s="4856"/>
      <c r="AP176" s="409" t="s">
        <v>62</v>
      </c>
      <c r="AQ176" s="413" t="s">
        <v>98</v>
      </c>
      <c r="AR176" s="4847"/>
      <c r="AS176" s="4847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4848" t="s">
        <v>190</v>
      </c>
      <c r="B177" s="4849"/>
      <c r="C177" s="414">
        <f>SUM(D177+E177)</f>
        <v>353</v>
      </c>
      <c r="D177" s="415">
        <f>SUM(F177+H177+J177+L177+N177+P177+R177+T177+V177+X177+Z177+AB177+AD177+AF177+AH177+AJ177+AL177)</f>
        <v>101</v>
      </c>
      <c r="E177" s="416">
        <f>SUM(G177+I177+K177+M177+O177+Q177+S177+U177+W177+Y177+AA177+AC177+AE177+AG177+AI177+AK177+AM177)</f>
        <v>252</v>
      </c>
      <c r="F177" s="52">
        <f>SUM(ENERO:DICIEMBRE!F177)</f>
        <v>1</v>
      </c>
      <c r="G177" s="52">
        <f>SUM(ENERO:DICIEMBRE!G177)</f>
        <v>0</v>
      </c>
      <c r="H177" s="52">
        <f>SUM(ENERO:DICIEMBRE!H177)</f>
        <v>7</v>
      </c>
      <c r="I177" s="52">
        <f>SUM(ENERO:DICIEMBRE!I177)</f>
        <v>0</v>
      </c>
      <c r="J177" s="52">
        <f>SUM(ENERO:DICIEMBRE!J177)</f>
        <v>21</v>
      </c>
      <c r="K177" s="52">
        <f>SUM(ENERO:DICIEMBRE!K177)</f>
        <v>56</v>
      </c>
      <c r="L177" s="52">
        <f>SUM(ENERO:DICIEMBRE!L177)</f>
        <v>33</v>
      </c>
      <c r="M177" s="52">
        <f>SUM(ENERO:DICIEMBRE!M177)</f>
        <v>88</v>
      </c>
      <c r="N177" s="52">
        <f>SUM(ENERO:DICIEMBRE!N177)</f>
        <v>10</v>
      </c>
      <c r="O177" s="52">
        <f>SUM(ENERO:DICIEMBRE!O177)</f>
        <v>8</v>
      </c>
      <c r="P177" s="52">
        <f>SUM(ENERO:DICIEMBRE!P177)</f>
        <v>4</v>
      </c>
      <c r="Q177" s="52">
        <f>SUM(ENERO:DICIEMBRE!Q177)</f>
        <v>13</v>
      </c>
      <c r="R177" s="52">
        <f>SUM(ENERO:DICIEMBRE!R177)</f>
        <v>2</v>
      </c>
      <c r="S177" s="52">
        <f>SUM(ENERO:DICIEMBRE!S177)</f>
        <v>8</v>
      </c>
      <c r="T177" s="52">
        <f>SUM(ENERO:DICIEMBRE!T177)</f>
        <v>6</v>
      </c>
      <c r="U177" s="52">
        <f>SUM(ENERO:DICIEMBRE!U177)</f>
        <v>15</v>
      </c>
      <c r="V177" s="52">
        <f>SUM(ENERO:DICIEMBRE!V177)</f>
        <v>4</v>
      </c>
      <c r="W177" s="52">
        <f>SUM(ENERO:DICIEMBRE!W177)</f>
        <v>14</v>
      </c>
      <c r="X177" s="52">
        <f>SUM(ENERO:DICIEMBRE!X177)</f>
        <v>3</v>
      </c>
      <c r="Y177" s="52">
        <f>SUM(ENERO:DICIEMBRE!Y177)</f>
        <v>10</v>
      </c>
      <c r="Z177" s="52">
        <f>SUM(ENERO:DICIEMBRE!Z177)</f>
        <v>2</v>
      </c>
      <c r="AA177" s="52">
        <f>SUM(ENERO:DICIEMBRE!AA177)</f>
        <v>11</v>
      </c>
      <c r="AB177" s="52">
        <f>SUM(ENERO:DICIEMBRE!AB177)</f>
        <v>1</v>
      </c>
      <c r="AC177" s="52">
        <f>SUM(ENERO:DICIEMBRE!AC177)</f>
        <v>6</v>
      </c>
      <c r="AD177" s="52">
        <f>SUM(ENERO:DICIEMBRE!AD177)</f>
        <v>4</v>
      </c>
      <c r="AE177" s="52">
        <f>SUM(ENERO:DICIEMBRE!AE177)</f>
        <v>8</v>
      </c>
      <c r="AF177" s="52">
        <f>SUM(ENERO:DICIEMBRE!AF177)</f>
        <v>0</v>
      </c>
      <c r="AG177" s="52">
        <f>SUM(ENERO:DICIEMBRE!AG177)</f>
        <v>7</v>
      </c>
      <c r="AH177" s="52">
        <f>SUM(ENERO:DICIEMBRE!AH177)</f>
        <v>2</v>
      </c>
      <c r="AI177" s="52">
        <f>SUM(ENERO:DICIEMBRE!AI177)</f>
        <v>5</v>
      </c>
      <c r="AJ177" s="52">
        <f>SUM(ENERO:DICIEMBRE!AJ177)</f>
        <v>0</v>
      </c>
      <c r="AK177" s="52">
        <f>SUM(ENERO:DICIEMBRE!AK177)</f>
        <v>2</v>
      </c>
      <c r="AL177" s="52">
        <f>SUM(ENERO:DICIEMBRE!AL177)</f>
        <v>1</v>
      </c>
      <c r="AM177" s="52">
        <f>SUM(ENERO:DICIEMBRE!AM177)</f>
        <v>1</v>
      </c>
      <c r="AN177" s="52">
        <f>SUM(ENERO:DICIEMBRE!AN177)</f>
        <v>0</v>
      </c>
      <c r="AO177" s="52">
        <f>SUM(ENERO:DICIEMBRE!AO177)</f>
        <v>0</v>
      </c>
      <c r="AP177" s="52">
        <f>SUM(ENERO:DICIEMBRE!AP177)</f>
        <v>0</v>
      </c>
      <c r="AQ177" s="52">
        <f>SUM(ENERO:DICIEMBRE!AQ177)</f>
        <v>0</v>
      </c>
      <c r="AR177" s="52">
        <f>SUM(ENERO:DICIEMBRE!AR177)</f>
        <v>76</v>
      </c>
      <c r="AS177" s="52">
        <f>SUM(ENERO:DICIEMBRE!AS177)</f>
        <v>5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4850" t="s">
        <v>191</v>
      </c>
      <c r="B178" s="4851"/>
      <c r="C178" s="418"/>
      <c r="D178" s="419"/>
      <c r="E178" s="419"/>
      <c r="F178" s="419"/>
      <c r="G178" s="419"/>
      <c r="H178" s="419"/>
      <c r="I178" s="419"/>
      <c r="J178" s="419"/>
      <c r="K178" s="419"/>
      <c r="L178" s="419"/>
      <c r="M178" s="419"/>
      <c r="N178" s="419"/>
      <c r="O178" s="419"/>
      <c r="P178" s="419"/>
      <c r="Q178" s="419"/>
      <c r="R178" s="419"/>
      <c r="S178" s="419"/>
      <c r="T178" s="419"/>
      <c r="U178" s="419"/>
      <c r="V178" s="419"/>
      <c r="W178" s="419"/>
      <c r="X178" s="419"/>
      <c r="Y178" s="419"/>
      <c r="Z178" s="419"/>
      <c r="AA178" s="419"/>
      <c r="AB178" s="419"/>
      <c r="AC178" s="419"/>
      <c r="AD178" s="419"/>
      <c r="AE178" s="419"/>
      <c r="AF178" s="419"/>
      <c r="AG178" s="419"/>
      <c r="AH178" s="419"/>
      <c r="AI178" s="419"/>
      <c r="AJ178" s="419"/>
      <c r="AK178" s="419"/>
      <c r="AL178" s="419"/>
      <c r="AM178" s="419"/>
      <c r="AN178" s="419"/>
      <c r="AO178" s="419"/>
      <c r="AP178" s="419"/>
      <c r="AQ178" s="419"/>
      <c r="AR178" s="419"/>
      <c r="AS178" s="420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4806" t="s">
        <v>192</v>
      </c>
      <c r="B179" s="421" t="s">
        <v>193</v>
      </c>
      <c r="C179" s="422">
        <f>SUM(D179+E179)</f>
        <v>35</v>
      </c>
      <c r="D179" s="423">
        <f t="shared" ref="D179:D187" si="35">SUM(F179+H179+J179+L179+N179+P179+R179+T179+V179+X179+Z179+AB179+AD179+AF179+AH179+AJ179+AL179)</f>
        <v>6</v>
      </c>
      <c r="E179" s="421">
        <f t="shared" ref="E179:E187" si="36">SUM(G179+I179+K179+M179+O179+Q179+S179+U179+W179+Y179+AA179+AC179+AE179+AG179+AI179+AK179+AM179)</f>
        <v>29</v>
      </c>
      <c r="F179" s="52">
        <f>SUM(ENERO:DICIEMBRE!F179)</f>
        <v>0</v>
      </c>
      <c r="G179" s="52">
        <f>SUM(ENERO:DICIEMBRE!G179)</f>
        <v>0</v>
      </c>
      <c r="H179" s="52">
        <f>SUM(ENERO:DICIEMBRE!H179)</f>
        <v>1</v>
      </c>
      <c r="I179" s="52">
        <f>SUM(ENERO:DICIEMBRE!I179)</f>
        <v>0</v>
      </c>
      <c r="J179" s="52">
        <f>SUM(ENERO:DICIEMBRE!J179)</f>
        <v>2</v>
      </c>
      <c r="K179" s="52">
        <f>SUM(ENERO:DICIEMBRE!K179)</f>
        <v>15</v>
      </c>
      <c r="L179" s="52">
        <f>SUM(ENERO:DICIEMBRE!L179)</f>
        <v>3</v>
      </c>
      <c r="M179" s="52">
        <f>SUM(ENERO:DICIEMBRE!M179)</f>
        <v>14</v>
      </c>
      <c r="N179" s="52">
        <f>SUM(ENERO:DICIEMBRE!N179)</f>
        <v>0</v>
      </c>
      <c r="O179" s="52">
        <f>SUM(ENERO:DICIEMBRE!O179)</f>
        <v>0</v>
      </c>
      <c r="P179" s="52">
        <f>SUM(ENERO:DICIEMBRE!P179)</f>
        <v>0</v>
      </c>
      <c r="Q179" s="52">
        <f>SUM(ENERO:DICIEMBRE!Q179)</f>
        <v>0</v>
      </c>
      <c r="R179" s="52">
        <f>SUM(ENERO:DICIEMBRE!R179)</f>
        <v>0</v>
      </c>
      <c r="S179" s="52">
        <f>SUM(ENERO:DICIEMBRE!S179)</f>
        <v>0</v>
      </c>
      <c r="T179" s="52">
        <f>SUM(ENERO:DICIEMBRE!T179)</f>
        <v>0</v>
      </c>
      <c r="U179" s="52">
        <f>SUM(ENERO:DICIEMBRE!U179)</f>
        <v>0</v>
      </c>
      <c r="V179" s="52">
        <f>SUM(ENERO:DICIEMBRE!V179)</f>
        <v>0</v>
      </c>
      <c r="W179" s="52">
        <f>SUM(ENERO:DICIEMBRE!W179)</f>
        <v>0</v>
      </c>
      <c r="X179" s="52">
        <f>SUM(ENERO:DICIEMBRE!X179)</f>
        <v>0</v>
      </c>
      <c r="Y179" s="52">
        <f>SUM(ENERO:DICIEMBRE!Y179)</f>
        <v>0</v>
      </c>
      <c r="Z179" s="52">
        <f>SUM(ENERO:DICIEMBRE!Z179)</f>
        <v>0</v>
      </c>
      <c r="AA179" s="52">
        <f>SUM(ENERO:DICIEMBRE!AA179)</f>
        <v>0</v>
      </c>
      <c r="AB179" s="52">
        <f>SUM(ENERO:DICIEMBRE!AB179)</f>
        <v>0</v>
      </c>
      <c r="AC179" s="52">
        <f>SUM(ENERO:DICIEMBRE!AC179)</f>
        <v>0</v>
      </c>
      <c r="AD179" s="52">
        <f>SUM(ENERO:DICIEMBRE!AD179)</f>
        <v>0</v>
      </c>
      <c r="AE179" s="52">
        <f>SUM(ENERO:DICIEMBRE!AE179)</f>
        <v>0</v>
      </c>
      <c r="AF179" s="52">
        <f>SUM(ENERO:DICIEMBRE!AF179)</f>
        <v>0</v>
      </c>
      <c r="AG179" s="52">
        <f>SUM(ENERO:DICIEMBRE!AG179)</f>
        <v>0</v>
      </c>
      <c r="AH179" s="52">
        <f>SUM(ENERO:DICIEMBRE!AH179)</f>
        <v>0</v>
      </c>
      <c r="AI179" s="52">
        <f>SUM(ENERO:DICIEMBRE!AI179)</f>
        <v>0</v>
      </c>
      <c r="AJ179" s="52">
        <f>SUM(ENERO:DICIEMBRE!AJ179)</f>
        <v>0</v>
      </c>
      <c r="AK179" s="52">
        <f>SUM(ENERO:DICIEMBRE!AK179)</f>
        <v>0</v>
      </c>
      <c r="AL179" s="52">
        <f>SUM(ENERO:DICIEMBRE!AL179)</f>
        <v>0</v>
      </c>
      <c r="AM179" s="52">
        <f>SUM(ENERO:DICIEMBRE!AM179)</f>
        <v>0</v>
      </c>
      <c r="AN179" s="52">
        <f>SUM(ENERO:DICIEMBRE!AN179)</f>
        <v>0</v>
      </c>
      <c r="AO179" s="52">
        <f>SUM(ENERO:DICIEMBRE!AO179)</f>
        <v>1</v>
      </c>
      <c r="AP179" s="52">
        <f>SUM(ENERO:DICIEMBRE!AP179)</f>
        <v>0</v>
      </c>
      <c r="AQ179" s="52">
        <f>SUM(ENERO:DICIEMBRE!AQ179)</f>
        <v>0</v>
      </c>
      <c r="AR179" s="52">
        <f>SUM(ENERO:DICIEMBRE!AR179)</f>
        <v>21</v>
      </c>
      <c r="AS179" s="52">
        <f>SUM(ENERO:DICIEMBRE!AS179)</f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4731"/>
      <c r="B180" s="424" t="s">
        <v>194</v>
      </c>
      <c r="C180" s="425">
        <f>SUM(D180+E180)</f>
        <v>1</v>
      </c>
      <c r="D180" s="426">
        <f t="shared" si="35"/>
        <v>1</v>
      </c>
      <c r="E180" s="427">
        <f t="shared" si="36"/>
        <v>0</v>
      </c>
      <c r="F180" s="52">
        <f>SUM(ENERO:DICIEMBRE!F180)</f>
        <v>0</v>
      </c>
      <c r="G180" s="52">
        <f>SUM(ENERO:DICIEMBRE!G180)</f>
        <v>0</v>
      </c>
      <c r="H180" s="52">
        <f>SUM(ENERO:DICIEMBRE!H180)</f>
        <v>0</v>
      </c>
      <c r="I180" s="52">
        <f>SUM(ENERO:DICIEMBRE!I180)</f>
        <v>0</v>
      </c>
      <c r="J180" s="52">
        <f>SUM(ENERO:DICIEMBRE!J180)</f>
        <v>0</v>
      </c>
      <c r="K180" s="52">
        <f>SUM(ENERO:DICIEMBRE!K180)</f>
        <v>0</v>
      </c>
      <c r="L180" s="52">
        <f>SUM(ENERO:DICIEMBRE!L180)</f>
        <v>1</v>
      </c>
      <c r="M180" s="52">
        <f>SUM(ENERO:DICIEMBRE!M180)</f>
        <v>0</v>
      </c>
      <c r="N180" s="52">
        <f>SUM(ENERO:DICIEMBRE!N180)</f>
        <v>0</v>
      </c>
      <c r="O180" s="52">
        <f>SUM(ENERO:DICIEMBRE!O180)</f>
        <v>0</v>
      </c>
      <c r="P180" s="52">
        <f>SUM(ENERO:DICIEMBRE!P180)</f>
        <v>0</v>
      </c>
      <c r="Q180" s="52">
        <f>SUM(ENERO:DICIEMBRE!Q180)</f>
        <v>0</v>
      </c>
      <c r="R180" s="52">
        <f>SUM(ENERO:DICIEMBRE!R180)</f>
        <v>0</v>
      </c>
      <c r="S180" s="52">
        <f>SUM(ENERO:DICIEMBRE!S180)</f>
        <v>0</v>
      </c>
      <c r="T180" s="52">
        <f>SUM(ENERO:DICIEMBRE!T180)</f>
        <v>0</v>
      </c>
      <c r="U180" s="52">
        <f>SUM(ENERO:DICIEMBRE!U180)</f>
        <v>0</v>
      </c>
      <c r="V180" s="52">
        <f>SUM(ENERO:DICIEMBRE!V180)</f>
        <v>0</v>
      </c>
      <c r="W180" s="52">
        <f>SUM(ENERO:DICIEMBRE!W180)</f>
        <v>0</v>
      </c>
      <c r="X180" s="52">
        <f>SUM(ENERO:DICIEMBRE!X180)</f>
        <v>0</v>
      </c>
      <c r="Y180" s="52">
        <f>SUM(ENERO:DICIEMBRE!Y180)</f>
        <v>0</v>
      </c>
      <c r="Z180" s="52">
        <f>SUM(ENERO:DICIEMBRE!Z180)</f>
        <v>0</v>
      </c>
      <c r="AA180" s="52">
        <f>SUM(ENERO:DICIEMBRE!AA180)</f>
        <v>0</v>
      </c>
      <c r="AB180" s="52">
        <f>SUM(ENERO:DICIEMBRE!AB180)</f>
        <v>0</v>
      </c>
      <c r="AC180" s="52">
        <f>SUM(ENERO:DICIEMBRE!AC180)</f>
        <v>0</v>
      </c>
      <c r="AD180" s="52">
        <f>SUM(ENERO:DICIEMBRE!AD180)</f>
        <v>0</v>
      </c>
      <c r="AE180" s="52">
        <f>SUM(ENERO:DICIEMBRE!AE180)</f>
        <v>0</v>
      </c>
      <c r="AF180" s="52">
        <f>SUM(ENERO:DICIEMBRE!AF180)</f>
        <v>0</v>
      </c>
      <c r="AG180" s="52">
        <f>SUM(ENERO:DICIEMBRE!AG180)</f>
        <v>0</v>
      </c>
      <c r="AH180" s="52">
        <f>SUM(ENERO:DICIEMBRE!AH180)</f>
        <v>0</v>
      </c>
      <c r="AI180" s="52">
        <f>SUM(ENERO:DICIEMBRE!AI180)</f>
        <v>0</v>
      </c>
      <c r="AJ180" s="52">
        <f>SUM(ENERO:DICIEMBRE!AJ180)</f>
        <v>0</v>
      </c>
      <c r="AK180" s="52">
        <f>SUM(ENERO:DICIEMBRE!AK180)</f>
        <v>0</v>
      </c>
      <c r="AL180" s="52">
        <f>SUM(ENERO:DICIEMBRE!AL180)</f>
        <v>0</v>
      </c>
      <c r="AM180" s="52">
        <f>SUM(ENERO:DICIEMBRE!AM180)</f>
        <v>0</v>
      </c>
      <c r="AN180" s="52">
        <f>SUM(ENERO:DICIEMBRE!AN180)</f>
        <v>0</v>
      </c>
      <c r="AO180" s="52">
        <f>SUM(ENERO:DICIEMBRE!AO180)</f>
        <v>0</v>
      </c>
      <c r="AP180" s="52">
        <f>SUM(ENERO:DICIEMBRE!AP180)</f>
        <v>0</v>
      </c>
      <c r="AQ180" s="52">
        <f>SUM(ENERO:DICIEMBRE!AQ180)</f>
        <v>0</v>
      </c>
      <c r="AR180" s="52">
        <f>SUM(ENERO:DICIEMBRE!AR180)</f>
        <v>1</v>
      </c>
      <c r="AS180" s="52">
        <f>SUM(ENERO:DICIEMBRE!AS180)</f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4819" t="s">
        <v>195</v>
      </c>
      <c r="B181" s="4852"/>
      <c r="C181" s="414">
        <f t="shared" ref="C181:C219" si="50">SUM(D181+E181)</f>
        <v>32</v>
      </c>
      <c r="D181" s="415">
        <f t="shared" si="35"/>
        <v>2</v>
      </c>
      <c r="E181" s="430">
        <f t="shared" si="36"/>
        <v>30</v>
      </c>
      <c r="F181" s="52">
        <f>SUM(ENERO:DICIEMBRE!F181)</f>
        <v>0</v>
      </c>
      <c r="G181" s="52">
        <f>SUM(ENERO:DICIEMBRE!G181)</f>
        <v>0</v>
      </c>
      <c r="H181" s="52">
        <f>SUM(ENERO:DICIEMBRE!H181)</f>
        <v>0</v>
      </c>
      <c r="I181" s="52">
        <f>SUM(ENERO:DICIEMBRE!I181)</f>
        <v>0</v>
      </c>
      <c r="J181" s="52">
        <f>SUM(ENERO:DICIEMBRE!J181)</f>
        <v>1</v>
      </c>
      <c r="K181" s="52">
        <f>SUM(ENERO:DICIEMBRE!K181)</f>
        <v>15</v>
      </c>
      <c r="L181" s="52">
        <f>SUM(ENERO:DICIEMBRE!L181)</f>
        <v>1</v>
      </c>
      <c r="M181" s="52">
        <f>SUM(ENERO:DICIEMBRE!M181)</f>
        <v>15</v>
      </c>
      <c r="N181" s="52">
        <f>SUM(ENERO:DICIEMBRE!N181)</f>
        <v>0</v>
      </c>
      <c r="O181" s="52">
        <f>SUM(ENERO:DICIEMBRE!O181)</f>
        <v>0</v>
      </c>
      <c r="P181" s="52">
        <f>SUM(ENERO:DICIEMBRE!P181)</f>
        <v>0</v>
      </c>
      <c r="Q181" s="52">
        <f>SUM(ENERO:DICIEMBRE!Q181)</f>
        <v>0</v>
      </c>
      <c r="R181" s="52">
        <f>SUM(ENERO:DICIEMBRE!R181)</f>
        <v>0</v>
      </c>
      <c r="S181" s="52">
        <f>SUM(ENERO:DICIEMBRE!S181)</f>
        <v>0</v>
      </c>
      <c r="T181" s="52">
        <f>SUM(ENERO:DICIEMBRE!T181)</f>
        <v>0</v>
      </c>
      <c r="U181" s="52">
        <f>SUM(ENERO:DICIEMBRE!U181)</f>
        <v>0</v>
      </c>
      <c r="V181" s="52">
        <f>SUM(ENERO:DICIEMBRE!V181)</f>
        <v>0</v>
      </c>
      <c r="W181" s="52">
        <f>SUM(ENERO:DICIEMBRE!W181)</f>
        <v>0</v>
      </c>
      <c r="X181" s="52">
        <f>SUM(ENERO:DICIEMBRE!X181)</f>
        <v>0</v>
      </c>
      <c r="Y181" s="52">
        <f>SUM(ENERO:DICIEMBRE!Y181)</f>
        <v>0</v>
      </c>
      <c r="Z181" s="52">
        <f>SUM(ENERO:DICIEMBRE!Z181)</f>
        <v>0</v>
      </c>
      <c r="AA181" s="52">
        <f>SUM(ENERO:DICIEMBRE!AA181)</f>
        <v>0</v>
      </c>
      <c r="AB181" s="52">
        <f>SUM(ENERO:DICIEMBRE!AB181)</f>
        <v>0</v>
      </c>
      <c r="AC181" s="52">
        <f>SUM(ENERO:DICIEMBRE!AC181)</f>
        <v>0</v>
      </c>
      <c r="AD181" s="52">
        <f>SUM(ENERO:DICIEMBRE!AD181)</f>
        <v>0</v>
      </c>
      <c r="AE181" s="52">
        <f>SUM(ENERO:DICIEMBRE!AE181)</f>
        <v>0</v>
      </c>
      <c r="AF181" s="52">
        <f>SUM(ENERO:DICIEMBRE!AF181)</f>
        <v>0</v>
      </c>
      <c r="AG181" s="52">
        <f>SUM(ENERO:DICIEMBRE!AG181)</f>
        <v>0</v>
      </c>
      <c r="AH181" s="52">
        <f>SUM(ENERO:DICIEMBRE!AH181)</f>
        <v>0</v>
      </c>
      <c r="AI181" s="52">
        <f>SUM(ENERO:DICIEMBRE!AI181)</f>
        <v>0</v>
      </c>
      <c r="AJ181" s="52">
        <f>SUM(ENERO:DICIEMBRE!AJ181)</f>
        <v>0</v>
      </c>
      <c r="AK181" s="52">
        <f>SUM(ENERO:DICIEMBRE!AK181)</f>
        <v>0</v>
      </c>
      <c r="AL181" s="52">
        <f>SUM(ENERO:DICIEMBRE!AL181)</f>
        <v>0</v>
      </c>
      <c r="AM181" s="52">
        <f>SUM(ENERO:DICIEMBRE!AM181)</f>
        <v>0</v>
      </c>
      <c r="AN181" s="52">
        <f>SUM(ENERO:DICIEMBRE!AN181)</f>
        <v>0</v>
      </c>
      <c r="AO181" s="52">
        <f>SUM(ENERO:DICIEMBRE!AO181)</f>
        <v>0</v>
      </c>
      <c r="AP181" s="52">
        <f>SUM(ENERO:DICIEMBRE!AP181)</f>
        <v>0</v>
      </c>
      <c r="AQ181" s="52">
        <f>SUM(ENERO:DICIEMBRE!AQ181)</f>
        <v>0</v>
      </c>
      <c r="AR181" s="52">
        <f>SUM(ENERO:DICIEMBRE!AR181)</f>
        <v>26</v>
      </c>
      <c r="AS181" s="52">
        <f>SUM(ENERO:DICIEMBRE!AS181)</f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4806" t="s">
        <v>196</v>
      </c>
      <c r="B182" s="421" t="s">
        <v>197</v>
      </c>
      <c r="C182" s="422">
        <f t="shared" si="50"/>
        <v>37</v>
      </c>
      <c r="D182" s="423">
        <f t="shared" si="35"/>
        <v>5</v>
      </c>
      <c r="E182" s="421">
        <f t="shared" si="36"/>
        <v>32</v>
      </c>
      <c r="F182" s="52">
        <f>SUM(ENERO:DICIEMBRE!F182)</f>
        <v>0</v>
      </c>
      <c r="G182" s="52">
        <f>SUM(ENERO:DICIEMBRE!G182)</f>
        <v>0</v>
      </c>
      <c r="H182" s="52">
        <f>SUM(ENERO:DICIEMBRE!H182)</f>
        <v>1</v>
      </c>
      <c r="I182" s="52">
        <f>SUM(ENERO:DICIEMBRE!I182)</f>
        <v>0</v>
      </c>
      <c r="J182" s="52">
        <f>SUM(ENERO:DICIEMBRE!J182)</f>
        <v>2</v>
      </c>
      <c r="K182" s="52">
        <f>SUM(ENERO:DICIEMBRE!K182)</f>
        <v>12</v>
      </c>
      <c r="L182" s="52">
        <f>SUM(ENERO:DICIEMBRE!L182)</f>
        <v>2</v>
      </c>
      <c r="M182" s="52">
        <f>SUM(ENERO:DICIEMBRE!M182)</f>
        <v>20</v>
      </c>
      <c r="N182" s="52">
        <f>SUM(ENERO:DICIEMBRE!N182)</f>
        <v>0</v>
      </c>
      <c r="O182" s="52">
        <f>SUM(ENERO:DICIEMBRE!O182)</f>
        <v>0</v>
      </c>
      <c r="P182" s="52">
        <f>SUM(ENERO:DICIEMBRE!P182)</f>
        <v>0</v>
      </c>
      <c r="Q182" s="52">
        <f>SUM(ENERO:DICIEMBRE!Q182)</f>
        <v>0</v>
      </c>
      <c r="R182" s="52">
        <f>SUM(ENERO:DICIEMBRE!R182)</f>
        <v>0</v>
      </c>
      <c r="S182" s="52">
        <f>SUM(ENERO:DICIEMBRE!S182)</f>
        <v>0</v>
      </c>
      <c r="T182" s="52">
        <f>SUM(ENERO:DICIEMBRE!T182)</f>
        <v>0</v>
      </c>
      <c r="U182" s="52">
        <f>SUM(ENERO:DICIEMBRE!U182)</f>
        <v>0</v>
      </c>
      <c r="V182" s="52">
        <f>SUM(ENERO:DICIEMBRE!V182)</f>
        <v>0</v>
      </c>
      <c r="W182" s="52">
        <f>SUM(ENERO:DICIEMBRE!W182)</f>
        <v>0</v>
      </c>
      <c r="X182" s="52">
        <f>SUM(ENERO:DICIEMBRE!X182)</f>
        <v>0</v>
      </c>
      <c r="Y182" s="52">
        <f>SUM(ENERO:DICIEMBRE!Y182)</f>
        <v>0</v>
      </c>
      <c r="Z182" s="52">
        <f>SUM(ENERO:DICIEMBRE!Z182)</f>
        <v>0</v>
      </c>
      <c r="AA182" s="52">
        <f>SUM(ENERO:DICIEMBRE!AA182)</f>
        <v>0</v>
      </c>
      <c r="AB182" s="52">
        <f>SUM(ENERO:DICIEMBRE!AB182)</f>
        <v>0</v>
      </c>
      <c r="AC182" s="52">
        <f>SUM(ENERO:DICIEMBRE!AC182)</f>
        <v>0</v>
      </c>
      <c r="AD182" s="52">
        <f>SUM(ENERO:DICIEMBRE!AD182)</f>
        <v>0</v>
      </c>
      <c r="AE182" s="52">
        <f>SUM(ENERO:DICIEMBRE!AE182)</f>
        <v>0</v>
      </c>
      <c r="AF182" s="52">
        <f>SUM(ENERO:DICIEMBRE!AF182)</f>
        <v>0</v>
      </c>
      <c r="AG182" s="52">
        <f>SUM(ENERO:DICIEMBRE!AG182)</f>
        <v>0</v>
      </c>
      <c r="AH182" s="52">
        <f>SUM(ENERO:DICIEMBRE!AH182)</f>
        <v>0</v>
      </c>
      <c r="AI182" s="52">
        <f>SUM(ENERO:DICIEMBRE!AI182)</f>
        <v>0</v>
      </c>
      <c r="AJ182" s="52">
        <f>SUM(ENERO:DICIEMBRE!AJ182)</f>
        <v>0</v>
      </c>
      <c r="AK182" s="52">
        <f>SUM(ENERO:DICIEMBRE!AK182)</f>
        <v>0</v>
      </c>
      <c r="AL182" s="52">
        <f>SUM(ENERO:DICIEMBRE!AL182)</f>
        <v>0</v>
      </c>
      <c r="AM182" s="52">
        <f>SUM(ENERO:DICIEMBRE!AM182)</f>
        <v>0</v>
      </c>
      <c r="AN182" s="52">
        <f>SUM(ENERO:DICIEMBRE!AN182)</f>
        <v>0</v>
      </c>
      <c r="AO182" s="52">
        <f>SUM(ENERO:DICIEMBRE!AO182)</f>
        <v>0</v>
      </c>
      <c r="AP182" s="52">
        <f>SUM(ENERO:DICIEMBRE!AP182)</f>
        <v>0</v>
      </c>
      <c r="AQ182" s="52">
        <f>SUM(ENERO:DICIEMBRE!AQ182)</f>
        <v>0</v>
      </c>
      <c r="AR182" s="52">
        <f>SUM(ENERO:DICIEMBRE!AR182)</f>
        <v>13</v>
      </c>
      <c r="AS182" s="52">
        <f>SUM(ENERO:DICIEMBRE!AS182)</f>
        <v>1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4731"/>
      <c r="B183" s="424" t="s">
        <v>198</v>
      </c>
      <c r="C183" s="431">
        <f t="shared" si="50"/>
        <v>49</v>
      </c>
      <c r="D183" s="432">
        <f t="shared" si="35"/>
        <v>8</v>
      </c>
      <c r="E183" s="416">
        <f t="shared" si="36"/>
        <v>41</v>
      </c>
      <c r="F183" s="52">
        <f>SUM(ENERO:DICIEMBRE!F183)</f>
        <v>0</v>
      </c>
      <c r="G183" s="52">
        <f>SUM(ENERO:DICIEMBRE!G183)</f>
        <v>0</v>
      </c>
      <c r="H183" s="52">
        <f>SUM(ENERO:DICIEMBRE!H183)</f>
        <v>1</v>
      </c>
      <c r="I183" s="52">
        <f>SUM(ENERO:DICIEMBRE!I183)</f>
        <v>0</v>
      </c>
      <c r="J183" s="52">
        <f>SUM(ENERO:DICIEMBRE!J183)</f>
        <v>3</v>
      </c>
      <c r="K183" s="52">
        <f>SUM(ENERO:DICIEMBRE!K183)</f>
        <v>25</v>
      </c>
      <c r="L183" s="52">
        <f>SUM(ENERO:DICIEMBRE!L183)</f>
        <v>4</v>
      </c>
      <c r="M183" s="52">
        <f>SUM(ENERO:DICIEMBRE!M183)</f>
        <v>16</v>
      </c>
      <c r="N183" s="52">
        <f>SUM(ENERO:DICIEMBRE!N183)</f>
        <v>0</v>
      </c>
      <c r="O183" s="52">
        <f>SUM(ENERO:DICIEMBRE!O183)</f>
        <v>0</v>
      </c>
      <c r="P183" s="52">
        <f>SUM(ENERO:DICIEMBRE!P183)</f>
        <v>0</v>
      </c>
      <c r="Q183" s="52">
        <f>SUM(ENERO:DICIEMBRE!Q183)</f>
        <v>0</v>
      </c>
      <c r="R183" s="52">
        <f>SUM(ENERO:DICIEMBRE!R183)</f>
        <v>0</v>
      </c>
      <c r="S183" s="52">
        <f>SUM(ENERO:DICIEMBRE!S183)</f>
        <v>0</v>
      </c>
      <c r="T183" s="52">
        <f>SUM(ENERO:DICIEMBRE!T183)</f>
        <v>0</v>
      </c>
      <c r="U183" s="52">
        <f>SUM(ENERO:DICIEMBRE!U183)</f>
        <v>0</v>
      </c>
      <c r="V183" s="52">
        <f>SUM(ENERO:DICIEMBRE!V183)</f>
        <v>0</v>
      </c>
      <c r="W183" s="52">
        <f>SUM(ENERO:DICIEMBRE!W183)</f>
        <v>0</v>
      </c>
      <c r="X183" s="52">
        <f>SUM(ENERO:DICIEMBRE!X183)</f>
        <v>0</v>
      </c>
      <c r="Y183" s="52">
        <f>SUM(ENERO:DICIEMBRE!Y183)</f>
        <v>0</v>
      </c>
      <c r="Z183" s="52">
        <f>SUM(ENERO:DICIEMBRE!Z183)</f>
        <v>0</v>
      </c>
      <c r="AA183" s="52">
        <f>SUM(ENERO:DICIEMBRE!AA183)</f>
        <v>0</v>
      </c>
      <c r="AB183" s="52">
        <f>SUM(ENERO:DICIEMBRE!AB183)</f>
        <v>0</v>
      </c>
      <c r="AC183" s="52">
        <f>SUM(ENERO:DICIEMBRE!AC183)</f>
        <v>0</v>
      </c>
      <c r="AD183" s="52">
        <f>SUM(ENERO:DICIEMBRE!AD183)</f>
        <v>0</v>
      </c>
      <c r="AE183" s="52">
        <f>SUM(ENERO:DICIEMBRE!AE183)</f>
        <v>0</v>
      </c>
      <c r="AF183" s="52">
        <f>SUM(ENERO:DICIEMBRE!AF183)</f>
        <v>0</v>
      </c>
      <c r="AG183" s="52">
        <f>SUM(ENERO:DICIEMBRE!AG183)</f>
        <v>0</v>
      </c>
      <c r="AH183" s="52">
        <f>SUM(ENERO:DICIEMBRE!AH183)</f>
        <v>0</v>
      </c>
      <c r="AI183" s="52">
        <f>SUM(ENERO:DICIEMBRE!AI183)</f>
        <v>0</v>
      </c>
      <c r="AJ183" s="52">
        <f>SUM(ENERO:DICIEMBRE!AJ183)</f>
        <v>0</v>
      </c>
      <c r="AK183" s="52">
        <f>SUM(ENERO:DICIEMBRE!AK183)</f>
        <v>0</v>
      </c>
      <c r="AL183" s="52">
        <f>SUM(ENERO:DICIEMBRE!AL183)</f>
        <v>0</v>
      </c>
      <c r="AM183" s="52">
        <f>SUM(ENERO:DICIEMBRE!AM183)</f>
        <v>0</v>
      </c>
      <c r="AN183" s="52">
        <f>SUM(ENERO:DICIEMBRE!AN183)</f>
        <v>0</v>
      </c>
      <c r="AO183" s="52">
        <f>SUM(ENERO:DICIEMBRE!AO183)</f>
        <v>0</v>
      </c>
      <c r="AP183" s="52">
        <f>SUM(ENERO:DICIEMBRE!AP183)</f>
        <v>0</v>
      </c>
      <c r="AQ183" s="52">
        <f>SUM(ENERO:DICIEMBRE!AQ183)</f>
        <v>0</v>
      </c>
      <c r="AR183" s="52">
        <f>SUM(ENERO:DICIEMBRE!AR183)</f>
        <v>17</v>
      </c>
      <c r="AS183" s="52">
        <f>SUM(ENERO:DICIEMBRE!AS183)</f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433" t="s">
        <v>199</v>
      </c>
      <c r="B184" s="434"/>
      <c r="C184" s="278">
        <f t="shared" si="50"/>
        <v>353</v>
      </c>
      <c r="D184" s="279">
        <f t="shared" si="35"/>
        <v>101</v>
      </c>
      <c r="E184" s="280">
        <f t="shared" si="36"/>
        <v>252</v>
      </c>
      <c r="F184" s="52">
        <f>SUM(ENERO:DICIEMBRE!F184)</f>
        <v>1</v>
      </c>
      <c r="G184" s="52">
        <f>SUM(ENERO:DICIEMBRE!G184)</f>
        <v>0</v>
      </c>
      <c r="H184" s="52">
        <f>SUM(ENERO:DICIEMBRE!H184)</f>
        <v>7</v>
      </c>
      <c r="I184" s="52">
        <f>SUM(ENERO:DICIEMBRE!I184)</f>
        <v>0</v>
      </c>
      <c r="J184" s="52">
        <f>SUM(ENERO:DICIEMBRE!J184)</f>
        <v>21</v>
      </c>
      <c r="K184" s="52">
        <f>SUM(ENERO:DICIEMBRE!K184)</f>
        <v>56</v>
      </c>
      <c r="L184" s="52">
        <f>SUM(ENERO:DICIEMBRE!L184)</f>
        <v>33</v>
      </c>
      <c r="M184" s="52">
        <f>SUM(ENERO:DICIEMBRE!M184)</f>
        <v>88</v>
      </c>
      <c r="N184" s="52">
        <f>SUM(ENERO:DICIEMBRE!N184)</f>
        <v>10</v>
      </c>
      <c r="O184" s="52">
        <f>SUM(ENERO:DICIEMBRE!O184)</f>
        <v>8</v>
      </c>
      <c r="P184" s="52">
        <f>SUM(ENERO:DICIEMBRE!P184)</f>
        <v>4</v>
      </c>
      <c r="Q184" s="52">
        <f>SUM(ENERO:DICIEMBRE!Q184)</f>
        <v>13</v>
      </c>
      <c r="R184" s="52">
        <f>SUM(ENERO:DICIEMBRE!R184)</f>
        <v>2</v>
      </c>
      <c r="S184" s="52">
        <f>SUM(ENERO:DICIEMBRE!S184)</f>
        <v>8</v>
      </c>
      <c r="T184" s="52">
        <f>SUM(ENERO:DICIEMBRE!T184)</f>
        <v>6</v>
      </c>
      <c r="U184" s="52">
        <f>SUM(ENERO:DICIEMBRE!U184)</f>
        <v>15</v>
      </c>
      <c r="V184" s="52">
        <f>SUM(ENERO:DICIEMBRE!V184)</f>
        <v>4</v>
      </c>
      <c r="W184" s="52">
        <f>SUM(ENERO:DICIEMBRE!W184)</f>
        <v>14</v>
      </c>
      <c r="X184" s="52">
        <f>SUM(ENERO:DICIEMBRE!X184)</f>
        <v>3</v>
      </c>
      <c r="Y184" s="52">
        <f>SUM(ENERO:DICIEMBRE!Y184)</f>
        <v>10</v>
      </c>
      <c r="Z184" s="52">
        <f>SUM(ENERO:DICIEMBRE!Z184)</f>
        <v>2</v>
      </c>
      <c r="AA184" s="52">
        <f>SUM(ENERO:DICIEMBRE!AA184)</f>
        <v>11</v>
      </c>
      <c r="AB184" s="52">
        <f>SUM(ENERO:DICIEMBRE!AB184)</f>
        <v>1</v>
      </c>
      <c r="AC184" s="52">
        <f>SUM(ENERO:DICIEMBRE!AC184)</f>
        <v>6</v>
      </c>
      <c r="AD184" s="52">
        <f>SUM(ENERO:DICIEMBRE!AD184)</f>
        <v>4</v>
      </c>
      <c r="AE184" s="52">
        <f>SUM(ENERO:DICIEMBRE!AE184)</f>
        <v>8</v>
      </c>
      <c r="AF184" s="52">
        <f>SUM(ENERO:DICIEMBRE!AF184)</f>
        <v>0</v>
      </c>
      <c r="AG184" s="52">
        <f>SUM(ENERO:DICIEMBRE!AG184)</f>
        <v>7</v>
      </c>
      <c r="AH184" s="52">
        <f>SUM(ENERO:DICIEMBRE!AH184)</f>
        <v>2</v>
      </c>
      <c r="AI184" s="52">
        <f>SUM(ENERO:DICIEMBRE!AI184)</f>
        <v>5</v>
      </c>
      <c r="AJ184" s="52">
        <f>SUM(ENERO:DICIEMBRE!AJ184)</f>
        <v>0</v>
      </c>
      <c r="AK184" s="52">
        <f>SUM(ENERO:DICIEMBRE!AK184)</f>
        <v>2</v>
      </c>
      <c r="AL184" s="52">
        <f>SUM(ENERO:DICIEMBRE!AL184)</f>
        <v>1</v>
      </c>
      <c r="AM184" s="52">
        <f>SUM(ENERO:DICIEMBRE!AM184)</f>
        <v>1</v>
      </c>
      <c r="AN184" s="52">
        <f>SUM(ENERO:DICIEMBRE!AN184)</f>
        <v>0</v>
      </c>
      <c r="AO184" s="52">
        <f>SUM(ENERO:DICIEMBRE!AO184)</f>
        <v>0</v>
      </c>
      <c r="AP184" s="52">
        <f>SUM(ENERO:DICIEMBRE!AP184)</f>
        <v>0</v>
      </c>
      <c r="AQ184" s="52">
        <f>SUM(ENERO:DICIEMBRE!AQ184)</f>
        <v>0</v>
      </c>
      <c r="AR184" s="52">
        <f>SUM(ENERO:DICIEMBRE!AR184)</f>
        <v>76</v>
      </c>
      <c r="AS184" s="52">
        <f>SUM(ENERO:DICIEMBRE!AS184)</f>
        <v>5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4806" t="s">
        <v>200</v>
      </c>
      <c r="B185" s="435" t="s">
        <v>201</v>
      </c>
      <c r="C185" s="436">
        <f t="shared" si="50"/>
        <v>6</v>
      </c>
      <c r="D185" s="437">
        <f t="shared" si="35"/>
        <v>1</v>
      </c>
      <c r="E185" s="435">
        <f t="shared" si="36"/>
        <v>5</v>
      </c>
      <c r="F185" s="52">
        <f>SUM(ENERO:DICIEMBRE!F185)</f>
        <v>0</v>
      </c>
      <c r="G185" s="52">
        <f>SUM(ENERO:DICIEMBRE!G185)</f>
        <v>0</v>
      </c>
      <c r="H185" s="52">
        <f>SUM(ENERO:DICIEMBRE!H185)</f>
        <v>0</v>
      </c>
      <c r="I185" s="52">
        <f>SUM(ENERO:DICIEMBRE!I185)</f>
        <v>0</v>
      </c>
      <c r="J185" s="52">
        <f>SUM(ENERO:DICIEMBRE!J185)</f>
        <v>0</v>
      </c>
      <c r="K185" s="52">
        <f>SUM(ENERO:DICIEMBRE!K185)</f>
        <v>1</v>
      </c>
      <c r="L185" s="52">
        <f>SUM(ENERO:DICIEMBRE!L185)</f>
        <v>1</v>
      </c>
      <c r="M185" s="52">
        <f>SUM(ENERO:DICIEMBRE!M185)</f>
        <v>1</v>
      </c>
      <c r="N185" s="52">
        <f>SUM(ENERO:DICIEMBRE!N185)</f>
        <v>0</v>
      </c>
      <c r="O185" s="52">
        <f>SUM(ENERO:DICIEMBRE!O185)</f>
        <v>1</v>
      </c>
      <c r="P185" s="52">
        <f>SUM(ENERO:DICIEMBRE!P185)</f>
        <v>0</v>
      </c>
      <c r="Q185" s="52">
        <f>SUM(ENERO:DICIEMBRE!Q185)</f>
        <v>0</v>
      </c>
      <c r="R185" s="52">
        <f>SUM(ENERO:DICIEMBRE!R185)</f>
        <v>0</v>
      </c>
      <c r="S185" s="52">
        <f>SUM(ENERO:DICIEMBRE!S185)</f>
        <v>0</v>
      </c>
      <c r="T185" s="52">
        <f>SUM(ENERO:DICIEMBRE!T185)</f>
        <v>0</v>
      </c>
      <c r="U185" s="52">
        <f>SUM(ENERO:DICIEMBRE!U185)</f>
        <v>0</v>
      </c>
      <c r="V185" s="52">
        <f>SUM(ENERO:DICIEMBRE!V185)</f>
        <v>0</v>
      </c>
      <c r="W185" s="52">
        <f>SUM(ENERO:DICIEMBRE!W185)</f>
        <v>0</v>
      </c>
      <c r="X185" s="52">
        <f>SUM(ENERO:DICIEMBRE!X185)</f>
        <v>0</v>
      </c>
      <c r="Y185" s="52">
        <f>SUM(ENERO:DICIEMBRE!Y185)</f>
        <v>1</v>
      </c>
      <c r="Z185" s="52">
        <f>SUM(ENERO:DICIEMBRE!Z185)</f>
        <v>0</v>
      </c>
      <c r="AA185" s="52">
        <f>SUM(ENERO:DICIEMBRE!AA185)</f>
        <v>0</v>
      </c>
      <c r="AB185" s="52">
        <f>SUM(ENERO:DICIEMBRE!AB185)</f>
        <v>0</v>
      </c>
      <c r="AC185" s="52">
        <f>SUM(ENERO:DICIEMBRE!AC185)</f>
        <v>0</v>
      </c>
      <c r="AD185" s="52">
        <f>SUM(ENERO:DICIEMBRE!AD185)</f>
        <v>0</v>
      </c>
      <c r="AE185" s="52">
        <f>SUM(ENERO:DICIEMBRE!AE185)</f>
        <v>0</v>
      </c>
      <c r="AF185" s="52">
        <f>SUM(ENERO:DICIEMBRE!AF185)</f>
        <v>0</v>
      </c>
      <c r="AG185" s="52">
        <f>SUM(ENERO:DICIEMBRE!AG185)</f>
        <v>0</v>
      </c>
      <c r="AH185" s="52">
        <f>SUM(ENERO:DICIEMBRE!AH185)</f>
        <v>0</v>
      </c>
      <c r="AI185" s="52">
        <f>SUM(ENERO:DICIEMBRE!AI185)</f>
        <v>0</v>
      </c>
      <c r="AJ185" s="52">
        <f>SUM(ENERO:DICIEMBRE!AJ185)</f>
        <v>0</v>
      </c>
      <c r="AK185" s="52">
        <f>SUM(ENERO:DICIEMBRE!AK185)</f>
        <v>1</v>
      </c>
      <c r="AL185" s="52">
        <f>SUM(ENERO:DICIEMBRE!AL185)</f>
        <v>0</v>
      </c>
      <c r="AM185" s="52">
        <f>SUM(ENERO:DICIEMBRE!AM185)</f>
        <v>0</v>
      </c>
      <c r="AN185" s="52">
        <f>SUM(ENERO:DICIEMBRE!AN185)</f>
        <v>0</v>
      </c>
      <c r="AO185" s="52">
        <f>SUM(ENERO:DICIEMBRE!AO185)</f>
        <v>0</v>
      </c>
      <c r="AP185" s="52">
        <f>SUM(ENERO:DICIEMBRE!AP185)</f>
        <v>0</v>
      </c>
      <c r="AQ185" s="52">
        <f>SUM(ENERO:DICIEMBRE!AQ185)</f>
        <v>0</v>
      </c>
      <c r="AR185" s="52">
        <f>SUM(ENERO:DICIEMBRE!AR185)</f>
        <v>2</v>
      </c>
      <c r="AS185" s="52">
        <f>SUM(ENERO:DICIEMBRE!AS185)</f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4767"/>
      <c r="B186" s="440" t="s">
        <v>202</v>
      </c>
      <c r="C186" s="441">
        <f t="shared" si="50"/>
        <v>15</v>
      </c>
      <c r="D186" s="442">
        <f t="shared" si="35"/>
        <v>4</v>
      </c>
      <c r="E186" s="440">
        <f t="shared" si="36"/>
        <v>11</v>
      </c>
      <c r="F186" s="52">
        <f>SUM(ENERO:DICIEMBRE!F186)</f>
        <v>0</v>
      </c>
      <c r="G186" s="52">
        <f>SUM(ENERO:DICIEMBRE!G186)</f>
        <v>0</v>
      </c>
      <c r="H186" s="52">
        <f>SUM(ENERO:DICIEMBRE!H186)</f>
        <v>1</v>
      </c>
      <c r="I186" s="52">
        <f>SUM(ENERO:DICIEMBRE!I186)</f>
        <v>0</v>
      </c>
      <c r="J186" s="52">
        <f>SUM(ENERO:DICIEMBRE!J186)</f>
        <v>0</v>
      </c>
      <c r="K186" s="52">
        <f>SUM(ENERO:DICIEMBRE!K186)</f>
        <v>2</v>
      </c>
      <c r="L186" s="52">
        <f>SUM(ENERO:DICIEMBRE!L186)</f>
        <v>1</v>
      </c>
      <c r="M186" s="52">
        <f>SUM(ENERO:DICIEMBRE!M186)</f>
        <v>3</v>
      </c>
      <c r="N186" s="52">
        <f>SUM(ENERO:DICIEMBRE!N186)</f>
        <v>0</v>
      </c>
      <c r="O186" s="52">
        <f>SUM(ENERO:DICIEMBRE!O186)</f>
        <v>0</v>
      </c>
      <c r="P186" s="52">
        <f>SUM(ENERO:DICIEMBRE!P186)</f>
        <v>0</v>
      </c>
      <c r="Q186" s="52">
        <f>SUM(ENERO:DICIEMBRE!Q186)</f>
        <v>0</v>
      </c>
      <c r="R186" s="52">
        <f>SUM(ENERO:DICIEMBRE!R186)</f>
        <v>0</v>
      </c>
      <c r="S186" s="52">
        <f>SUM(ENERO:DICIEMBRE!S186)</f>
        <v>0</v>
      </c>
      <c r="T186" s="52">
        <f>SUM(ENERO:DICIEMBRE!T186)</f>
        <v>1</v>
      </c>
      <c r="U186" s="52">
        <f>SUM(ENERO:DICIEMBRE!U186)</f>
        <v>2</v>
      </c>
      <c r="V186" s="52">
        <f>SUM(ENERO:DICIEMBRE!V186)</f>
        <v>1</v>
      </c>
      <c r="W186" s="52">
        <f>SUM(ENERO:DICIEMBRE!W186)</f>
        <v>0</v>
      </c>
      <c r="X186" s="52">
        <f>SUM(ENERO:DICIEMBRE!X186)</f>
        <v>0</v>
      </c>
      <c r="Y186" s="52">
        <f>SUM(ENERO:DICIEMBRE!Y186)</f>
        <v>0</v>
      </c>
      <c r="Z186" s="52">
        <f>SUM(ENERO:DICIEMBRE!Z186)</f>
        <v>0</v>
      </c>
      <c r="AA186" s="52">
        <f>SUM(ENERO:DICIEMBRE!AA186)</f>
        <v>1</v>
      </c>
      <c r="AB186" s="52">
        <f>SUM(ENERO:DICIEMBRE!AB186)</f>
        <v>0</v>
      </c>
      <c r="AC186" s="52">
        <f>SUM(ENERO:DICIEMBRE!AC186)</f>
        <v>1</v>
      </c>
      <c r="AD186" s="52">
        <f>SUM(ENERO:DICIEMBRE!AD186)</f>
        <v>0</v>
      </c>
      <c r="AE186" s="52">
        <f>SUM(ENERO:DICIEMBRE!AE186)</f>
        <v>1</v>
      </c>
      <c r="AF186" s="52">
        <f>SUM(ENERO:DICIEMBRE!AF186)</f>
        <v>0</v>
      </c>
      <c r="AG186" s="52">
        <f>SUM(ENERO:DICIEMBRE!AG186)</f>
        <v>1</v>
      </c>
      <c r="AH186" s="52">
        <f>SUM(ENERO:DICIEMBRE!AH186)</f>
        <v>0</v>
      </c>
      <c r="AI186" s="52">
        <f>SUM(ENERO:DICIEMBRE!AI186)</f>
        <v>0</v>
      </c>
      <c r="AJ186" s="52">
        <f>SUM(ENERO:DICIEMBRE!AJ186)</f>
        <v>0</v>
      </c>
      <c r="AK186" s="52">
        <f>SUM(ENERO:DICIEMBRE!AK186)</f>
        <v>0</v>
      </c>
      <c r="AL186" s="52">
        <f>SUM(ENERO:DICIEMBRE!AL186)</f>
        <v>0</v>
      </c>
      <c r="AM186" s="52">
        <f>SUM(ENERO:DICIEMBRE!AM186)</f>
        <v>0</v>
      </c>
      <c r="AN186" s="52">
        <f>SUM(ENERO:DICIEMBRE!AN186)</f>
        <v>0</v>
      </c>
      <c r="AO186" s="52">
        <f>SUM(ENERO:DICIEMBRE!AO186)</f>
        <v>0</v>
      </c>
      <c r="AP186" s="52">
        <f>SUM(ENERO:DICIEMBRE!AP186)</f>
        <v>0</v>
      </c>
      <c r="AQ186" s="52">
        <f>SUM(ENERO:DICIEMBRE!AQ186)</f>
        <v>0</v>
      </c>
      <c r="AR186" s="52">
        <f>SUM(ENERO:DICIEMBRE!AR186)</f>
        <v>0</v>
      </c>
      <c r="AS186" s="52">
        <f>SUM(ENERO:DICIEMBRE!AS186)</f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4767"/>
      <c r="B187" s="440" t="s">
        <v>203</v>
      </c>
      <c r="C187" s="441">
        <f t="shared" si="50"/>
        <v>76</v>
      </c>
      <c r="D187" s="444">
        <f t="shared" si="35"/>
        <v>15</v>
      </c>
      <c r="E187" s="440">
        <f t="shared" si="36"/>
        <v>61</v>
      </c>
      <c r="F187" s="52">
        <f>SUM(ENERO:DICIEMBRE!F187)</f>
        <v>0</v>
      </c>
      <c r="G187" s="52">
        <f>SUM(ENERO:DICIEMBRE!G187)</f>
        <v>0</v>
      </c>
      <c r="H187" s="52">
        <f>SUM(ENERO:DICIEMBRE!H187)</f>
        <v>0</v>
      </c>
      <c r="I187" s="52">
        <f>SUM(ENERO:DICIEMBRE!I187)</f>
        <v>0</v>
      </c>
      <c r="J187" s="52">
        <f>SUM(ENERO:DICIEMBRE!J187)</f>
        <v>1</v>
      </c>
      <c r="K187" s="52">
        <f>SUM(ENERO:DICIEMBRE!K187)</f>
        <v>13</v>
      </c>
      <c r="L187" s="52">
        <f>SUM(ENERO:DICIEMBRE!L187)</f>
        <v>6</v>
      </c>
      <c r="M187" s="52">
        <f>SUM(ENERO:DICIEMBRE!M187)</f>
        <v>23</v>
      </c>
      <c r="N187" s="52">
        <f>SUM(ENERO:DICIEMBRE!N187)</f>
        <v>1</v>
      </c>
      <c r="O187" s="52">
        <f>SUM(ENERO:DICIEMBRE!O187)</f>
        <v>1</v>
      </c>
      <c r="P187" s="52">
        <f>SUM(ENERO:DICIEMBRE!P187)</f>
        <v>1</v>
      </c>
      <c r="Q187" s="52">
        <f>SUM(ENERO:DICIEMBRE!Q187)</f>
        <v>1</v>
      </c>
      <c r="R187" s="52">
        <f>SUM(ENERO:DICIEMBRE!R187)</f>
        <v>0</v>
      </c>
      <c r="S187" s="52">
        <f>SUM(ENERO:DICIEMBRE!S187)</f>
        <v>2</v>
      </c>
      <c r="T187" s="52">
        <f>SUM(ENERO:DICIEMBRE!T187)</f>
        <v>0</v>
      </c>
      <c r="U187" s="52">
        <f>SUM(ENERO:DICIEMBRE!U187)</f>
        <v>3</v>
      </c>
      <c r="V187" s="52">
        <f>SUM(ENERO:DICIEMBRE!V187)</f>
        <v>1</v>
      </c>
      <c r="W187" s="52">
        <f>SUM(ENERO:DICIEMBRE!W187)</f>
        <v>5</v>
      </c>
      <c r="X187" s="52">
        <f>SUM(ENERO:DICIEMBRE!X187)</f>
        <v>1</v>
      </c>
      <c r="Y187" s="52">
        <f>SUM(ENERO:DICIEMBRE!Y187)</f>
        <v>2</v>
      </c>
      <c r="Z187" s="52">
        <f>SUM(ENERO:DICIEMBRE!Z187)</f>
        <v>1</v>
      </c>
      <c r="AA187" s="52">
        <f>SUM(ENERO:DICIEMBRE!AA187)</f>
        <v>4</v>
      </c>
      <c r="AB187" s="52">
        <f>SUM(ENERO:DICIEMBRE!AB187)</f>
        <v>0</v>
      </c>
      <c r="AC187" s="52">
        <f>SUM(ENERO:DICIEMBRE!AC187)</f>
        <v>1</v>
      </c>
      <c r="AD187" s="52">
        <f>SUM(ENERO:DICIEMBRE!AD187)</f>
        <v>2</v>
      </c>
      <c r="AE187" s="52">
        <f>SUM(ENERO:DICIEMBRE!AE187)</f>
        <v>4</v>
      </c>
      <c r="AF187" s="52">
        <f>SUM(ENERO:DICIEMBRE!AF187)</f>
        <v>0</v>
      </c>
      <c r="AG187" s="52">
        <f>SUM(ENERO:DICIEMBRE!AG187)</f>
        <v>1</v>
      </c>
      <c r="AH187" s="52">
        <f>SUM(ENERO:DICIEMBRE!AH187)</f>
        <v>1</v>
      </c>
      <c r="AI187" s="52">
        <f>SUM(ENERO:DICIEMBRE!AI187)</f>
        <v>1</v>
      </c>
      <c r="AJ187" s="52">
        <f>SUM(ENERO:DICIEMBRE!AJ187)</f>
        <v>0</v>
      </c>
      <c r="AK187" s="52">
        <f>SUM(ENERO:DICIEMBRE!AK187)</f>
        <v>0</v>
      </c>
      <c r="AL187" s="52">
        <f>SUM(ENERO:DICIEMBRE!AL187)</f>
        <v>0</v>
      </c>
      <c r="AM187" s="52">
        <f>SUM(ENERO:DICIEMBRE!AM187)</f>
        <v>0</v>
      </c>
      <c r="AN187" s="52">
        <f>SUM(ENERO:DICIEMBRE!AN187)</f>
        <v>0</v>
      </c>
      <c r="AO187" s="52">
        <f>SUM(ENERO:DICIEMBRE!AO187)</f>
        <v>0</v>
      </c>
      <c r="AP187" s="52">
        <f>SUM(ENERO:DICIEMBRE!AP187)</f>
        <v>0</v>
      </c>
      <c r="AQ187" s="52">
        <f>SUM(ENERO:DICIEMBRE!AQ187)</f>
        <v>0</v>
      </c>
      <c r="AR187" s="52">
        <f>SUM(ENERO:DICIEMBRE!AR187)</f>
        <v>14</v>
      </c>
      <c r="AS187" s="52">
        <f>SUM(ENERO:DICIEMBRE!AS187)</f>
        <v>2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4767"/>
      <c r="B188" s="446" t="s">
        <v>204</v>
      </c>
      <c r="C188" s="441">
        <f t="shared" si="50"/>
        <v>1</v>
      </c>
      <c r="D188" s="447"/>
      <c r="E188" s="440">
        <f>SUM(K188+M188+O188+Q188+S188+U188+W188+Y188+AA188+AC188+AE188+AG188+AI188+AK188+AM188)</f>
        <v>1</v>
      </c>
      <c r="F188" s="379"/>
      <c r="G188" s="380"/>
      <c r="H188" s="379"/>
      <c r="I188" s="380"/>
      <c r="J188" s="379"/>
      <c r="K188" s="52">
        <f>SUM(ENERO:DICIEMBRE!K188)</f>
        <v>0</v>
      </c>
      <c r="L188" s="379"/>
      <c r="M188" s="52">
        <f>SUM(ENERO:DICIEMBRE!M188)</f>
        <v>0</v>
      </c>
      <c r="N188" s="379"/>
      <c r="O188" s="52">
        <f>SUM(ENERO:DICIEMBRE!O188)</f>
        <v>0</v>
      </c>
      <c r="P188" s="379"/>
      <c r="Q188" s="52">
        <f>SUM(ENERO:DICIEMBRE!Q188)</f>
        <v>0</v>
      </c>
      <c r="R188" s="379"/>
      <c r="S188" s="52">
        <f>SUM(ENERO:DICIEMBRE!S188)</f>
        <v>1</v>
      </c>
      <c r="T188" s="379"/>
      <c r="U188" s="52">
        <f>SUM(ENERO:DICIEMBRE!U188)</f>
        <v>0</v>
      </c>
      <c r="V188" s="379"/>
      <c r="W188" s="52">
        <f>SUM(ENERO:DICIEMBRE!W188)</f>
        <v>0</v>
      </c>
      <c r="X188" s="379"/>
      <c r="Y188" s="52">
        <f>SUM(ENERO:DICIEMBRE!Y188)</f>
        <v>0</v>
      </c>
      <c r="Z188" s="379"/>
      <c r="AA188" s="52">
        <f>SUM(ENERO:DICIEMBRE!AA188)</f>
        <v>0</v>
      </c>
      <c r="AB188" s="379"/>
      <c r="AC188" s="52">
        <f>SUM(ENERO:DICIEMBRE!AC188)</f>
        <v>0</v>
      </c>
      <c r="AD188" s="379"/>
      <c r="AE188" s="52">
        <f>SUM(ENERO:DICIEMBRE!AE188)</f>
        <v>0</v>
      </c>
      <c r="AF188" s="379"/>
      <c r="AG188" s="52">
        <f>SUM(ENERO:DICIEMBRE!AG188)</f>
        <v>0</v>
      </c>
      <c r="AH188" s="379"/>
      <c r="AI188" s="52">
        <f>SUM(ENERO:DICIEMBRE!AI188)</f>
        <v>0</v>
      </c>
      <c r="AJ188" s="379"/>
      <c r="AK188" s="52">
        <f>SUM(ENERO:DICIEMBRE!AK188)</f>
        <v>0</v>
      </c>
      <c r="AL188" s="379"/>
      <c r="AM188" s="52">
        <f>SUM(ENERO:DICIEMBRE!AM188)</f>
        <v>0</v>
      </c>
      <c r="AN188" s="52">
        <f>SUM(ENERO:DICIEMBRE!AN188)</f>
        <v>0</v>
      </c>
      <c r="AO188" s="52">
        <f>SUM(ENERO:DICIEMBRE!AO188)</f>
        <v>0</v>
      </c>
      <c r="AP188" s="379"/>
      <c r="AQ188" s="52">
        <f>SUM(ENERO:DICIEMBRE!AQ188)</f>
        <v>0</v>
      </c>
      <c r="AR188" s="52">
        <f>SUM(ENERO:DICIEMBRE!AR188)</f>
        <v>0</v>
      </c>
      <c r="AS188" s="52">
        <f>SUM(ENERO:DICIEMBRE!AS188)</f>
        <v>0</v>
      </c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4767"/>
      <c r="B189" s="440" t="s">
        <v>205</v>
      </c>
      <c r="C189" s="441">
        <f t="shared" si="50"/>
        <v>22</v>
      </c>
      <c r="D189" s="437">
        <f t="shared" ref="D189:E195" si="51">SUM(F189+H189+J189+L189+N189+P189+R189+T189+V189+X189+Z189+AB189+AD189+AF189+AH189+AJ189+AL189)</f>
        <v>7</v>
      </c>
      <c r="E189" s="440">
        <f t="shared" si="51"/>
        <v>15</v>
      </c>
      <c r="F189" s="52">
        <f>SUM(ENERO:DICIEMBRE!F189)</f>
        <v>0</v>
      </c>
      <c r="G189" s="52">
        <f>SUM(ENERO:DICIEMBRE!G189)</f>
        <v>0</v>
      </c>
      <c r="H189" s="52">
        <f>SUM(ENERO:DICIEMBRE!H189)</f>
        <v>0</v>
      </c>
      <c r="I189" s="52">
        <f>SUM(ENERO:DICIEMBRE!I189)</f>
        <v>0</v>
      </c>
      <c r="J189" s="52">
        <f>SUM(ENERO:DICIEMBRE!J189)</f>
        <v>0</v>
      </c>
      <c r="K189" s="52">
        <f>SUM(ENERO:DICIEMBRE!K189)</f>
        <v>1</v>
      </c>
      <c r="L189" s="52">
        <f>SUM(ENERO:DICIEMBRE!L189)</f>
        <v>5</v>
      </c>
      <c r="M189" s="52">
        <f>SUM(ENERO:DICIEMBRE!M189)</f>
        <v>3</v>
      </c>
      <c r="N189" s="52">
        <f>SUM(ENERO:DICIEMBRE!N189)</f>
        <v>1</v>
      </c>
      <c r="O189" s="52">
        <f>SUM(ENERO:DICIEMBRE!O189)</f>
        <v>2</v>
      </c>
      <c r="P189" s="52">
        <f>SUM(ENERO:DICIEMBRE!P189)</f>
        <v>0</v>
      </c>
      <c r="Q189" s="52">
        <f>SUM(ENERO:DICIEMBRE!Q189)</f>
        <v>2</v>
      </c>
      <c r="R189" s="52">
        <f>SUM(ENERO:DICIEMBRE!R189)</f>
        <v>0</v>
      </c>
      <c r="S189" s="52">
        <f>SUM(ENERO:DICIEMBRE!S189)</f>
        <v>0</v>
      </c>
      <c r="T189" s="52">
        <f>SUM(ENERO:DICIEMBRE!T189)</f>
        <v>0</v>
      </c>
      <c r="U189" s="52">
        <f>SUM(ENERO:DICIEMBRE!U189)</f>
        <v>1</v>
      </c>
      <c r="V189" s="52">
        <f>SUM(ENERO:DICIEMBRE!V189)</f>
        <v>0</v>
      </c>
      <c r="W189" s="52">
        <f>SUM(ENERO:DICIEMBRE!W189)</f>
        <v>4</v>
      </c>
      <c r="X189" s="52">
        <f>SUM(ENERO:DICIEMBRE!X189)</f>
        <v>0</v>
      </c>
      <c r="Y189" s="52">
        <f>SUM(ENERO:DICIEMBRE!Y189)</f>
        <v>1</v>
      </c>
      <c r="Z189" s="52">
        <f>SUM(ENERO:DICIEMBRE!Z189)</f>
        <v>0</v>
      </c>
      <c r="AA189" s="52">
        <f>SUM(ENERO:DICIEMBRE!AA189)</f>
        <v>0</v>
      </c>
      <c r="AB189" s="52">
        <f>SUM(ENERO:DICIEMBRE!AB189)</f>
        <v>0</v>
      </c>
      <c r="AC189" s="52">
        <f>SUM(ENERO:DICIEMBRE!AC189)</f>
        <v>0</v>
      </c>
      <c r="AD189" s="52">
        <f>SUM(ENERO:DICIEMBRE!AD189)</f>
        <v>0</v>
      </c>
      <c r="AE189" s="52">
        <f>SUM(ENERO:DICIEMBRE!AE189)</f>
        <v>0</v>
      </c>
      <c r="AF189" s="52">
        <f>SUM(ENERO:DICIEMBRE!AF189)</f>
        <v>0</v>
      </c>
      <c r="AG189" s="52">
        <f>SUM(ENERO:DICIEMBRE!AG189)</f>
        <v>1</v>
      </c>
      <c r="AH189" s="52">
        <f>SUM(ENERO:DICIEMBRE!AH189)</f>
        <v>1</v>
      </c>
      <c r="AI189" s="52">
        <f>SUM(ENERO:DICIEMBRE!AI189)</f>
        <v>0</v>
      </c>
      <c r="AJ189" s="52">
        <f>SUM(ENERO:DICIEMBRE!AJ189)</f>
        <v>0</v>
      </c>
      <c r="AK189" s="52">
        <f>SUM(ENERO:DICIEMBRE!AK189)</f>
        <v>0</v>
      </c>
      <c r="AL189" s="52">
        <f>SUM(ENERO:DICIEMBRE!AL189)</f>
        <v>0</v>
      </c>
      <c r="AM189" s="52">
        <f>SUM(ENERO:DICIEMBRE!AM189)</f>
        <v>0</v>
      </c>
      <c r="AN189" s="52">
        <f>SUM(ENERO:DICIEMBRE!AN189)</f>
        <v>0</v>
      </c>
      <c r="AO189" s="52">
        <f>SUM(ENERO:DICIEMBRE!AO189)</f>
        <v>0</v>
      </c>
      <c r="AP189" s="52">
        <f>SUM(ENERO:DICIEMBRE!AP189)</f>
        <v>0</v>
      </c>
      <c r="AQ189" s="52">
        <f>SUM(ENERO:DICIEMBRE!AQ189)</f>
        <v>0</v>
      </c>
      <c r="AR189" s="52">
        <f>SUM(ENERO:DICIEMBRE!AR189)</f>
        <v>3</v>
      </c>
      <c r="AS189" s="52">
        <f>SUM(ENERO:DICIEMBRE!AS189)</f>
        <v>2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4767"/>
      <c r="B190" s="448" t="s">
        <v>206</v>
      </c>
      <c r="C190" s="441">
        <f t="shared" si="50"/>
        <v>0</v>
      </c>
      <c r="D190" s="442">
        <f t="shared" si="51"/>
        <v>0</v>
      </c>
      <c r="E190" s="440">
        <f t="shared" si="51"/>
        <v>0</v>
      </c>
      <c r="F190" s="52">
        <f>SUM(ENERO:DICIEMBRE!F190)</f>
        <v>0</v>
      </c>
      <c r="G190" s="52">
        <f>SUM(ENERO:DICIEMBRE!G190)</f>
        <v>0</v>
      </c>
      <c r="H190" s="52">
        <f>SUM(ENERO:DICIEMBRE!H190)</f>
        <v>0</v>
      </c>
      <c r="I190" s="52">
        <f>SUM(ENERO:DICIEMBRE!I190)</f>
        <v>0</v>
      </c>
      <c r="J190" s="52">
        <f>SUM(ENERO:DICIEMBRE!J190)</f>
        <v>0</v>
      </c>
      <c r="K190" s="52">
        <f>SUM(ENERO:DICIEMBRE!K190)</f>
        <v>0</v>
      </c>
      <c r="L190" s="52">
        <f>SUM(ENERO:DICIEMBRE!L190)</f>
        <v>0</v>
      </c>
      <c r="M190" s="52">
        <f>SUM(ENERO:DICIEMBRE!M190)</f>
        <v>0</v>
      </c>
      <c r="N190" s="52">
        <f>SUM(ENERO:DICIEMBRE!N190)</f>
        <v>0</v>
      </c>
      <c r="O190" s="52">
        <f>SUM(ENERO:DICIEMBRE!O190)</f>
        <v>0</v>
      </c>
      <c r="P190" s="52">
        <f>SUM(ENERO:DICIEMBRE!P190)</f>
        <v>0</v>
      </c>
      <c r="Q190" s="52">
        <f>SUM(ENERO:DICIEMBRE!Q190)</f>
        <v>0</v>
      </c>
      <c r="R190" s="52">
        <f>SUM(ENERO:DICIEMBRE!R190)</f>
        <v>0</v>
      </c>
      <c r="S190" s="52">
        <f>SUM(ENERO:DICIEMBRE!S190)</f>
        <v>0</v>
      </c>
      <c r="T190" s="52">
        <f>SUM(ENERO:DICIEMBRE!T190)</f>
        <v>0</v>
      </c>
      <c r="U190" s="52">
        <f>SUM(ENERO:DICIEMBRE!U190)</f>
        <v>0</v>
      </c>
      <c r="V190" s="52">
        <f>SUM(ENERO:DICIEMBRE!V190)</f>
        <v>0</v>
      </c>
      <c r="W190" s="52">
        <f>SUM(ENERO:DICIEMBRE!W190)</f>
        <v>0</v>
      </c>
      <c r="X190" s="52">
        <f>SUM(ENERO:DICIEMBRE!X190)</f>
        <v>0</v>
      </c>
      <c r="Y190" s="52">
        <f>SUM(ENERO:DICIEMBRE!Y190)</f>
        <v>0</v>
      </c>
      <c r="Z190" s="52">
        <f>SUM(ENERO:DICIEMBRE!Z190)</f>
        <v>0</v>
      </c>
      <c r="AA190" s="52">
        <f>SUM(ENERO:DICIEMBRE!AA190)</f>
        <v>0</v>
      </c>
      <c r="AB190" s="52">
        <f>SUM(ENERO:DICIEMBRE!AB190)</f>
        <v>0</v>
      </c>
      <c r="AC190" s="52">
        <f>SUM(ENERO:DICIEMBRE!AC190)</f>
        <v>0</v>
      </c>
      <c r="AD190" s="52">
        <f>SUM(ENERO:DICIEMBRE!AD190)</f>
        <v>0</v>
      </c>
      <c r="AE190" s="52">
        <f>SUM(ENERO:DICIEMBRE!AE190)</f>
        <v>0</v>
      </c>
      <c r="AF190" s="52">
        <f>SUM(ENERO:DICIEMBRE!AF190)</f>
        <v>0</v>
      </c>
      <c r="AG190" s="52">
        <f>SUM(ENERO:DICIEMBRE!AG190)</f>
        <v>0</v>
      </c>
      <c r="AH190" s="52">
        <f>SUM(ENERO:DICIEMBRE!AH190)</f>
        <v>0</v>
      </c>
      <c r="AI190" s="52">
        <f>SUM(ENERO:DICIEMBRE!AI190)</f>
        <v>0</v>
      </c>
      <c r="AJ190" s="52">
        <f>SUM(ENERO:DICIEMBRE!AJ190)</f>
        <v>0</v>
      </c>
      <c r="AK190" s="52">
        <f>SUM(ENERO:DICIEMBRE!AK190)</f>
        <v>0</v>
      </c>
      <c r="AL190" s="52">
        <f>SUM(ENERO:DICIEMBRE!AL190)</f>
        <v>0</v>
      </c>
      <c r="AM190" s="52">
        <f>SUM(ENERO:DICIEMBRE!AM190)</f>
        <v>0</v>
      </c>
      <c r="AN190" s="52">
        <f>SUM(ENERO:DICIEMBRE!AN190)</f>
        <v>0</v>
      </c>
      <c r="AO190" s="52">
        <f>SUM(ENERO:DICIEMBRE!AO190)</f>
        <v>0</v>
      </c>
      <c r="AP190" s="52">
        <f>SUM(ENERO:DICIEMBRE!AP190)</f>
        <v>0</v>
      </c>
      <c r="AQ190" s="52">
        <f>SUM(ENERO:DICIEMBRE!AQ190)</f>
        <v>0</v>
      </c>
      <c r="AR190" s="52">
        <f>SUM(ENERO:DICIEMBRE!AR190)</f>
        <v>0</v>
      </c>
      <c r="AS190" s="52">
        <f>SUM(ENERO:DICIEMBRE!AS190)</f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4767"/>
      <c r="B191" s="449" t="s">
        <v>207</v>
      </c>
      <c r="C191" s="441">
        <f t="shared" si="50"/>
        <v>14</v>
      </c>
      <c r="D191" s="442">
        <f t="shared" si="51"/>
        <v>2</v>
      </c>
      <c r="E191" s="440">
        <f t="shared" si="51"/>
        <v>12</v>
      </c>
      <c r="F191" s="52">
        <f>SUM(ENERO:DICIEMBRE!F191)</f>
        <v>0</v>
      </c>
      <c r="G191" s="52">
        <f>SUM(ENERO:DICIEMBRE!G191)</f>
        <v>0</v>
      </c>
      <c r="H191" s="52">
        <f>SUM(ENERO:DICIEMBRE!H191)</f>
        <v>1</v>
      </c>
      <c r="I191" s="52">
        <f>SUM(ENERO:DICIEMBRE!I191)</f>
        <v>0</v>
      </c>
      <c r="J191" s="52">
        <f>SUM(ENERO:DICIEMBRE!J191)</f>
        <v>0</v>
      </c>
      <c r="K191" s="52">
        <f>SUM(ENERO:DICIEMBRE!K191)</f>
        <v>6</v>
      </c>
      <c r="L191" s="52">
        <f>SUM(ENERO:DICIEMBRE!L191)</f>
        <v>1</v>
      </c>
      <c r="M191" s="52">
        <f>SUM(ENERO:DICIEMBRE!M191)</f>
        <v>5</v>
      </c>
      <c r="N191" s="52">
        <f>SUM(ENERO:DICIEMBRE!N191)</f>
        <v>0</v>
      </c>
      <c r="O191" s="52">
        <f>SUM(ENERO:DICIEMBRE!O191)</f>
        <v>1</v>
      </c>
      <c r="P191" s="52">
        <f>SUM(ENERO:DICIEMBRE!P191)</f>
        <v>0</v>
      </c>
      <c r="Q191" s="52">
        <f>SUM(ENERO:DICIEMBRE!Q191)</f>
        <v>0</v>
      </c>
      <c r="R191" s="52">
        <f>SUM(ENERO:DICIEMBRE!R191)</f>
        <v>0</v>
      </c>
      <c r="S191" s="52">
        <f>SUM(ENERO:DICIEMBRE!S191)</f>
        <v>0</v>
      </c>
      <c r="T191" s="52">
        <f>SUM(ENERO:DICIEMBRE!T191)</f>
        <v>0</v>
      </c>
      <c r="U191" s="52">
        <f>SUM(ENERO:DICIEMBRE!U191)</f>
        <v>0</v>
      </c>
      <c r="V191" s="52">
        <f>SUM(ENERO:DICIEMBRE!V191)</f>
        <v>0</v>
      </c>
      <c r="W191" s="52">
        <f>SUM(ENERO:DICIEMBRE!W191)</f>
        <v>0</v>
      </c>
      <c r="X191" s="52">
        <f>SUM(ENERO:DICIEMBRE!X191)</f>
        <v>0</v>
      </c>
      <c r="Y191" s="52">
        <f>SUM(ENERO:DICIEMBRE!Y191)</f>
        <v>0</v>
      </c>
      <c r="Z191" s="52">
        <f>SUM(ENERO:DICIEMBRE!Z191)</f>
        <v>0</v>
      </c>
      <c r="AA191" s="52">
        <f>SUM(ENERO:DICIEMBRE!AA191)</f>
        <v>0</v>
      </c>
      <c r="AB191" s="52">
        <f>SUM(ENERO:DICIEMBRE!AB191)</f>
        <v>0</v>
      </c>
      <c r="AC191" s="52">
        <f>SUM(ENERO:DICIEMBRE!AC191)</f>
        <v>0</v>
      </c>
      <c r="AD191" s="52">
        <f>SUM(ENERO:DICIEMBRE!AD191)</f>
        <v>0</v>
      </c>
      <c r="AE191" s="52">
        <f>SUM(ENERO:DICIEMBRE!AE191)</f>
        <v>0</v>
      </c>
      <c r="AF191" s="52">
        <f>SUM(ENERO:DICIEMBRE!AF191)</f>
        <v>0</v>
      </c>
      <c r="AG191" s="52">
        <f>SUM(ENERO:DICIEMBRE!AG191)</f>
        <v>0</v>
      </c>
      <c r="AH191" s="52">
        <f>SUM(ENERO:DICIEMBRE!AH191)</f>
        <v>0</v>
      </c>
      <c r="AI191" s="52">
        <f>SUM(ENERO:DICIEMBRE!AI191)</f>
        <v>0</v>
      </c>
      <c r="AJ191" s="52">
        <f>SUM(ENERO:DICIEMBRE!AJ191)</f>
        <v>0</v>
      </c>
      <c r="AK191" s="52">
        <f>SUM(ENERO:DICIEMBRE!AK191)</f>
        <v>0</v>
      </c>
      <c r="AL191" s="52">
        <f>SUM(ENERO:DICIEMBRE!AL191)</f>
        <v>0</v>
      </c>
      <c r="AM191" s="52">
        <f>SUM(ENERO:DICIEMBRE!AM191)</f>
        <v>0</v>
      </c>
      <c r="AN191" s="52">
        <f>SUM(ENERO:DICIEMBRE!AN191)</f>
        <v>0</v>
      </c>
      <c r="AO191" s="52">
        <f>SUM(ENERO:DICIEMBRE!AO191)</f>
        <v>0</v>
      </c>
      <c r="AP191" s="52">
        <f>SUM(ENERO:DICIEMBRE!AP191)</f>
        <v>0</v>
      </c>
      <c r="AQ191" s="52">
        <f>SUM(ENERO:DICIEMBRE!AQ191)</f>
        <v>0</v>
      </c>
      <c r="AR191" s="52">
        <f>SUM(ENERO:DICIEMBRE!AR191)</f>
        <v>6</v>
      </c>
      <c r="AS191" s="52">
        <f>SUM(ENERO:DICIEMBRE!AS191)</f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4731"/>
      <c r="B192" s="450" t="s">
        <v>208</v>
      </c>
      <c r="C192" s="451">
        <f t="shared" si="50"/>
        <v>2</v>
      </c>
      <c r="D192" s="444">
        <f t="shared" si="51"/>
        <v>1</v>
      </c>
      <c r="E192" s="452">
        <f t="shared" si="51"/>
        <v>1</v>
      </c>
      <c r="F192" s="52">
        <f>SUM(ENERO:DICIEMBRE!F192)</f>
        <v>0</v>
      </c>
      <c r="G192" s="52">
        <f>SUM(ENERO:DICIEMBRE!G192)</f>
        <v>0</v>
      </c>
      <c r="H192" s="52">
        <f>SUM(ENERO:DICIEMBRE!H192)</f>
        <v>0</v>
      </c>
      <c r="I192" s="52">
        <f>SUM(ENERO:DICIEMBRE!I192)</f>
        <v>0</v>
      </c>
      <c r="J192" s="52">
        <f>SUM(ENERO:DICIEMBRE!J192)</f>
        <v>0</v>
      </c>
      <c r="K192" s="52">
        <f>SUM(ENERO:DICIEMBRE!K192)</f>
        <v>0</v>
      </c>
      <c r="L192" s="52">
        <f>SUM(ENERO:DICIEMBRE!L192)</f>
        <v>1</v>
      </c>
      <c r="M192" s="52">
        <f>SUM(ENERO:DICIEMBRE!M192)</f>
        <v>1</v>
      </c>
      <c r="N192" s="52">
        <f>SUM(ENERO:DICIEMBRE!N192)</f>
        <v>0</v>
      </c>
      <c r="O192" s="52">
        <f>SUM(ENERO:DICIEMBRE!O192)</f>
        <v>0</v>
      </c>
      <c r="P192" s="52">
        <f>SUM(ENERO:DICIEMBRE!P192)</f>
        <v>0</v>
      </c>
      <c r="Q192" s="52">
        <f>SUM(ENERO:DICIEMBRE!Q192)</f>
        <v>0</v>
      </c>
      <c r="R192" s="52">
        <f>SUM(ENERO:DICIEMBRE!R192)</f>
        <v>0</v>
      </c>
      <c r="S192" s="52">
        <f>SUM(ENERO:DICIEMBRE!S192)</f>
        <v>0</v>
      </c>
      <c r="T192" s="52">
        <f>SUM(ENERO:DICIEMBRE!T192)</f>
        <v>0</v>
      </c>
      <c r="U192" s="52">
        <f>SUM(ENERO:DICIEMBRE!U192)</f>
        <v>0</v>
      </c>
      <c r="V192" s="52">
        <f>SUM(ENERO:DICIEMBRE!V192)</f>
        <v>0</v>
      </c>
      <c r="W192" s="52">
        <f>SUM(ENERO:DICIEMBRE!W192)</f>
        <v>0</v>
      </c>
      <c r="X192" s="52">
        <f>SUM(ENERO:DICIEMBRE!X192)</f>
        <v>0</v>
      </c>
      <c r="Y192" s="52">
        <f>SUM(ENERO:DICIEMBRE!Y192)</f>
        <v>0</v>
      </c>
      <c r="Z192" s="52">
        <f>SUM(ENERO:DICIEMBRE!Z192)</f>
        <v>0</v>
      </c>
      <c r="AA192" s="52">
        <f>SUM(ENERO:DICIEMBRE!AA192)</f>
        <v>0</v>
      </c>
      <c r="AB192" s="52">
        <f>SUM(ENERO:DICIEMBRE!AB192)</f>
        <v>0</v>
      </c>
      <c r="AC192" s="52">
        <f>SUM(ENERO:DICIEMBRE!AC192)</f>
        <v>0</v>
      </c>
      <c r="AD192" s="52">
        <f>SUM(ENERO:DICIEMBRE!AD192)</f>
        <v>0</v>
      </c>
      <c r="AE192" s="52">
        <f>SUM(ENERO:DICIEMBRE!AE192)</f>
        <v>0</v>
      </c>
      <c r="AF192" s="52">
        <f>SUM(ENERO:DICIEMBRE!AF192)</f>
        <v>0</v>
      </c>
      <c r="AG192" s="52">
        <f>SUM(ENERO:DICIEMBRE!AG192)</f>
        <v>0</v>
      </c>
      <c r="AH192" s="52">
        <f>SUM(ENERO:DICIEMBRE!AH192)</f>
        <v>0</v>
      </c>
      <c r="AI192" s="52">
        <f>SUM(ENERO:DICIEMBRE!AI192)</f>
        <v>0</v>
      </c>
      <c r="AJ192" s="52">
        <f>SUM(ENERO:DICIEMBRE!AJ192)</f>
        <v>0</v>
      </c>
      <c r="AK192" s="52">
        <f>SUM(ENERO:DICIEMBRE!AK192)</f>
        <v>0</v>
      </c>
      <c r="AL192" s="52">
        <f>SUM(ENERO:DICIEMBRE!AL192)</f>
        <v>0</v>
      </c>
      <c r="AM192" s="52">
        <f>SUM(ENERO:DICIEMBRE!AM192)</f>
        <v>0</v>
      </c>
      <c r="AN192" s="52">
        <f>SUM(ENERO:DICIEMBRE!AN192)</f>
        <v>0</v>
      </c>
      <c r="AO192" s="52">
        <f>SUM(ENERO:DICIEMBRE!AO192)</f>
        <v>0</v>
      </c>
      <c r="AP192" s="52">
        <f>SUM(ENERO:DICIEMBRE!AP192)</f>
        <v>0</v>
      </c>
      <c r="AQ192" s="52">
        <f>SUM(ENERO:DICIEMBRE!AQ192)</f>
        <v>0</v>
      </c>
      <c r="AR192" s="52">
        <f>SUM(ENERO:DICIEMBRE!AR192)</f>
        <v>2</v>
      </c>
      <c r="AS192" s="52">
        <f>SUM(ENERO:DICIEMBRE!AS192)</f>
        <v>1</v>
      </c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4806" t="s">
        <v>209</v>
      </c>
      <c r="B193" s="453" t="s">
        <v>210</v>
      </c>
      <c r="C193" s="422">
        <f t="shared" si="50"/>
        <v>1</v>
      </c>
      <c r="D193" s="423">
        <f t="shared" si="51"/>
        <v>1</v>
      </c>
      <c r="E193" s="421">
        <f t="shared" si="51"/>
        <v>0</v>
      </c>
      <c r="F193" s="52">
        <f>SUM(ENERO:DICIEMBRE!F193)</f>
        <v>0</v>
      </c>
      <c r="G193" s="52">
        <f>SUM(ENERO:DICIEMBRE!G193)</f>
        <v>0</v>
      </c>
      <c r="H193" s="52">
        <f>SUM(ENERO:DICIEMBRE!H193)</f>
        <v>0</v>
      </c>
      <c r="I193" s="52">
        <f>SUM(ENERO:DICIEMBRE!I193)</f>
        <v>0</v>
      </c>
      <c r="J193" s="52">
        <f>SUM(ENERO:DICIEMBRE!J193)</f>
        <v>0</v>
      </c>
      <c r="K193" s="52">
        <f>SUM(ENERO:DICIEMBRE!K193)</f>
        <v>0</v>
      </c>
      <c r="L193" s="52">
        <f>SUM(ENERO:DICIEMBRE!L193)</f>
        <v>0</v>
      </c>
      <c r="M193" s="52">
        <f>SUM(ENERO:DICIEMBRE!M193)</f>
        <v>0</v>
      </c>
      <c r="N193" s="52">
        <f>SUM(ENERO:DICIEMBRE!N193)</f>
        <v>0</v>
      </c>
      <c r="O193" s="52">
        <f>SUM(ENERO:DICIEMBRE!O193)</f>
        <v>0</v>
      </c>
      <c r="P193" s="52">
        <f>SUM(ENERO:DICIEMBRE!P193)</f>
        <v>0</v>
      </c>
      <c r="Q193" s="52">
        <f>SUM(ENERO:DICIEMBRE!Q193)</f>
        <v>0</v>
      </c>
      <c r="R193" s="52">
        <f>SUM(ENERO:DICIEMBRE!R193)</f>
        <v>0</v>
      </c>
      <c r="S193" s="52">
        <f>SUM(ENERO:DICIEMBRE!S193)</f>
        <v>0</v>
      </c>
      <c r="T193" s="52">
        <f>SUM(ENERO:DICIEMBRE!T193)</f>
        <v>1</v>
      </c>
      <c r="U193" s="52">
        <f>SUM(ENERO:DICIEMBRE!U193)</f>
        <v>0</v>
      </c>
      <c r="V193" s="52">
        <f>SUM(ENERO:DICIEMBRE!V193)</f>
        <v>0</v>
      </c>
      <c r="W193" s="52">
        <f>SUM(ENERO:DICIEMBRE!W193)</f>
        <v>0</v>
      </c>
      <c r="X193" s="52">
        <f>SUM(ENERO:DICIEMBRE!X193)</f>
        <v>0</v>
      </c>
      <c r="Y193" s="52">
        <f>SUM(ENERO:DICIEMBRE!Y193)</f>
        <v>0</v>
      </c>
      <c r="Z193" s="52">
        <f>SUM(ENERO:DICIEMBRE!Z193)</f>
        <v>0</v>
      </c>
      <c r="AA193" s="52">
        <f>SUM(ENERO:DICIEMBRE!AA193)</f>
        <v>0</v>
      </c>
      <c r="AB193" s="52">
        <f>SUM(ENERO:DICIEMBRE!AB193)</f>
        <v>0</v>
      </c>
      <c r="AC193" s="52">
        <f>SUM(ENERO:DICIEMBRE!AC193)</f>
        <v>0</v>
      </c>
      <c r="AD193" s="52">
        <f>SUM(ENERO:DICIEMBRE!AD193)</f>
        <v>0</v>
      </c>
      <c r="AE193" s="52">
        <f>SUM(ENERO:DICIEMBRE!AE193)</f>
        <v>0</v>
      </c>
      <c r="AF193" s="52">
        <f>SUM(ENERO:DICIEMBRE!AF193)</f>
        <v>0</v>
      </c>
      <c r="AG193" s="52">
        <f>SUM(ENERO:DICIEMBRE!AG193)</f>
        <v>0</v>
      </c>
      <c r="AH193" s="52">
        <f>SUM(ENERO:DICIEMBRE!AH193)</f>
        <v>0</v>
      </c>
      <c r="AI193" s="52">
        <f>SUM(ENERO:DICIEMBRE!AI193)</f>
        <v>0</v>
      </c>
      <c r="AJ193" s="52">
        <f>SUM(ENERO:DICIEMBRE!AJ193)</f>
        <v>0</v>
      </c>
      <c r="AK193" s="52">
        <f>SUM(ENERO:DICIEMBRE!AK193)</f>
        <v>0</v>
      </c>
      <c r="AL193" s="52">
        <f>SUM(ENERO:DICIEMBRE!AL193)</f>
        <v>0</v>
      </c>
      <c r="AM193" s="52">
        <f>SUM(ENERO:DICIEMBRE!AM193)</f>
        <v>0</v>
      </c>
      <c r="AN193" s="52">
        <f>SUM(ENERO:DICIEMBRE!AN193)</f>
        <v>0</v>
      </c>
      <c r="AO193" s="52">
        <f>SUM(ENERO:DICIEMBRE!AO193)</f>
        <v>0</v>
      </c>
      <c r="AP193" s="52">
        <f>SUM(ENERO:DICIEMBRE!AP193)</f>
        <v>0</v>
      </c>
      <c r="AQ193" s="52">
        <f>SUM(ENERO:DICIEMBRE!AQ193)</f>
        <v>0</v>
      </c>
      <c r="AR193" s="52">
        <f>SUM(ENERO:DICIEMBRE!AR193)</f>
        <v>0</v>
      </c>
      <c r="AS193" s="52">
        <f>SUM(ENERO:DICIEMBRE!AS193)</f>
        <v>0</v>
      </c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4767"/>
      <c r="B194" s="440" t="s">
        <v>211</v>
      </c>
      <c r="C194" s="441">
        <f t="shared" si="50"/>
        <v>2</v>
      </c>
      <c r="D194" s="442">
        <f t="shared" si="51"/>
        <v>1</v>
      </c>
      <c r="E194" s="440">
        <f t="shared" si="51"/>
        <v>1</v>
      </c>
      <c r="F194" s="52">
        <f>SUM(ENERO:DICIEMBRE!F194)</f>
        <v>0</v>
      </c>
      <c r="G194" s="52">
        <f>SUM(ENERO:DICIEMBRE!G194)</f>
        <v>0</v>
      </c>
      <c r="H194" s="52">
        <f>SUM(ENERO:DICIEMBRE!H194)</f>
        <v>0</v>
      </c>
      <c r="I194" s="52">
        <f>SUM(ENERO:DICIEMBRE!I194)</f>
        <v>0</v>
      </c>
      <c r="J194" s="52">
        <f>SUM(ENERO:DICIEMBRE!J194)</f>
        <v>0</v>
      </c>
      <c r="K194" s="52">
        <f>SUM(ENERO:DICIEMBRE!K194)</f>
        <v>0</v>
      </c>
      <c r="L194" s="52">
        <f>SUM(ENERO:DICIEMBRE!L194)</f>
        <v>0</v>
      </c>
      <c r="M194" s="52">
        <f>SUM(ENERO:DICIEMBRE!M194)</f>
        <v>1</v>
      </c>
      <c r="N194" s="52">
        <f>SUM(ENERO:DICIEMBRE!N194)</f>
        <v>0</v>
      </c>
      <c r="O194" s="52">
        <f>SUM(ENERO:DICIEMBRE!O194)</f>
        <v>0</v>
      </c>
      <c r="P194" s="52">
        <f>SUM(ENERO:DICIEMBRE!P194)</f>
        <v>0</v>
      </c>
      <c r="Q194" s="52">
        <f>SUM(ENERO:DICIEMBRE!Q194)</f>
        <v>0</v>
      </c>
      <c r="R194" s="52">
        <f>SUM(ENERO:DICIEMBRE!R194)</f>
        <v>0</v>
      </c>
      <c r="S194" s="52">
        <f>SUM(ENERO:DICIEMBRE!S194)</f>
        <v>0</v>
      </c>
      <c r="T194" s="52">
        <f>SUM(ENERO:DICIEMBRE!T194)</f>
        <v>0</v>
      </c>
      <c r="U194" s="52">
        <f>SUM(ENERO:DICIEMBRE!U194)</f>
        <v>0</v>
      </c>
      <c r="V194" s="52">
        <f>SUM(ENERO:DICIEMBRE!V194)</f>
        <v>0</v>
      </c>
      <c r="W194" s="52">
        <f>SUM(ENERO:DICIEMBRE!W194)</f>
        <v>0</v>
      </c>
      <c r="X194" s="52">
        <f>SUM(ENERO:DICIEMBRE!X194)</f>
        <v>1</v>
      </c>
      <c r="Y194" s="52">
        <f>SUM(ENERO:DICIEMBRE!Y194)</f>
        <v>0</v>
      </c>
      <c r="Z194" s="52">
        <f>SUM(ENERO:DICIEMBRE!Z194)</f>
        <v>0</v>
      </c>
      <c r="AA194" s="52">
        <f>SUM(ENERO:DICIEMBRE!AA194)</f>
        <v>0</v>
      </c>
      <c r="AB194" s="52">
        <f>SUM(ENERO:DICIEMBRE!AB194)</f>
        <v>0</v>
      </c>
      <c r="AC194" s="52">
        <f>SUM(ENERO:DICIEMBRE!AC194)</f>
        <v>0</v>
      </c>
      <c r="AD194" s="52">
        <f>SUM(ENERO:DICIEMBRE!AD194)</f>
        <v>0</v>
      </c>
      <c r="AE194" s="52">
        <f>SUM(ENERO:DICIEMBRE!AE194)</f>
        <v>0</v>
      </c>
      <c r="AF194" s="52">
        <f>SUM(ENERO:DICIEMBRE!AF194)</f>
        <v>0</v>
      </c>
      <c r="AG194" s="52">
        <f>SUM(ENERO:DICIEMBRE!AG194)</f>
        <v>0</v>
      </c>
      <c r="AH194" s="52">
        <f>SUM(ENERO:DICIEMBRE!AH194)</f>
        <v>0</v>
      </c>
      <c r="AI194" s="52">
        <f>SUM(ENERO:DICIEMBRE!AI194)</f>
        <v>0</v>
      </c>
      <c r="AJ194" s="52">
        <f>SUM(ENERO:DICIEMBRE!AJ194)</f>
        <v>0</v>
      </c>
      <c r="AK194" s="52">
        <f>SUM(ENERO:DICIEMBRE!AK194)</f>
        <v>0</v>
      </c>
      <c r="AL194" s="52">
        <f>SUM(ENERO:DICIEMBRE!AL194)</f>
        <v>0</v>
      </c>
      <c r="AM194" s="52">
        <f>SUM(ENERO:DICIEMBRE!AM194)</f>
        <v>0</v>
      </c>
      <c r="AN194" s="52">
        <f>SUM(ENERO:DICIEMBRE!AN194)</f>
        <v>0</v>
      </c>
      <c r="AO194" s="52">
        <f>SUM(ENERO:DICIEMBRE!AO194)</f>
        <v>0</v>
      </c>
      <c r="AP194" s="52">
        <f>SUM(ENERO:DICIEMBRE!AP194)</f>
        <v>0</v>
      </c>
      <c r="AQ194" s="52">
        <f>SUM(ENERO:DICIEMBRE!AQ194)</f>
        <v>0</v>
      </c>
      <c r="AR194" s="52">
        <f>SUM(ENERO:DICIEMBRE!AR194)</f>
        <v>0</v>
      </c>
      <c r="AS194" s="52">
        <f>SUM(ENERO:DICIEMBRE!AS194)</f>
        <v>0</v>
      </c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4767"/>
      <c r="B195" s="424" t="s">
        <v>212</v>
      </c>
      <c r="C195" s="454">
        <f t="shared" si="50"/>
        <v>4</v>
      </c>
      <c r="D195" s="455">
        <f t="shared" si="51"/>
        <v>2</v>
      </c>
      <c r="E195" s="424">
        <f t="shared" si="51"/>
        <v>2</v>
      </c>
      <c r="F195" s="52">
        <f>SUM(ENERO:DICIEMBRE!F195)</f>
        <v>0</v>
      </c>
      <c r="G195" s="52">
        <f>SUM(ENERO:DICIEMBRE!G195)</f>
        <v>0</v>
      </c>
      <c r="H195" s="52">
        <f>SUM(ENERO:DICIEMBRE!H195)</f>
        <v>0</v>
      </c>
      <c r="I195" s="52">
        <f>SUM(ENERO:DICIEMBRE!I195)</f>
        <v>0</v>
      </c>
      <c r="J195" s="52">
        <f>SUM(ENERO:DICIEMBRE!J195)</f>
        <v>0</v>
      </c>
      <c r="K195" s="52">
        <f>SUM(ENERO:DICIEMBRE!K195)</f>
        <v>0</v>
      </c>
      <c r="L195" s="52">
        <f>SUM(ENERO:DICIEMBRE!L195)</f>
        <v>2</v>
      </c>
      <c r="M195" s="52">
        <f>SUM(ENERO:DICIEMBRE!M195)</f>
        <v>2</v>
      </c>
      <c r="N195" s="52">
        <f>SUM(ENERO:DICIEMBRE!N195)</f>
        <v>0</v>
      </c>
      <c r="O195" s="52">
        <f>SUM(ENERO:DICIEMBRE!O195)</f>
        <v>0</v>
      </c>
      <c r="P195" s="52">
        <f>SUM(ENERO:DICIEMBRE!P195)</f>
        <v>0</v>
      </c>
      <c r="Q195" s="52">
        <f>SUM(ENERO:DICIEMBRE!Q195)</f>
        <v>0</v>
      </c>
      <c r="R195" s="52">
        <f>SUM(ENERO:DICIEMBRE!R195)</f>
        <v>0</v>
      </c>
      <c r="S195" s="52">
        <f>SUM(ENERO:DICIEMBRE!S195)</f>
        <v>0</v>
      </c>
      <c r="T195" s="52">
        <f>SUM(ENERO:DICIEMBRE!T195)</f>
        <v>0</v>
      </c>
      <c r="U195" s="52">
        <f>SUM(ENERO:DICIEMBRE!U195)</f>
        <v>0</v>
      </c>
      <c r="V195" s="52">
        <f>SUM(ENERO:DICIEMBRE!V195)</f>
        <v>0</v>
      </c>
      <c r="W195" s="52">
        <f>SUM(ENERO:DICIEMBRE!W195)</f>
        <v>0</v>
      </c>
      <c r="X195" s="52">
        <f>SUM(ENERO:DICIEMBRE!X195)</f>
        <v>0</v>
      </c>
      <c r="Y195" s="52">
        <f>SUM(ENERO:DICIEMBRE!Y195)</f>
        <v>0</v>
      </c>
      <c r="Z195" s="52">
        <f>SUM(ENERO:DICIEMBRE!Z195)</f>
        <v>0</v>
      </c>
      <c r="AA195" s="52">
        <f>SUM(ENERO:DICIEMBRE!AA195)</f>
        <v>0</v>
      </c>
      <c r="AB195" s="52">
        <f>SUM(ENERO:DICIEMBRE!AB195)</f>
        <v>0</v>
      </c>
      <c r="AC195" s="52">
        <f>SUM(ENERO:DICIEMBRE!AC195)</f>
        <v>0</v>
      </c>
      <c r="AD195" s="52">
        <f>SUM(ENERO:DICIEMBRE!AD195)</f>
        <v>0</v>
      </c>
      <c r="AE195" s="52">
        <f>SUM(ENERO:DICIEMBRE!AE195)</f>
        <v>0</v>
      </c>
      <c r="AF195" s="52">
        <f>SUM(ENERO:DICIEMBRE!AF195)</f>
        <v>0</v>
      </c>
      <c r="AG195" s="52">
        <f>SUM(ENERO:DICIEMBRE!AG195)</f>
        <v>0</v>
      </c>
      <c r="AH195" s="52">
        <f>SUM(ENERO:DICIEMBRE!AH195)</f>
        <v>0</v>
      </c>
      <c r="AI195" s="52">
        <f>SUM(ENERO:DICIEMBRE!AI195)</f>
        <v>0</v>
      </c>
      <c r="AJ195" s="52">
        <f>SUM(ENERO:DICIEMBRE!AJ195)</f>
        <v>0</v>
      </c>
      <c r="AK195" s="52">
        <f>SUM(ENERO:DICIEMBRE!AK195)</f>
        <v>0</v>
      </c>
      <c r="AL195" s="52">
        <f>SUM(ENERO:DICIEMBRE!AL195)</f>
        <v>0</v>
      </c>
      <c r="AM195" s="52">
        <f>SUM(ENERO:DICIEMBRE!AM195)</f>
        <v>0</v>
      </c>
      <c r="AN195" s="52">
        <f>SUM(ENERO:DICIEMBRE!AN195)</f>
        <v>0</v>
      </c>
      <c r="AO195" s="52">
        <f>SUM(ENERO:DICIEMBRE!AO195)</f>
        <v>0</v>
      </c>
      <c r="AP195" s="52">
        <f>SUM(ENERO:DICIEMBRE!AP195)</f>
        <v>0</v>
      </c>
      <c r="AQ195" s="52">
        <f>SUM(ENERO:DICIEMBRE!AQ195)</f>
        <v>0</v>
      </c>
      <c r="AR195" s="52">
        <f>SUM(ENERO:DICIEMBRE!AR195)</f>
        <v>1</v>
      </c>
      <c r="AS195" s="52">
        <f>SUM(ENERO:DICIEMBRE!AS195)</f>
        <v>0</v>
      </c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4806" t="s">
        <v>213</v>
      </c>
      <c r="B196" s="421" t="s">
        <v>214</v>
      </c>
      <c r="C196" s="422">
        <f t="shared" si="50"/>
        <v>2</v>
      </c>
      <c r="D196" s="423">
        <f>SUM(F196+H196+J196+L196+N196)</f>
        <v>2</v>
      </c>
      <c r="E196" s="421">
        <f t="shared" ref="D196:E199" si="52">SUM(G196+I196+K196+M196+O196)</f>
        <v>0</v>
      </c>
      <c r="F196" s="52">
        <f>SUM(ENERO:DICIEMBRE!F196)</f>
        <v>0</v>
      </c>
      <c r="G196" s="52">
        <f>SUM(ENERO:DICIEMBRE!G196)</f>
        <v>0</v>
      </c>
      <c r="H196" s="52">
        <f>SUM(ENERO:DICIEMBRE!H196)</f>
        <v>0</v>
      </c>
      <c r="I196" s="52">
        <f>SUM(ENERO:DICIEMBRE!I196)</f>
        <v>0</v>
      </c>
      <c r="J196" s="52">
        <f>SUM(ENERO:DICIEMBRE!J196)</f>
        <v>2</v>
      </c>
      <c r="K196" s="52">
        <f>SUM(ENERO:DICIEMBRE!K196)</f>
        <v>0</v>
      </c>
      <c r="L196" s="52">
        <f>SUM(ENERO:DICIEMBRE!L196)</f>
        <v>0</v>
      </c>
      <c r="M196" s="52">
        <f>SUM(ENERO:DICIEMBRE!M196)</f>
        <v>0</v>
      </c>
      <c r="N196" s="52">
        <f>SUM(ENERO:DICIEMBRE!N196)</f>
        <v>0</v>
      </c>
      <c r="O196" s="52">
        <f>SUM(ENERO:DICIEMBRE!O196)</f>
        <v>0</v>
      </c>
      <c r="P196" s="457"/>
      <c r="Q196" s="458"/>
      <c r="R196" s="457"/>
      <c r="S196" s="458"/>
      <c r="T196" s="457"/>
      <c r="U196" s="458"/>
      <c r="V196" s="457"/>
      <c r="W196" s="458"/>
      <c r="X196" s="457"/>
      <c r="Y196" s="458"/>
      <c r="Z196" s="457"/>
      <c r="AA196" s="458"/>
      <c r="AB196" s="457"/>
      <c r="AC196" s="458"/>
      <c r="AD196" s="457"/>
      <c r="AE196" s="458"/>
      <c r="AF196" s="457"/>
      <c r="AG196" s="458"/>
      <c r="AH196" s="457"/>
      <c r="AI196" s="458"/>
      <c r="AJ196" s="457"/>
      <c r="AK196" s="458"/>
      <c r="AL196" s="457"/>
      <c r="AM196" s="459"/>
      <c r="AN196" s="52">
        <f>SUM(ENERO:DICIEMBRE!AN196)</f>
        <v>0</v>
      </c>
      <c r="AO196" s="460"/>
      <c r="AP196" s="52">
        <f>SUM(ENERO:DICIEMBRE!AP196)</f>
        <v>0</v>
      </c>
      <c r="AQ196" s="52">
        <f>SUM(ENERO:DICIEMBRE!AQ196)</f>
        <v>0</v>
      </c>
      <c r="AR196" s="52">
        <f>SUM(ENERO:DICIEMBRE!AR196)</f>
        <v>0</v>
      </c>
      <c r="AS196" s="52">
        <f>SUM(ENERO:DICIEMBRE!AS196)</f>
        <v>0</v>
      </c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4767"/>
      <c r="B197" s="440" t="s">
        <v>215</v>
      </c>
      <c r="C197" s="441">
        <f t="shared" si="50"/>
        <v>2</v>
      </c>
      <c r="D197" s="442">
        <f t="shared" si="52"/>
        <v>1</v>
      </c>
      <c r="E197" s="440">
        <f t="shared" si="52"/>
        <v>1</v>
      </c>
      <c r="F197" s="52">
        <f>SUM(ENERO:DICIEMBRE!F197)</f>
        <v>0</v>
      </c>
      <c r="G197" s="52">
        <f>SUM(ENERO:DICIEMBRE!G197)</f>
        <v>0</v>
      </c>
      <c r="H197" s="52">
        <f>SUM(ENERO:DICIEMBRE!H197)</f>
        <v>1</v>
      </c>
      <c r="I197" s="52">
        <f>SUM(ENERO:DICIEMBRE!I197)</f>
        <v>0</v>
      </c>
      <c r="J197" s="52">
        <f>SUM(ENERO:DICIEMBRE!J197)</f>
        <v>0</v>
      </c>
      <c r="K197" s="52">
        <f>SUM(ENERO:DICIEMBRE!K197)</f>
        <v>1</v>
      </c>
      <c r="L197" s="52">
        <f>SUM(ENERO:DICIEMBRE!L197)</f>
        <v>0</v>
      </c>
      <c r="M197" s="52">
        <f>SUM(ENERO:DICIEMBRE!M197)</f>
        <v>0</v>
      </c>
      <c r="N197" s="52">
        <f>SUM(ENERO:DICIEMBRE!N197)</f>
        <v>0</v>
      </c>
      <c r="O197" s="52">
        <f>SUM(ENERO:DICIEMBRE!O197)</f>
        <v>0</v>
      </c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52">
        <f>SUM(ENERO:DICIEMBRE!AN197)</f>
        <v>0</v>
      </c>
      <c r="AO197" s="462"/>
      <c r="AP197" s="52">
        <f>SUM(ENERO:DICIEMBRE!AP197)</f>
        <v>0</v>
      </c>
      <c r="AQ197" s="52">
        <f>SUM(ENERO:DICIEMBRE!AQ197)</f>
        <v>0</v>
      </c>
      <c r="AR197" s="52">
        <f>SUM(ENERO:DICIEMBRE!AR197)</f>
        <v>1</v>
      </c>
      <c r="AS197" s="52">
        <f>SUM(ENERO:DICIEMBRE!AS197)</f>
        <v>0</v>
      </c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4767"/>
      <c r="B198" s="440" t="s">
        <v>216</v>
      </c>
      <c r="C198" s="441">
        <f t="shared" si="50"/>
        <v>1</v>
      </c>
      <c r="D198" s="442">
        <f t="shared" si="52"/>
        <v>1</v>
      </c>
      <c r="E198" s="440">
        <f t="shared" si="52"/>
        <v>0</v>
      </c>
      <c r="F198" s="52">
        <f>SUM(ENERO:DICIEMBRE!F198)</f>
        <v>0</v>
      </c>
      <c r="G198" s="52">
        <f>SUM(ENERO:DICIEMBRE!G198)</f>
        <v>0</v>
      </c>
      <c r="H198" s="52">
        <f>SUM(ENERO:DICIEMBRE!H198)</f>
        <v>1</v>
      </c>
      <c r="I198" s="52">
        <f>SUM(ENERO:DICIEMBRE!I198)</f>
        <v>0</v>
      </c>
      <c r="J198" s="52">
        <f>SUM(ENERO:DICIEMBRE!J198)</f>
        <v>0</v>
      </c>
      <c r="K198" s="52">
        <f>SUM(ENERO:DICIEMBRE!K198)</f>
        <v>0</v>
      </c>
      <c r="L198" s="52">
        <f>SUM(ENERO:DICIEMBRE!L198)</f>
        <v>0</v>
      </c>
      <c r="M198" s="52">
        <f>SUM(ENERO:DICIEMBRE!M198)</f>
        <v>0</v>
      </c>
      <c r="N198" s="52">
        <f>SUM(ENERO:DICIEMBRE!N198)</f>
        <v>0</v>
      </c>
      <c r="O198" s="52">
        <f>SUM(ENERO:DICIEMBRE!O198)</f>
        <v>0</v>
      </c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52">
        <f>SUM(ENERO:DICIEMBRE!AN198)</f>
        <v>0</v>
      </c>
      <c r="AO198" s="463"/>
      <c r="AP198" s="52">
        <f>SUM(ENERO:DICIEMBRE!AP198)</f>
        <v>0</v>
      </c>
      <c r="AQ198" s="52">
        <f>SUM(ENERO:DICIEMBRE!AQ198)</f>
        <v>0</v>
      </c>
      <c r="AR198" s="52">
        <f>SUM(ENERO:DICIEMBRE!AR198)</f>
        <v>0</v>
      </c>
      <c r="AS198" s="52">
        <f>SUM(ENERO:DICIEMBRE!AS198)</f>
        <v>0</v>
      </c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4731"/>
      <c r="B199" s="424" t="s">
        <v>217</v>
      </c>
      <c r="C199" s="454">
        <f t="shared" si="50"/>
        <v>14</v>
      </c>
      <c r="D199" s="455">
        <f t="shared" si="52"/>
        <v>9</v>
      </c>
      <c r="E199" s="424">
        <f t="shared" si="52"/>
        <v>5</v>
      </c>
      <c r="F199" s="52">
        <f>SUM(ENERO:DICIEMBRE!F199)</f>
        <v>1</v>
      </c>
      <c r="G199" s="52">
        <f>SUM(ENERO:DICIEMBRE!G199)</f>
        <v>0</v>
      </c>
      <c r="H199" s="52">
        <f>SUM(ENERO:DICIEMBRE!H199)</f>
        <v>1</v>
      </c>
      <c r="I199" s="52">
        <f>SUM(ENERO:DICIEMBRE!I199)</f>
        <v>0</v>
      </c>
      <c r="J199" s="52">
        <f>SUM(ENERO:DICIEMBRE!J199)</f>
        <v>5</v>
      </c>
      <c r="K199" s="52">
        <f>SUM(ENERO:DICIEMBRE!K199)</f>
        <v>3</v>
      </c>
      <c r="L199" s="52">
        <f>SUM(ENERO:DICIEMBRE!L199)</f>
        <v>2</v>
      </c>
      <c r="M199" s="52">
        <f>SUM(ENERO:DICIEMBRE!M199)</f>
        <v>2</v>
      </c>
      <c r="N199" s="52">
        <f>SUM(ENERO:DICIEMBRE!N199)</f>
        <v>0</v>
      </c>
      <c r="O199" s="52">
        <f>SUM(ENERO:DICIEMBRE!O199)</f>
        <v>0</v>
      </c>
      <c r="P199" s="464"/>
      <c r="Q199" s="465"/>
      <c r="R199" s="464"/>
      <c r="S199" s="465"/>
      <c r="T199" s="464"/>
      <c r="U199" s="465"/>
      <c r="V199" s="464"/>
      <c r="W199" s="465"/>
      <c r="X199" s="464"/>
      <c r="Y199" s="465"/>
      <c r="Z199" s="464"/>
      <c r="AA199" s="465"/>
      <c r="AB199" s="464"/>
      <c r="AC199" s="465"/>
      <c r="AD199" s="464"/>
      <c r="AE199" s="465"/>
      <c r="AF199" s="464"/>
      <c r="AG199" s="465"/>
      <c r="AH199" s="464"/>
      <c r="AI199" s="465"/>
      <c r="AJ199" s="464"/>
      <c r="AK199" s="465"/>
      <c r="AL199" s="464"/>
      <c r="AM199" s="465"/>
      <c r="AN199" s="52">
        <f>SUM(ENERO:DICIEMBRE!AN199)</f>
        <v>0</v>
      </c>
      <c r="AO199" s="384"/>
      <c r="AP199" s="52">
        <f>SUM(ENERO:DICIEMBRE!AP199)</f>
        <v>0</v>
      </c>
      <c r="AQ199" s="52">
        <f>SUM(ENERO:DICIEMBRE!AQ199)</f>
        <v>0</v>
      </c>
      <c r="AR199" s="52">
        <f>SUM(ENERO:DICIEMBRE!AR199)</f>
        <v>10</v>
      </c>
      <c r="AS199" s="52">
        <f>SUM(ENERO:DICIEMBRE!AS199)</f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4806" t="s">
        <v>218</v>
      </c>
      <c r="B200" s="466" t="s">
        <v>219</v>
      </c>
      <c r="C200" s="436">
        <f t="shared" si="50"/>
        <v>24</v>
      </c>
      <c r="D200" s="437">
        <f t="shared" ref="D200:E219" si="53">SUM(F200+H200+J200+L200+N200+P200+R200+T200+V200+X200+Z200+AB200+AD200+AF200+AH200+AJ200+AL200)</f>
        <v>6</v>
      </c>
      <c r="E200" s="435">
        <f t="shared" si="53"/>
        <v>18</v>
      </c>
      <c r="F200" s="52">
        <f>SUM(ENERO:DICIEMBRE!F200)</f>
        <v>0</v>
      </c>
      <c r="G200" s="52">
        <f>SUM(ENERO:DICIEMBRE!G200)</f>
        <v>0</v>
      </c>
      <c r="H200" s="52">
        <f>SUM(ENERO:DICIEMBRE!H200)</f>
        <v>1</v>
      </c>
      <c r="I200" s="52">
        <f>SUM(ENERO:DICIEMBRE!I200)</f>
        <v>0</v>
      </c>
      <c r="J200" s="52">
        <f>SUM(ENERO:DICIEMBRE!J200)</f>
        <v>3</v>
      </c>
      <c r="K200" s="52">
        <f>SUM(ENERO:DICIEMBRE!K200)</f>
        <v>8</v>
      </c>
      <c r="L200" s="52">
        <f>SUM(ENERO:DICIEMBRE!L200)</f>
        <v>2</v>
      </c>
      <c r="M200" s="52">
        <f>SUM(ENERO:DICIEMBRE!M200)</f>
        <v>8</v>
      </c>
      <c r="N200" s="52">
        <f>SUM(ENERO:DICIEMBRE!N200)</f>
        <v>0</v>
      </c>
      <c r="O200" s="52">
        <f>SUM(ENERO:DICIEMBRE!O200)</f>
        <v>0</v>
      </c>
      <c r="P200" s="52">
        <f>SUM(ENERO:DICIEMBRE!P200)</f>
        <v>0</v>
      </c>
      <c r="Q200" s="52">
        <f>SUM(ENERO:DICIEMBRE!Q200)</f>
        <v>1</v>
      </c>
      <c r="R200" s="52">
        <f>SUM(ENERO:DICIEMBRE!R200)</f>
        <v>0</v>
      </c>
      <c r="S200" s="52">
        <f>SUM(ENERO:DICIEMBRE!S200)</f>
        <v>0</v>
      </c>
      <c r="T200" s="52">
        <f>SUM(ENERO:DICIEMBRE!T200)</f>
        <v>0</v>
      </c>
      <c r="U200" s="52">
        <f>SUM(ENERO:DICIEMBRE!U200)</f>
        <v>0</v>
      </c>
      <c r="V200" s="52">
        <f>SUM(ENERO:DICIEMBRE!V200)</f>
        <v>0</v>
      </c>
      <c r="W200" s="52">
        <f>SUM(ENERO:DICIEMBRE!W200)</f>
        <v>0</v>
      </c>
      <c r="X200" s="52">
        <f>SUM(ENERO:DICIEMBRE!X200)</f>
        <v>0</v>
      </c>
      <c r="Y200" s="52">
        <f>SUM(ENERO:DICIEMBRE!Y200)</f>
        <v>0</v>
      </c>
      <c r="Z200" s="52">
        <f>SUM(ENERO:DICIEMBRE!Z200)</f>
        <v>0</v>
      </c>
      <c r="AA200" s="52">
        <f>SUM(ENERO:DICIEMBRE!AA200)</f>
        <v>1</v>
      </c>
      <c r="AB200" s="52">
        <f>SUM(ENERO:DICIEMBRE!AB200)</f>
        <v>0</v>
      </c>
      <c r="AC200" s="52">
        <f>SUM(ENERO:DICIEMBRE!AC200)</f>
        <v>0</v>
      </c>
      <c r="AD200" s="52">
        <f>SUM(ENERO:DICIEMBRE!AD200)</f>
        <v>0</v>
      </c>
      <c r="AE200" s="52">
        <f>SUM(ENERO:DICIEMBRE!AE200)</f>
        <v>0</v>
      </c>
      <c r="AF200" s="52">
        <f>SUM(ENERO:DICIEMBRE!AF200)</f>
        <v>0</v>
      </c>
      <c r="AG200" s="52">
        <f>SUM(ENERO:DICIEMBRE!AG200)</f>
        <v>0</v>
      </c>
      <c r="AH200" s="52">
        <f>SUM(ENERO:DICIEMBRE!AH200)</f>
        <v>0</v>
      </c>
      <c r="AI200" s="52">
        <f>SUM(ENERO:DICIEMBRE!AI200)</f>
        <v>0</v>
      </c>
      <c r="AJ200" s="52">
        <f>SUM(ENERO:DICIEMBRE!AJ200)</f>
        <v>0</v>
      </c>
      <c r="AK200" s="52">
        <f>SUM(ENERO:DICIEMBRE!AK200)</f>
        <v>0</v>
      </c>
      <c r="AL200" s="52">
        <f>SUM(ENERO:DICIEMBRE!AL200)</f>
        <v>0</v>
      </c>
      <c r="AM200" s="52">
        <f>SUM(ENERO:DICIEMBRE!AM200)</f>
        <v>0</v>
      </c>
      <c r="AN200" s="52">
        <f>SUM(ENERO:DICIEMBRE!AN200)</f>
        <v>0</v>
      </c>
      <c r="AO200" s="52">
        <f>SUM(ENERO:DICIEMBRE!AO200)</f>
        <v>0</v>
      </c>
      <c r="AP200" s="52">
        <f>SUM(ENERO:DICIEMBRE!AP200)</f>
        <v>0</v>
      </c>
      <c r="AQ200" s="52">
        <f>SUM(ENERO:DICIEMBRE!AQ200)</f>
        <v>0</v>
      </c>
      <c r="AR200" s="52">
        <f>SUM(ENERO:DICIEMBRE!AR200)</f>
        <v>12</v>
      </c>
      <c r="AS200" s="52">
        <f>SUM(ENERO:DICIEMBRE!AS200)</f>
        <v>1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4767"/>
      <c r="B201" s="468" t="s">
        <v>220</v>
      </c>
      <c r="C201" s="441">
        <f t="shared" si="50"/>
        <v>0</v>
      </c>
      <c r="D201" s="442">
        <f t="shared" si="53"/>
        <v>0</v>
      </c>
      <c r="E201" s="440">
        <f t="shared" si="53"/>
        <v>0</v>
      </c>
      <c r="F201" s="52">
        <f>SUM(ENERO:DICIEMBRE!F201)</f>
        <v>0</v>
      </c>
      <c r="G201" s="52">
        <f>SUM(ENERO:DICIEMBRE!G201)</f>
        <v>0</v>
      </c>
      <c r="H201" s="52">
        <f>SUM(ENERO:DICIEMBRE!H201)</f>
        <v>0</v>
      </c>
      <c r="I201" s="52">
        <f>SUM(ENERO:DICIEMBRE!I201)</f>
        <v>0</v>
      </c>
      <c r="J201" s="52">
        <f>SUM(ENERO:DICIEMBRE!J201)</f>
        <v>0</v>
      </c>
      <c r="K201" s="52">
        <f>SUM(ENERO:DICIEMBRE!K201)</f>
        <v>0</v>
      </c>
      <c r="L201" s="52">
        <f>SUM(ENERO:DICIEMBRE!L201)</f>
        <v>0</v>
      </c>
      <c r="M201" s="52">
        <f>SUM(ENERO:DICIEMBRE!M201)</f>
        <v>0</v>
      </c>
      <c r="N201" s="52">
        <f>SUM(ENERO:DICIEMBRE!N201)</f>
        <v>0</v>
      </c>
      <c r="O201" s="52">
        <f>SUM(ENERO:DICIEMBRE!O201)</f>
        <v>0</v>
      </c>
      <c r="P201" s="52">
        <f>SUM(ENERO:DICIEMBRE!P201)</f>
        <v>0</v>
      </c>
      <c r="Q201" s="52">
        <f>SUM(ENERO:DICIEMBRE!Q201)</f>
        <v>0</v>
      </c>
      <c r="R201" s="52">
        <f>SUM(ENERO:DICIEMBRE!R201)</f>
        <v>0</v>
      </c>
      <c r="S201" s="52">
        <f>SUM(ENERO:DICIEMBRE!S201)</f>
        <v>0</v>
      </c>
      <c r="T201" s="52">
        <f>SUM(ENERO:DICIEMBRE!T201)</f>
        <v>0</v>
      </c>
      <c r="U201" s="52">
        <f>SUM(ENERO:DICIEMBRE!U201)</f>
        <v>0</v>
      </c>
      <c r="V201" s="52">
        <f>SUM(ENERO:DICIEMBRE!V201)</f>
        <v>0</v>
      </c>
      <c r="W201" s="52">
        <f>SUM(ENERO:DICIEMBRE!W201)</f>
        <v>0</v>
      </c>
      <c r="X201" s="52">
        <f>SUM(ENERO:DICIEMBRE!X201)</f>
        <v>0</v>
      </c>
      <c r="Y201" s="52">
        <f>SUM(ENERO:DICIEMBRE!Y201)</f>
        <v>0</v>
      </c>
      <c r="Z201" s="52">
        <f>SUM(ENERO:DICIEMBRE!Z201)</f>
        <v>0</v>
      </c>
      <c r="AA201" s="52">
        <f>SUM(ENERO:DICIEMBRE!AA201)</f>
        <v>0</v>
      </c>
      <c r="AB201" s="52">
        <f>SUM(ENERO:DICIEMBRE!AB201)</f>
        <v>0</v>
      </c>
      <c r="AC201" s="52">
        <f>SUM(ENERO:DICIEMBRE!AC201)</f>
        <v>0</v>
      </c>
      <c r="AD201" s="52">
        <f>SUM(ENERO:DICIEMBRE!AD201)</f>
        <v>0</v>
      </c>
      <c r="AE201" s="52">
        <f>SUM(ENERO:DICIEMBRE!AE201)</f>
        <v>0</v>
      </c>
      <c r="AF201" s="52">
        <f>SUM(ENERO:DICIEMBRE!AF201)</f>
        <v>0</v>
      </c>
      <c r="AG201" s="52">
        <f>SUM(ENERO:DICIEMBRE!AG201)</f>
        <v>0</v>
      </c>
      <c r="AH201" s="52">
        <f>SUM(ENERO:DICIEMBRE!AH201)</f>
        <v>0</v>
      </c>
      <c r="AI201" s="52">
        <f>SUM(ENERO:DICIEMBRE!AI201)</f>
        <v>0</v>
      </c>
      <c r="AJ201" s="52">
        <f>SUM(ENERO:DICIEMBRE!AJ201)</f>
        <v>0</v>
      </c>
      <c r="AK201" s="52">
        <f>SUM(ENERO:DICIEMBRE!AK201)</f>
        <v>0</v>
      </c>
      <c r="AL201" s="52">
        <f>SUM(ENERO:DICIEMBRE!AL201)</f>
        <v>0</v>
      </c>
      <c r="AM201" s="52">
        <f>SUM(ENERO:DICIEMBRE!AM201)</f>
        <v>0</v>
      </c>
      <c r="AN201" s="52">
        <f>SUM(ENERO:DICIEMBRE!AN201)</f>
        <v>0</v>
      </c>
      <c r="AO201" s="52">
        <f>SUM(ENERO:DICIEMBRE!AO201)</f>
        <v>0</v>
      </c>
      <c r="AP201" s="52">
        <f>SUM(ENERO:DICIEMBRE!AP201)</f>
        <v>0</v>
      </c>
      <c r="AQ201" s="52">
        <f>SUM(ENERO:DICIEMBRE!AQ201)</f>
        <v>0</v>
      </c>
      <c r="AR201" s="52">
        <f>SUM(ENERO:DICIEMBRE!AR201)</f>
        <v>0</v>
      </c>
      <c r="AS201" s="52">
        <f>SUM(ENERO:DICIEMBRE!AS201)</f>
        <v>0</v>
      </c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4767"/>
      <c r="B202" s="446" t="s">
        <v>221</v>
      </c>
      <c r="C202" s="441">
        <f t="shared" si="50"/>
        <v>0</v>
      </c>
      <c r="D202" s="442">
        <f t="shared" si="53"/>
        <v>0</v>
      </c>
      <c r="E202" s="440">
        <f t="shared" si="53"/>
        <v>0</v>
      </c>
      <c r="F202" s="52">
        <f>SUM(ENERO:DICIEMBRE!F202)</f>
        <v>0</v>
      </c>
      <c r="G202" s="52">
        <f>SUM(ENERO:DICIEMBRE!G202)</f>
        <v>0</v>
      </c>
      <c r="H202" s="52">
        <f>SUM(ENERO:DICIEMBRE!H202)</f>
        <v>0</v>
      </c>
      <c r="I202" s="52">
        <f>SUM(ENERO:DICIEMBRE!I202)</f>
        <v>0</v>
      </c>
      <c r="J202" s="52">
        <f>SUM(ENERO:DICIEMBRE!J202)</f>
        <v>0</v>
      </c>
      <c r="K202" s="52">
        <f>SUM(ENERO:DICIEMBRE!K202)</f>
        <v>0</v>
      </c>
      <c r="L202" s="52">
        <f>SUM(ENERO:DICIEMBRE!L202)</f>
        <v>0</v>
      </c>
      <c r="M202" s="52">
        <f>SUM(ENERO:DICIEMBRE!M202)</f>
        <v>0</v>
      </c>
      <c r="N202" s="52">
        <f>SUM(ENERO:DICIEMBRE!N202)</f>
        <v>0</v>
      </c>
      <c r="O202" s="52">
        <f>SUM(ENERO:DICIEMBRE!O202)</f>
        <v>0</v>
      </c>
      <c r="P202" s="52">
        <f>SUM(ENERO:DICIEMBRE!P202)</f>
        <v>0</v>
      </c>
      <c r="Q202" s="52">
        <f>SUM(ENERO:DICIEMBRE!Q202)</f>
        <v>0</v>
      </c>
      <c r="R202" s="52">
        <f>SUM(ENERO:DICIEMBRE!R202)</f>
        <v>0</v>
      </c>
      <c r="S202" s="52">
        <f>SUM(ENERO:DICIEMBRE!S202)</f>
        <v>0</v>
      </c>
      <c r="T202" s="52">
        <f>SUM(ENERO:DICIEMBRE!T202)</f>
        <v>0</v>
      </c>
      <c r="U202" s="52">
        <f>SUM(ENERO:DICIEMBRE!U202)</f>
        <v>0</v>
      </c>
      <c r="V202" s="52">
        <f>SUM(ENERO:DICIEMBRE!V202)</f>
        <v>0</v>
      </c>
      <c r="W202" s="52">
        <f>SUM(ENERO:DICIEMBRE!W202)</f>
        <v>0</v>
      </c>
      <c r="X202" s="52">
        <f>SUM(ENERO:DICIEMBRE!X202)</f>
        <v>0</v>
      </c>
      <c r="Y202" s="52">
        <f>SUM(ENERO:DICIEMBRE!Y202)</f>
        <v>0</v>
      </c>
      <c r="Z202" s="52">
        <f>SUM(ENERO:DICIEMBRE!Z202)</f>
        <v>0</v>
      </c>
      <c r="AA202" s="52">
        <f>SUM(ENERO:DICIEMBRE!AA202)</f>
        <v>0</v>
      </c>
      <c r="AB202" s="52">
        <f>SUM(ENERO:DICIEMBRE!AB202)</f>
        <v>0</v>
      </c>
      <c r="AC202" s="52">
        <f>SUM(ENERO:DICIEMBRE!AC202)</f>
        <v>0</v>
      </c>
      <c r="AD202" s="52">
        <f>SUM(ENERO:DICIEMBRE!AD202)</f>
        <v>0</v>
      </c>
      <c r="AE202" s="52">
        <f>SUM(ENERO:DICIEMBRE!AE202)</f>
        <v>0</v>
      </c>
      <c r="AF202" s="52">
        <f>SUM(ENERO:DICIEMBRE!AF202)</f>
        <v>0</v>
      </c>
      <c r="AG202" s="52">
        <f>SUM(ENERO:DICIEMBRE!AG202)</f>
        <v>0</v>
      </c>
      <c r="AH202" s="52">
        <f>SUM(ENERO:DICIEMBRE!AH202)</f>
        <v>0</v>
      </c>
      <c r="AI202" s="52">
        <f>SUM(ENERO:DICIEMBRE!AI202)</f>
        <v>0</v>
      </c>
      <c r="AJ202" s="52">
        <f>SUM(ENERO:DICIEMBRE!AJ202)</f>
        <v>0</v>
      </c>
      <c r="AK202" s="52">
        <f>SUM(ENERO:DICIEMBRE!AK202)</f>
        <v>0</v>
      </c>
      <c r="AL202" s="52">
        <f>SUM(ENERO:DICIEMBRE!AL202)</f>
        <v>0</v>
      </c>
      <c r="AM202" s="52">
        <f>SUM(ENERO:DICIEMBRE!AM202)</f>
        <v>0</v>
      </c>
      <c r="AN202" s="52">
        <f>SUM(ENERO:DICIEMBRE!AN202)</f>
        <v>0</v>
      </c>
      <c r="AO202" s="52">
        <f>SUM(ENERO:DICIEMBRE!AO202)</f>
        <v>0</v>
      </c>
      <c r="AP202" s="52">
        <f>SUM(ENERO:DICIEMBRE!AP202)</f>
        <v>0</v>
      </c>
      <c r="AQ202" s="52">
        <f>SUM(ENERO:DICIEMBRE!AQ202)</f>
        <v>0</v>
      </c>
      <c r="AR202" s="52">
        <f>SUM(ENERO:DICIEMBRE!AR202)</f>
        <v>0</v>
      </c>
      <c r="AS202" s="52">
        <f>SUM(ENERO:DICIEMBRE!AS202)</f>
        <v>0</v>
      </c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4767"/>
      <c r="B203" s="446" t="s">
        <v>222</v>
      </c>
      <c r="C203" s="441">
        <f t="shared" si="50"/>
        <v>1</v>
      </c>
      <c r="D203" s="442">
        <f t="shared" si="53"/>
        <v>1</v>
      </c>
      <c r="E203" s="440">
        <f t="shared" si="53"/>
        <v>0</v>
      </c>
      <c r="F203" s="52">
        <f>SUM(ENERO:DICIEMBRE!F203)</f>
        <v>0</v>
      </c>
      <c r="G203" s="52">
        <f>SUM(ENERO:DICIEMBRE!G203)</f>
        <v>0</v>
      </c>
      <c r="H203" s="52">
        <f>SUM(ENERO:DICIEMBRE!H203)</f>
        <v>0</v>
      </c>
      <c r="I203" s="52">
        <f>SUM(ENERO:DICIEMBRE!I203)</f>
        <v>0</v>
      </c>
      <c r="J203" s="52">
        <f>SUM(ENERO:DICIEMBRE!J203)</f>
        <v>1</v>
      </c>
      <c r="K203" s="52">
        <f>SUM(ENERO:DICIEMBRE!K203)</f>
        <v>0</v>
      </c>
      <c r="L203" s="52">
        <f>SUM(ENERO:DICIEMBRE!L203)</f>
        <v>0</v>
      </c>
      <c r="M203" s="52">
        <f>SUM(ENERO:DICIEMBRE!M203)</f>
        <v>0</v>
      </c>
      <c r="N203" s="52">
        <f>SUM(ENERO:DICIEMBRE!N203)</f>
        <v>0</v>
      </c>
      <c r="O203" s="52">
        <f>SUM(ENERO:DICIEMBRE!O203)</f>
        <v>0</v>
      </c>
      <c r="P203" s="52">
        <f>SUM(ENERO:DICIEMBRE!P203)</f>
        <v>0</v>
      </c>
      <c r="Q203" s="52">
        <f>SUM(ENERO:DICIEMBRE!Q203)</f>
        <v>0</v>
      </c>
      <c r="R203" s="52">
        <f>SUM(ENERO:DICIEMBRE!R203)</f>
        <v>0</v>
      </c>
      <c r="S203" s="52">
        <f>SUM(ENERO:DICIEMBRE!S203)</f>
        <v>0</v>
      </c>
      <c r="T203" s="52">
        <f>SUM(ENERO:DICIEMBRE!T203)</f>
        <v>0</v>
      </c>
      <c r="U203" s="52">
        <f>SUM(ENERO:DICIEMBRE!U203)</f>
        <v>0</v>
      </c>
      <c r="V203" s="52">
        <f>SUM(ENERO:DICIEMBRE!V203)</f>
        <v>0</v>
      </c>
      <c r="W203" s="52">
        <f>SUM(ENERO:DICIEMBRE!W203)</f>
        <v>0</v>
      </c>
      <c r="X203" s="52">
        <f>SUM(ENERO:DICIEMBRE!X203)</f>
        <v>0</v>
      </c>
      <c r="Y203" s="52">
        <f>SUM(ENERO:DICIEMBRE!Y203)</f>
        <v>0</v>
      </c>
      <c r="Z203" s="52">
        <f>SUM(ENERO:DICIEMBRE!Z203)</f>
        <v>0</v>
      </c>
      <c r="AA203" s="52">
        <f>SUM(ENERO:DICIEMBRE!AA203)</f>
        <v>0</v>
      </c>
      <c r="AB203" s="52">
        <f>SUM(ENERO:DICIEMBRE!AB203)</f>
        <v>0</v>
      </c>
      <c r="AC203" s="52">
        <f>SUM(ENERO:DICIEMBRE!AC203)</f>
        <v>0</v>
      </c>
      <c r="AD203" s="52">
        <f>SUM(ENERO:DICIEMBRE!AD203)</f>
        <v>0</v>
      </c>
      <c r="AE203" s="52">
        <f>SUM(ENERO:DICIEMBRE!AE203)</f>
        <v>0</v>
      </c>
      <c r="AF203" s="52">
        <f>SUM(ENERO:DICIEMBRE!AF203)</f>
        <v>0</v>
      </c>
      <c r="AG203" s="52">
        <f>SUM(ENERO:DICIEMBRE!AG203)</f>
        <v>0</v>
      </c>
      <c r="AH203" s="52">
        <f>SUM(ENERO:DICIEMBRE!AH203)</f>
        <v>0</v>
      </c>
      <c r="AI203" s="52">
        <f>SUM(ENERO:DICIEMBRE!AI203)</f>
        <v>0</v>
      </c>
      <c r="AJ203" s="52">
        <f>SUM(ENERO:DICIEMBRE!AJ203)</f>
        <v>0</v>
      </c>
      <c r="AK203" s="52">
        <f>SUM(ENERO:DICIEMBRE!AK203)</f>
        <v>0</v>
      </c>
      <c r="AL203" s="52">
        <f>SUM(ENERO:DICIEMBRE!AL203)</f>
        <v>0</v>
      </c>
      <c r="AM203" s="52">
        <f>SUM(ENERO:DICIEMBRE!AM203)</f>
        <v>0</v>
      </c>
      <c r="AN203" s="52">
        <f>SUM(ENERO:DICIEMBRE!AN203)</f>
        <v>0</v>
      </c>
      <c r="AO203" s="52">
        <f>SUM(ENERO:DICIEMBRE!AO203)</f>
        <v>0</v>
      </c>
      <c r="AP203" s="52">
        <f>SUM(ENERO:DICIEMBRE!AP203)</f>
        <v>0</v>
      </c>
      <c r="AQ203" s="52">
        <f>SUM(ENERO:DICIEMBRE!AQ203)</f>
        <v>0</v>
      </c>
      <c r="AR203" s="52">
        <f>SUM(ENERO:DICIEMBRE!AR203)</f>
        <v>0</v>
      </c>
      <c r="AS203" s="52">
        <f>SUM(ENERO:DICIEMBRE!AS203)</f>
        <v>0</v>
      </c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4767"/>
      <c r="B204" s="446" t="s">
        <v>223</v>
      </c>
      <c r="C204" s="441">
        <f t="shared" si="50"/>
        <v>5</v>
      </c>
      <c r="D204" s="442">
        <f t="shared" si="53"/>
        <v>2</v>
      </c>
      <c r="E204" s="440">
        <f t="shared" si="53"/>
        <v>3</v>
      </c>
      <c r="F204" s="52">
        <f>SUM(ENERO:DICIEMBRE!F204)</f>
        <v>0</v>
      </c>
      <c r="G204" s="52">
        <f>SUM(ENERO:DICIEMBRE!G204)</f>
        <v>0</v>
      </c>
      <c r="H204" s="52">
        <f>SUM(ENERO:DICIEMBRE!H204)</f>
        <v>0</v>
      </c>
      <c r="I204" s="52">
        <f>SUM(ENERO:DICIEMBRE!I204)</f>
        <v>0</v>
      </c>
      <c r="J204" s="52">
        <f>SUM(ENERO:DICIEMBRE!J204)</f>
        <v>1</v>
      </c>
      <c r="K204" s="52">
        <f>SUM(ENERO:DICIEMBRE!K204)</f>
        <v>0</v>
      </c>
      <c r="L204" s="52">
        <f>SUM(ENERO:DICIEMBRE!L204)</f>
        <v>1</v>
      </c>
      <c r="M204" s="52">
        <f>SUM(ENERO:DICIEMBRE!M204)</f>
        <v>2</v>
      </c>
      <c r="N204" s="52">
        <f>SUM(ENERO:DICIEMBRE!N204)</f>
        <v>0</v>
      </c>
      <c r="O204" s="52">
        <f>SUM(ENERO:DICIEMBRE!O204)</f>
        <v>0</v>
      </c>
      <c r="P204" s="52">
        <f>SUM(ENERO:DICIEMBRE!P204)</f>
        <v>0</v>
      </c>
      <c r="Q204" s="52">
        <f>SUM(ENERO:DICIEMBRE!Q204)</f>
        <v>0</v>
      </c>
      <c r="R204" s="52">
        <f>SUM(ENERO:DICIEMBRE!R204)</f>
        <v>0</v>
      </c>
      <c r="S204" s="52">
        <f>SUM(ENERO:DICIEMBRE!S204)</f>
        <v>1</v>
      </c>
      <c r="T204" s="52">
        <f>SUM(ENERO:DICIEMBRE!T204)</f>
        <v>0</v>
      </c>
      <c r="U204" s="52">
        <f>SUM(ENERO:DICIEMBRE!U204)</f>
        <v>0</v>
      </c>
      <c r="V204" s="52">
        <f>SUM(ENERO:DICIEMBRE!V204)</f>
        <v>0</v>
      </c>
      <c r="W204" s="52">
        <f>SUM(ENERO:DICIEMBRE!W204)</f>
        <v>0</v>
      </c>
      <c r="X204" s="52">
        <f>SUM(ENERO:DICIEMBRE!X204)</f>
        <v>0</v>
      </c>
      <c r="Y204" s="52">
        <f>SUM(ENERO:DICIEMBRE!Y204)</f>
        <v>0</v>
      </c>
      <c r="Z204" s="52">
        <f>SUM(ENERO:DICIEMBRE!Z204)</f>
        <v>0</v>
      </c>
      <c r="AA204" s="52">
        <f>SUM(ENERO:DICIEMBRE!AA204)</f>
        <v>0</v>
      </c>
      <c r="AB204" s="52">
        <f>SUM(ENERO:DICIEMBRE!AB204)</f>
        <v>0</v>
      </c>
      <c r="AC204" s="52">
        <f>SUM(ENERO:DICIEMBRE!AC204)</f>
        <v>0</v>
      </c>
      <c r="AD204" s="52">
        <f>SUM(ENERO:DICIEMBRE!AD204)</f>
        <v>0</v>
      </c>
      <c r="AE204" s="52">
        <f>SUM(ENERO:DICIEMBRE!AE204)</f>
        <v>0</v>
      </c>
      <c r="AF204" s="52">
        <f>SUM(ENERO:DICIEMBRE!AF204)</f>
        <v>0</v>
      </c>
      <c r="AG204" s="52">
        <f>SUM(ENERO:DICIEMBRE!AG204)</f>
        <v>0</v>
      </c>
      <c r="AH204" s="52">
        <f>SUM(ENERO:DICIEMBRE!AH204)</f>
        <v>0</v>
      </c>
      <c r="AI204" s="52">
        <f>SUM(ENERO:DICIEMBRE!AI204)</f>
        <v>0</v>
      </c>
      <c r="AJ204" s="52">
        <f>SUM(ENERO:DICIEMBRE!AJ204)</f>
        <v>0</v>
      </c>
      <c r="AK204" s="52">
        <f>SUM(ENERO:DICIEMBRE!AK204)</f>
        <v>0</v>
      </c>
      <c r="AL204" s="52">
        <f>SUM(ENERO:DICIEMBRE!AL204)</f>
        <v>0</v>
      </c>
      <c r="AM204" s="52">
        <f>SUM(ENERO:DICIEMBRE!AM204)</f>
        <v>0</v>
      </c>
      <c r="AN204" s="52">
        <f>SUM(ENERO:DICIEMBRE!AN204)</f>
        <v>0</v>
      </c>
      <c r="AO204" s="52">
        <f>SUM(ENERO:DICIEMBRE!AO204)</f>
        <v>0</v>
      </c>
      <c r="AP204" s="52">
        <f>SUM(ENERO:DICIEMBRE!AP204)</f>
        <v>0</v>
      </c>
      <c r="AQ204" s="52">
        <f>SUM(ENERO:DICIEMBRE!AQ204)</f>
        <v>0</v>
      </c>
      <c r="AR204" s="52">
        <f>SUM(ENERO:DICIEMBRE!AR204)</f>
        <v>0</v>
      </c>
      <c r="AS204" s="52">
        <f>SUM(ENERO:DICIEMBRE!AS204)</f>
        <v>0</v>
      </c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4731"/>
      <c r="B205" s="469" t="s">
        <v>224</v>
      </c>
      <c r="C205" s="470">
        <f t="shared" si="50"/>
        <v>18</v>
      </c>
      <c r="D205" s="432">
        <f t="shared" si="53"/>
        <v>1</v>
      </c>
      <c r="E205" s="416">
        <f t="shared" si="53"/>
        <v>17</v>
      </c>
      <c r="F205" s="52">
        <f>SUM(ENERO:DICIEMBRE!F205)</f>
        <v>0</v>
      </c>
      <c r="G205" s="52">
        <f>SUM(ENERO:DICIEMBRE!G205)</f>
        <v>0</v>
      </c>
      <c r="H205" s="52">
        <f>SUM(ENERO:DICIEMBRE!H205)</f>
        <v>0</v>
      </c>
      <c r="I205" s="52">
        <f>SUM(ENERO:DICIEMBRE!I205)</f>
        <v>0</v>
      </c>
      <c r="J205" s="52">
        <f>SUM(ENERO:DICIEMBRE!J205)</f>
        <v>0</v>
      </c>
      <c r="K205" s="52">
        <f>SUM(ENERO:DICIEMBRE!K205)</f>
        <v>4</v>
      </c>
      <c r="L205" s="52">
        <f>SUM(ENERO:DICIEMBRE!L205)</f>
        <v>1</v>
      </c>
      <c r="M205" s="52">
        <f>SUM(ENERO:DICIEMBRE!M205)</f>
        <v>3</v>
      </c>
      <c r="N205" s="52">
        <f>SUM(ENERO:DICIEMBRE!N205)</f>
        <v>0</v>
      </c>
      <c r="O205" s="52">
        <f>SUM(ENERO:DICIEMBRE!O205)</f>
        <v>1</v>
      </c>
      <c r="P205" s="52">
        <f>SUM(ENERO:DICIEMBRE!P205)</f>
        <v>0</v>
      </c>
      <c r="Q205" s="52">
        <f>SUM(ENERO:DICIEMBRE!Q205)</f>
        <v>1</v>
      </c>
      <c r="R205" s="52">
        <f>SUM(ENERO:DICIEMBRE!R205)</f>
        <v>0</v>
      </c>
      <c r="S205" s="52">
        <f>SUM(ENERO:DICIEMBRE!S205)</f>
        <v>2</v>
      </c>
      <c r="T205" s="52">
        <f>SUM(ENERO:DICIEMBRE!T205)</f>
        <v>0</v>
      </c>
      <c r="U205" s="52">
        <f>SUM(ENERO:DICIEMBRE!U205)</f>
        <v>3</v>
      </c>
      <c r="V205" s="52">
        <f>SUM(ENERO:DICIEMBRE!V205)</f>
        <v>0</v>
      </c>
      <c r="W205" s="52">
        <f>SUM(ENERO:DICIEMBRE!W205)</f>
        <v>0</v>
      </c>
      <c r="X205" s="52">
        <f>SUM(ENERO:DICIEMBRE!X205)</f>
        <v>0</v>
      </c>
      <c r="Y205" s="52">
        <f>SUM(ENERO:DICIEMBRE!Y205)</f>
        <v>0</v>
      </c>
      <c r="Z205" s="52">
        <f>SUM(ENERO:DICIEMBRE!Z205)</f>
        <v>0</v>
      </c>
      <c r="AA205" s="52">
        <f>SUM(ENERO:DICIEMBRE!AA205)</f>
        <v>1</v>
      </c>
      <c r="AB205" s="52">
        <f>SUM(ENERO:DICIEMBRE!AB205)</f>
        <v>0</v>
      </c>
      <c r="AC205" s="52">
        <f>SUM(ENERO:DICIEMBRE!AC205)</f>
        <v>0</v>
      </c>
      <c r="AD205" s="52">
        <f>SUM(ENERO:DICIEMBRE!AD205)</f>
        <v>0</v>
      </c>
      <c r="AE205" s="52">
        <f>SUM(ENERO:DICIEMBRE!AE205)</f>
        <v>1</v>
      </c>
      <c r="AF205" s="52">
        <f>SUM(ENERO:DICIEMBRE!AF205)</f>
        <v>0</v>
      </c>
      <c r="AG205" s="52">
        <f>SUM(ENERO:DICIEMBRE!AG205)</f>
        <v>1</v>
      </c>
      <c r="AH205" s="52">
        <f>SUM(ENERO:DICIEMBRE!AH205)</f>
        <v>0</v>
      </c>
      <c r="AI205" s="52">
        <f>SUM(ENERO:DICIEMBRE!AI205)</f>
        <v>0</v>
      </c>
      <c r="AJ205" s="52">
        <f>SUM(ENERO:DICIEMBRE!AJ205)</f>
        <v>0</v>
      </c>
      <c r="AK205" s="52">
        <f>SUM(ENERO:DICIEMBRE!AK205)</f>
        <v>0</v>
      </c>
      <c r="AL205" s="52">
        <f>SUM(ENERO:DICIEMBRE!AL205)</f>
        <v>0</v>
      </c>
      <c r="AM205" s="52">
        <f>SUM(ENERO:DICIEMBRE!AM205)</f>
        <v>0</v>
      </c>
      <c r="AN205" s="52">
        <f>SUM(ENERO:DICIEMBRE!AN205)</f>
        <v>0</v>
      </c>
      <c r="AO205" s="52">
        <f>SUM(ENERO:DICIEMBRE!AO205)</f>
        <v>0</v>
      </c>
      <c r="AP205" s="52">
        <f>SUM(ENERO:DICIEMBRE!AP205)</f>
        <v>0</v>
      </c>
      <c r="AQ205" s="52">
        <f>SUM(ENERO:DICIEMBRE!AQ205)</f>
        <v>0</v>
      </c>
      <c r="AR205" s="52">
        <f>SUM(ENERO:DICIEMBRE!AR205)</f>
        <v>3</v>
      </c>
      <c r="AS205" s="52">
        <f>SUM(ENERO:DICIEMBRE!AS205)</f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4806" t="s">
        <v>225</v>
      </c>
      <c r="B206" s="453" t="s">
        <v>226</v>
      </c>
      <c r="C206" s="422">
        <f t="shared" si="50"/>
        <v>0</v>
      </c>
      <c r="D206" s="423">
        <f t="shared" si="53"/>
        <v>0</v>
      </c>
      <c r="E206" s="421">
        <f t="shared" si="53"/>
        <v>0</v>
      </c>
      <c r="F206" s="52">
        <f>SUM(ENERO:DICIEMBRE!F206)</f>
        <v>0</v>
      </c>
      <c r="G206" s="52">
        <f>SUM(ENERO:DICIEMBRE!G206)</f>
        <v>0</v>
      </c>
      <c r="H206" s="52">
        <f>SUM(ENERO:DICIEMBRE!H206)</f>
        <v>0</v>
      </c>
      <c r="I206" s="52">
        <f>SUM(ENERO:DICIEMBRE!I206)</f>
        <v>0</v>
      </c>
      <c r="J206" s="52">
        <f>SUM(ENERO:DICIEMBRE!J206)</f>
        <v>0</v>
      </c>
      <c r="K206" s="52">
        <f>SUM(ENERO:DICIEMBRE!K206)</f>
        <v>0</v>
      </c>
      <c r="L206" s="52">
        <f>SUM(ENERO:DICIEMBRE!L206)</f>
        <v>0</v>
      </c>
      <c r="M206" s="52">
        <f>SUM(ENERO:DICIEMBRE!M206)</f>
        <v>0</v>
      </c>
      <c r="N206" s="52">
        <f>SUM(ENERO:DICIEMBRE!N206)</f>
        <v>0</v>
      </c>
      <c r="O206" s="52">
        <f>SUM(ENERO:DICIEMBRE!O206)</f>
        <v>0</v>
      </c>
      <c r="P206" s="52">
        <f>SUM(ENERO:DICIEMBRE!P206)</f>
        <v>0</v>
      </c>
      <c r="Q206" s="52">
        <f>SUM(ENERO:DICIEMBRE!Q206)</f>
        <v>0</v>
      </c>
      <c r="R206" s="52">
        <f>SUM(ENERO:DICIEMBRE!R206)</f>
        <v>0</v>
      </c>
      <c r="S206" s="52">
        <f>SUM(ENERO:DICIEMBRE!S206)</f>
        <v>0</v>
      </c>
      <c r="T206" s="52">
        <f>SUM(ENERO:DICIEMBRE!T206)</f>
        <v>0</v>
      </c>
      <c r="U206" s="52">
        <f>SUM(ENERO:DICIEMBRE!U206)</f>
        <v>0</v>
      </c>
      <c r="V206" s="52">
        <f>SUM(ENERO:DICIEMBRE!V206)</f>
        <v>0</v>
      </c>
      <c r="W206" s="52">
        <f>SUM(ENERO:DICIEMBRE!W206)</f>
        <v>0</v>
      </c>
      <c r="X206" s="52">
        <f>SUM(ENERO:DICIEMBRE!X206)</f>
        <v>0</v>
      </c>
      <c r="Y206" s="52">
        <f>SUM(ENERO:DICIEMBRE!Y206)</f>
        <v>0</v>
      </c>
      <c r="Z206" s="52">
        <f>SUM(ENERO:DICIEMBRE!Z206)</f>
        <v>0</v>
      </c>
      <c r="AA206" s="52">
        <f>SUM(ENERO:DICIEMBRE!AA206)</f>
        <v>0</v>
      </c>
      <c r="AB206" s="52">
        <f>SUM(ENERO:DICIEMBRE!AB206)</f>
        <v>0</v>
      </c>
      <c r="AC206" s="52">
        <f>SUM(ENERO:DICIEMBRE!AC206)</f>
        <v>0</v>
      </c>
      <c r="AD206" s="52">
        <f>SUM(ENERO:DICIEMBRE!AD206)</f>
        <v>0</v>
      </c>
      <c r="AE206" s="52">
        <f>SUM(ENERO:DICIEMBRE!AE206)</f>
        <v>0</v>
      </c>
      <c r="AF206" s="52">
        <f>SUM(ENERO:DICIEMBRE!AF206)</f>
        <v>0</v>
      </c>
      <c r="AG206" s="52">
        <f>SUM(ENERO:DICIEMBRE!AG206)</f>
        <v>0</v>
      </c>
      <c r="AH206" s="52">
        <f>SUM(ENERO:DICIEMBRE!AH206)</f>
        <v>0</v>
      </c>
      <c r="AI206" s="52">
        <f>SUM(ENERO:DICIEMBRE!AI206)</f>
        <v>0</v>
      </c>
      <c r="AJ206" s="52">
        <f>SUM(ENERO:DICIEMBRE!AJ206)</f>
        <v>0</v>
      </c>
      <c r="AK206" s="52">
        <f>SUM(ENERO:DICIEMBRE!AK206)</f>
        <v>0</v>
      </c>
      <c r="AL206" s="52">
        <f>SUM(ENERO:DICIEMBRE!AL206)</f>
        <v>0</v>
      </c>
      <c r="AM206" s="52">
        <f>SUM(ENERO:DICIEMBRE!AM206)</f>
        <v>0</v>
      </c>
      <c r="AN206" s="471"/>
      <c r="AO206" s="460"/>
      <c r="AP206" s="52">
        <f>SUM(ENERO:DICIEMBRE!AP206)</f>
        <v>0</v>
      </c>
      <c r="AQ206" s="52">
        <f>SUM(ENERO:DICIEMBRE!AQ206)</f>
        <v>0</v>
      </c>
      <c r="AR206" s="52">
        <f>SUM(ENERO:DICIEMBRE!AR206)</f>
        <v>0</v>
      </c>
      <c r="AS206" s="52">
        <f>SUM(ENERO:DICIEMBRE!AS206)</f>
        <v>0</v>
      </c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4767"/>
      <c r="B207" s="446" t="s">
        <v>227</v>
      </c>
      <c r="C207" s="441">
        <f t="shared" si="50"/>
        <v>2</v>
      </c>
      <c r="D207" s="442">
        <f t="shared" si="53"/>
        <v>0</v>
      </c>
      <c r="E207" s="440">
        <f t="shared" si="53"/>
        <v>2</v>
      </c>
      <c r="F207" s="52">
        <f>SUM(ENERO:DICIEMBRE!F207)</f>
        <v>0</v>
      </c>
      <c r="G207" s="52">
        <f>SUM(ENERO:DICIEMBRE!G207)</f>
        <v>0</v>
      </c>
      <c r="H207" s="52">
        <f>SUM(ENERO:DICIEMBRE!H207)</f>
        <v>0</v>
      </c>
      <c r="I207" s="52">
        <f>SUM(ENERO:DICIEMBRE!I207)</f>
        <v>0</v>
      </c>
      <c r="J207" s="52">
        <f>SUM(ENERO:DICIEMBRE!J207)</f>
        <v>0</v>
      </c>
      <c r="K207" s="52">
        <f>SUM(ENERO:DICIEMBRE!K207)</f>
        <v>0</v>
      </c>
      <c r="L207" s="52">
        <f>SUM(ENERO:DICIEMBRE!L207)</f>
        <v>0</v>
      </c>
      <c r="M207" s="52">
        <f>SUM(ENERO:DICIEMBRE!M207)</f>
        <v>0</v>
      </c>
      <c r="N207" s="52">
        <f>SUM(ENERO:DICIEMBRE!N207)</f>
        <v>0</v>
      </c>
      <c r="O207" s="52">
        <f>SUM(ENERO:DICIEMBRE!O207)</f>
        <v>0</v>
      </c>
      <c r="P207" s="52">
        <f>SUM(ENERO:DICIEMBRE!P207)</f>
        <v>0</v>
      </c>
      <c r="Q207" s="52">
        <f>SUM(ENERO:DICIEMBRE!Q207)</f>
        <v>0</v>
      </c>
      <c r="R207" s="52">
        <f>SUM(ENERO:DICIEMBRE!R207)</f>
        <v>0</v>
      </c>
      <c r="S207" s="52">
        <f>SUM(ENERO:DICIEMBRE!S207)</f>
        <v>0</v>
      </c>
      <c r="T207" s="52">
        <f>SUM(ENERO:DICIEMBRE!T207)</f>
        <v>0</v>
      </c>
      <c r="U207" s="52">
        <f>SUM(ENERO:DICIEMBRE!U207)</f>
        <v>0</v>
      </c>
      <c r="V207" s="52">
        <f>SUM(ENERO:DICIEMBRE!V207)</f>
        <v>0</v>
      </c>
      <c r="W207" s="52">
        <f>SUM(ENERO:DICIEMBRE!W207)</f>
        <v>0</v>
      </c>
      <c r="X207" s="52">
        <f>SUM(ENERO:DICIEMBRE!X207)</f>
        <v>0</v>
      </c>
      <c r="Y207" s="52">
        <f>SUM(ENERO:DICIEMBRE!Y207)</f>
        <v>0</v>
      </c>
      <c r="Z207" s="52">
        <f>SUM(ENERO:DICIEMBRE!Z207)</f>
        <v>0</v>
      </c>
      <c r="AA207" s="52">
        <f>SUM(ENERO:DICIEMBRE!AA207)</f>
        <v>0</v>
      </c>
      <c r="AB207" s="52">
        <f>SUM(ENERO:DICIEMBRE!AB207)</f>
        <v>0</v>
      </c>
      <c r="AC207" s="52">
        <f>SUM(ENERO:DICIEMBRE!AC207)</f>
        <v>0</v>
      </c>
      <c r="AD207" s="52">
        <f>SUM(ENERO:DICIEMBRE!AD207)</f>
        <v>0</v>
      </c>
      <c r="AE207" s="52">
        <f>SUM(ENERO:DICIEMBRE!AE207)</f>
        <v>0</v>
      </c>
      <c r="AF207" s="52">
        <f>SUM(ENERO:DICIEMBRE!AF207)</f>
        <v>0</v>
      </c>
      <c r="AG207" s="52">
        <f>SUM(ENERO:DICIEMBRE!AG207)</f>
        <v>0</v>
      </c>
      <c r="AH207" s="52">
        <f>SUM(ENERO:DICIEMBRE!AH207)</f>
        <v>0</v>
      </c>
      <c r="AI207" s="52">
        <f>SUM(ENERO:DICIEMBRE!AI207)</f>
        <v>2</v>
      </c>
      <c r="AJ207" s="52">
        <f>SUM(ENERO:DICIEMBRE!AJ207)</f>
        <v>0</v>
      </c>
      <c r="AK207" s="52">
        <f>SUM(ENERO:DICIEMBRE!AK207)</f>
        <v>0</v>
      </c>
      <c r="AL207" s="52">
        <f>SUM(ENERO:DICIEMBRE!AL207)</f>
        <v>0</v>
      </c>
      <c r="AM207" s="52">
        <f>SUM(ENERO:DICIEMBRE!AM207)</f>
        <v>0</v>
      </c>
      <c r="AN207" s="463"/>
      <c r="AO207" s="472"/>
      <c r="AP207" s="52">
        <f>SUM(ENERO:DICIEMBRE!AP207)</f>
        <v>0</v>
      </c>
      <c r="AQ207" s="52">
        <f>SUM(ENERO:DICIEMBRE!AQ207)</f>
        <v>0</v>
      </c>
      <c r="AR207" s="52">
        <f>SUM(ENERO:DICIEMBRE!AR207)</f>
        <v>0</v>
      </c>
      <c r="AS207" s="52">
        <f>SUM(ENERO:DICIEMBRE!AS207)</f>
        <v>0</v>
      </c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4731"/>
      <c r="B208" s="473" t="s">
        <v>228</v>
      </c>
      <c r="C208" s="454">
        <f t="shared" si="50"/>
        <v>1</v>
      </c>
      <c r="D208" s="455">
        <f t="shared" si="53"/>
        <v>0</v>
      </c>
      <c r="E208" s="424">
        <f t="shared" si="53"/>
        <v>1</v>
      </c>
      <c r="F208" s="52">
        <f>SUM(ENERO:DICIEMBRE!F208)</f>
        <v>0</v>
      </c>
      <c r="G208" s="52">
        <f>SUM(ENERO:DICIEMBRE!G208)</f>
        <v>0</v>
      </c>
      <c r="H208" s="52">
        <f>SUM(ENERO:DICIEMBRE!H208)</f>
        <v>0</v>
      </c>
      <c r="I208" s="52">
        <f>SUM(ENERO:DICIEMBRE!I208)</f>
        <v>0</v>
      </c>
      <c r="J208" s="52">
        <f>SUM(ENERO:DICIEMBRE!J208)</f>
        <v>0</v>
      </c>
      <c r="K208" s="52">
        <f>SUM(ENERO:DICIEMBRE!K208)</f>
        <v>0</v>
      </c>
      <c r="L208" s="52">
        <f>SUM(ENERO:DICIEMBRE!L208)</f>
        <v>0</v>
      </c>
      <c r="M208" s="52">
        <f>SUM(ENERO:DICIEMBRE!M208)</f>
        <v>0</v>
      </c>
      <c r="N208" s="52">
        <f>SUM(ENERO:DICIEMBRE!N208)</f>
        <v>0</v>
      </c>
      <c r="O208" s="52">
        <f>SUM(ENERO:DICIEMBRE!O208)</f>
        <v>0</v>
      </c>
      <c r="P208" s="52">
        <f>SUM(ENERO:DICIEMBRE!P208)</f>
        <v>0</v>
      </c>
      <c r="Q208" s="52">
        <f>SUM(ENERO:DICIEMBRE!Q208)</f>
        <v>0</v>
      </c>
      <c r="R208" s="52">
        <f>SUM(ENERO:DICIEMBRE!R208)</f>
        <v>0</v>
      </c>
      <c r="S208" s="52">
        <f>SUM(ENERO:DICIEMBRE!S208)</f>
        <v>0</v>
      </c>
      <c r="T208" s="52">
        <f>SUM(ENERO:DICIEMBRE!T208)</f>
        <v>0</v>
      </c>
      <c r="U208" s="52">
        <f>SUM(ENERO:DICIEMBRE!U208)</f>
        <v>0</v>
      </c>
      <c r="V208" s="52">
        <f>SUM(ENERO:DICIEMBRE!V208)</f>
        <v>0</v>
      </c>
      <c r="W208" s="52">
        <f>SUM(ENERO:DICIEMBRE!W208)</f>
        <v>0</v>
      </c>
      <c r="X208" s="52">
        <f>SUM(ENERO:DICIEMBRE!X208)</f>
        <v>0</v>
      </c>
      <c r="Y208" s="52">
        <f>SUM(ENERO:DICIEMBRE!Y208)</f>
        <v>0</v>
      </c>
      <c r="Z208" s="52">
        <f>SUM(ENERO:DICIEMBRE!Z208)</f>
        <v>0</v>
      </c>
      <c r="AA208" s="52">
        <f>SUM(ENERO:DICIEMBRE!AA208)</f>
        <v>0</v>
      </c>
      <c r="AB208" s="52">
        <f>SUM(ENERO:DICIEMBRE!AB208)</f>
        <v>0</v>
      </c>
      <c r="AC208" s="52">
        <f>SUM(ENERO:DICIEMBRE!AC208)</f>
        <v>0</v>
      </c>
      <c r="AD208" s="52">
        <f>SUM(ENERO:DICIEMBRE!AD208)</f>
        <v>0</v>
      </c>
      <c r="AE208" s="52">
        <f>SUM(ENERO:DICIEMBRE!AE208)</f>
        <v>0</v>
      </c>
      <c r="AF208" s="52">
        <f>SUM(ENERO:DICIEMBRE!AF208)</f>
        <v>0</v>
      </c>
      <c r="AG208" s="52">
        <f>SUM(ENERO:DICIEMBRE!AG208)</f>
        <v>0</v>
      </c>
      <c r="AH208" s="52">
        <f>SUM(ENERO:DICIEMBRE!AH208)</f>
        <v>0</v>
      </c>
      <c r="AI208" s="52">
        <f>SUM(ENERO:DICIEMBRE!AI208)</f>
        <v>0</v>
      </c>
      <c r="AJ208" s="52">
        <f>SUM(ENERO:DICIEMBRE!AJ208)</f>
        <v>0</v>
      </c>
      <c r="AK208" s="52">
        <f>SUM(ENERO:DICIEMBRE!AK208)</f>
        <v>0</v>
      </c>
      <c r="AL208" s="52">
        <f>SUM(ENERO:DICIEMBRE!AL208)</f>
        <v>0</v>
      </c>
      <c r="AM208" s="52">
        <f>SUM(ENERO:DICIEMBRE!AM208)</f>
        <v>1</v>
      </c>
      <c r="AN208" s="384"/>
      <c r="AO208" s="384"/>
      <c r="AP208" s="52">
        <f>SUM(ENERO:DICIEMBRE!AP208)</f>
        <v>0</v>
      </c>
      <c r="AQ208" s="52">
        <f>SUM(ENERO:DICIEMBRE!AQ208)</f>
        <v>0</v>
      </c>
      <c r="AR208" s="52">
        <f>SUM(ENERO:DICIEMBRE!AR208)</f>
        <v>0</v>
      </c>
      <c r="AS208" s="52">
        <f>SUM(ENERO:DICIEMBRE!AS208)</f>
        <v>0</v>
      </c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4799" t="s">
        <v>229</v>
      </c>
      <c r="B209" s="4800"/>
      <c r="C209" s="436">
        <f t="shared" si="50"/>
        <v>41</v>
      </c>
      <c r="D209" s="437">
        <f t="shared" si="53"/>
        <v>21</v>
      </c>
      <c r="E209" s="435">
        <f t="shared" si="53"/>
        <v>20</v>
      </c>
      <c r="F209" s="52">
        <f>SUM(ENERO:DICIEMBRE!F209)</f>
        <v>0</v>
      </c>
      <c r="G209" s="52">
        <f>SUM(ENERO:DICIEMBRE!G209)</f>
        <v>0</v>
      </c>
      <c r="H209" s="52">
        <f>SUM(ENERO:DICIEMBRE!H209)</f>
        <v>0</v>
      </c>
      <c r="I209" s="52">
        <f>SUM(ENERO:DICIEMBRE!I209)</f>
        <v>0</v>
      </c>
      <c r="J209" s="52">
        <f>SUM(ENERO:DICIEMBRE!J209)</f>
        <v>2</v>
      </c>
      <c r="K209" s="52">
        <f>SUM(ENERO:DICIEMBRE!K209)</f>
        <v>6</v>
      </c>
      <c r="L209" s="52">
        <f>SUM(ENERO:DICIEMBRE!L209)</f>
        <v>2</v>
      </c>
      <c r="M209" s="52">
        <f>SUM(ENERO:DICIEMBRE!M209)</f>
        <v>0</v>
      </c>
      <c r="N209" s="52">
        <f>SUM(ENERO:DICIEMBRE!N209)</f>
        <v>5</v>
      </c>
      <c r="O209" s="52">
        <f>SUM(ENERO:DICIEMBRE!O209)</f>
        <v>0</v>
      </c>
      <c r="P209" s="52">
        <f>SUM(ENERO:DICIEMBRE!P209)</f>
        <v>3</v>
      </c>
      <c r="Q209" s="52">
        <f>SUM(ENERO:DICIEMBRE!Q209)</f>
        <v>2</v>
      </c>
      <c r="R209" s="52">
        <f>SUM(ENERO:DICIEMBRE!R209)</f>
        <v>2</v>
      </c>
      <c r="S209" s="52">
        <f>SUM(ENERO:DICIEMBRE!S209)</f>
        <v>2</v>
      </c>
      <c r="T209" s="52">
        <f>SUM(ENERO:DICIEMBRE!T209)</f>
        <v>2</v>
      </c>
      <c r="U209" s="52">
        <f>SUM(ENERO:DICIEMBRE!U209)</f>
        <v>1</v>
      </c>
      <c r="V209" s="52">
        <f>SUM(ENERO:DICIEMBRE!V209)</f>
        <v>1</v>
      </c>
      <c r="W209" s="52">
        <f>SUM(ENERO:DICIEMBRE!W209)</f>
        <v>2</v>
      </c>
      <c r="X209" s="52">
        <f>SUM(ENERO:DICIEMBRE!X209)</f>
        <v>1</v>
      </c>
      <c r="Y209" s="52">
        <f>SUM(ENERO:DICIEMBRE!Y209)</f>
        <v>1</v>
      </c>
      <c r="Z209" s="52">
        <f>SUM(ENERO:DICIEMBRE!Z209)</f>
        <v>1</v>
      </c>
      <c r="AA209" s="52">
        <f>SUM(ENERO:DICIEMBRE!AA209)</f>
        <v>2</v>
      </c>
      <c r="AB209" s="52">
        <f>SUM(ENERO:DICIEMBRE!AB209)</f>
        <v>0</v>
      </c>
      <c r="AC209" s="52">
        <f>SUM(ENERO:DICIEMBRE!AC209)</f>
        <v>1</v>
      </c>
      <c r="AD209" s="52">
        <f>SUM(ENERO:DICIEMBRE!AD209)</f>
        <v>1</v>
      </c>
      <c r="AE209" s="52">
        <f>SUM(ENERO:DICIEMBRE!AE209)</f>
        <v>1</v>
      </c>
      <c r="AF209" s="52">
        <f>SUM(ENERO:DICIEMBRE!AF209)</f>
        <v>0</v>
      </c>
      <c r="AG209" s="52">
        <f>SUM(ENERO:DICIEMBRE!AG209)</f>
        <v>1</v>
      </c>
      <c r="AH209" s="52">
        <f>SUM(ENERO:DICIEMBRE!AH209)</f>
        <v>0</v>
      </c>
      <c r="AI209" s="52">
        <f>SUM(ENERO:DICIEMBRE!AI209)</f>
        <v>0</v>
      </c>
      <c r="AJ209" s="52">
        <f>SUM(ENERO:DICIEMBRE!AJ209)</f>
        <v>0</v>
      </c>
      <c r="AK209" s="52">
        <f>SUM(ENERO:DICIEMBRE!AK209)</f>
        <v>1</v>
      </c>
      <c r="AL209" s="52">
        <f>SUM(ENERO:DICIEMBRE!AL209)</f>
        <v>1</v>
      </c>
      <c r="AM209" s="52">
        <f>SUM(ENERO:DICIEMBRE!AM209)</f>
        <v>0</v>
      </c>
      <c r="AN209" s="52">
        <f>SUM(ENERO:DICIEMBRE!AN209)</f>
        <v>0</v>
      </c>
      <c r="AO209" s="52">
        <f>SUM(ENERO:DICIEMBRE!AO209)</f>
        <v>0</v>
      </c>
      <c r="AP209" s="52">
        <f>SUM(ENERO:DICIEMBRE!AP209)</f>
        <v>0</v>
      </c>
      <c r="AQ209" s="52">
        <f>SUM(ENERO:DICIEMBRE!AQ209)</f>
        <v>0</v>
      </c>
      <c r="AR209" s="52">
        <f>SUM(ENERO:DICIEMBRE!AR209)</f>
        <v>0</v>
      </c>
      <c r="AS209" s="52">
        <f>SUM(ENERO:DICIEMBRE!AS209)</f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17</v>
      </c>
      <c r="D210" s="442">
        <f t="shared" si="53"/>
        <v>0</v>
      </c>
      <c r="E210" s="440">
        <f t="shared" si="53"/>
        <v>17</v>
      </c>
      <c r="F210" s="52">
        <f>SUM(ENERO:DICIEMBRE!F210)</f>
        <v>0</v>
      </c>
      <c r="G210" s="52">
        <f>SUM(ENERO:DICIEMBRE!G210)</f>
        <v>0</v>
      </c>
      <c r="H210" s="52">
        <f>SUM(ENERO:DICIEMBRE!H210)</f>
        <v>0</v>
      </c>
      <c r="I210" s="52">
        <f>SUM(ENERO:DICIEMBRE!I210)</f>
        <v>0</v>
      </c>
      <c r="J210" s="52">
        <f>SUM(ENERO:DICIEMBRE!J210)</f>
        <v>0</v>
      </c>
      <c r="K210" s="52">
        <f>SUM(ENERO:DICIEMBRE!K210)</f>
        <v>7</v>
      </c>
      <c r="L210" s="52">
        <f>SUM(ENERO:DICIEMBRE!L210)</f>
        <v>0</v>
      </c>
      <c r="M210" s="52">
        <f>SUM(ENERO:DICIEMBRE!M210)</f>
        <v>10</v>
      </c>
      <c r="N210" s="52">
        <f>SUM(ENERO:DICIEMBRE!N210)</f>
        <v>0</v>
      </c>
      <c r="O210" s="52">
        <f>SUM(ENERO:DICIEMBRE!O210)</f>
        <v>0</v>
      </c>
      <c r="P210" s="52">
        <f>SUM(ENERO:DICIEMBRE!P210)</f>
        <v>0</v>
      </c>
      <c r="Q210" s="52">
        <f>SUM(ENERO:DICIEMBRE!Q210)</f>
        <v>0</v>
      </c>
      <c r="R210" s="52">
        <f>SUM(ENERO:DICIEMBRE!R210)</f>
        <v>0</v>
      </c>
      <c r="S210" s="52">
        <f>SUM(ENERO:DICIEMBRE!S210)</f>
        <v>0</v>
      </c>
      <c r="T210" s="52">
        <f>SUM(ENERO:DICIEMBRE!T210)</f>
        <v>0</v>
      </c>
      <c r="U210" s="52">
        <f>SUM(ENERO:DICIEMBRE!U210)</f>
        <v>0</v>
      </c>
      <c r="V210" s="52">
        <f>SUM(ENERO:DICIEMBRE!V210)</f>
        <v>0</v>
      </c>
      <c r="W210" s="52">
        <f>SUM(ENERO:DICIEMBRE!W210)</f>
        <v>0</v>
      </c>
      <c r="X210" s="52">
        <f>SUM(ENERO:DICIEMBRE!X210)</f>
        <v>0</v>
      </c>
      <c r="Y210" s="52">
        <f>SUM(ENERO:DICIEMBRE!Y210)</f>
        <v>0</v>
      </c>
      <c r="Z210" s="52">
        <f>SUM(ENERO:DICIEMBRE!Z210)</f>
        <v>0</v>
      </c>
      <c r="AA210" s="52">
        <f>SUM(ENERO:DICIEMBRE!AA210)</f>
        <v>0</v>
      </c>
      <c r="AB210" s="52">
        <f>SUM(ENERO:DICIEMBRE!AB210)</f>
        <v>0</v>
      </c>
      <c r="AC210" s="52">
        <f>SUM(ENERO:DICIEMBRE!AC210)</f>
        <v>0</v>
      </c>
      <c r="AD210" s="52">
        <f>SUM(ENERO:DICIEMBRE!AD210)</f>
        <v>0</v>
      </c>
      <c r="AE210" s="52">
        <f>SUM(ENERO:DICIEMBRE!AE210)</f>
        <v>0</v>
      </c>
      <c r="AF210" s="52">
        <f>SUM(ENERO:DICIEMBRE!AF210)</f>
        <v>0</v>
      </c>
      <c r="AG210" s="52">
        <f>SUM(ENERO:DICIEMBRE!AG210)</f>
        <v>0</v>
      </c>
      <c r="AH210" s="52">
        <f>SUM(ENERO:DICIEMBRE!AH210)</f>
        <v>0</v>
      </c>
      <c r="AI210" s="52">
        <f>SUM(ENERO:DICIEMBRE!AI210)</f>
        <v>0</v>
      </c>
      <c r="AJ210" s="52">
        <f>SUM(ENERO:DICIEMBRE!AJ210)</f>
        <v>0</v>
      </c>
      <c r="AK210" s="52">
        <f>SUM(ENERO:DICIEMBRE!AK210)</f>
        <v>0</v>
      </c>
      <c r="AL210" s="52">
        <f>SUM(ENERO:DICIEMBRE!AL210)</f>
        <v>0</v>
      </c>
      <c r="AM210" s="52">
        <f>SUM(ENERO:DICIEMBRE!AM210)</f>
        <v>0</v>
      </c>
      <c r="AN210" s="52">
        <f>SUM(ENERO:DICIEMBRE!AN210)</f>
        <v>0</v>
      </c>
      <c r="AO210" s="52">
        <f>SUM(ENERO:DICIEMBRE!AO210)</f>
        <v>0</v>
      </c>
      <c r="AP210" s="52">
        <f>SUM(ENERO:DICIEMBRE!AP210)</f>
        <v>0</v>
      </c>
      <c r="AQ210" s="52">
        <f>SUM(ENERO:DICIEMBRE!AQ210)</f>
        <v>0</v>
      </c>
      <c r="AR210" s="52">
        <f>SUM(ENERO:DICIEMBRE!AR210)</f>
        <v>4</v>
      </c>
      <c r="AS210" s="52">
        <f>SUM(ENERO:DICIEMBRE!AS210)</f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6</v>
      </c>
      <c r="D211" s="442">
        <f t="shared" si="53"/>
        <v>4</v>
      </c>
      <c r="E211" s="440">
        <f t="shared" si="53"/>
        <v>2</v>
      </c>
      <c r="F211" s="52">
        <f>SUM(ENERO:DICIEMBRE!F211)</f>
        <v>0</v>
      </c>
      <c r="G211" s="52">
        <f>SUM(ENERO:DICIEMBRE!G211)</f>
        <v>0</v>
      </c>
      <c r="H211" s="52">
        <f>SUM(ENERO:DICIEMBRE!H211)</f>
        <v>0</v>
      </c>
      <c r="I211" s="52">
        <f>SUM(ENERO:DICIEMBRE!I211)</f>
        <v>0</v>
      </c>
      <c r="J211" s="52">
        <f>SUM(ENERO:DICIEMBRE!J211)</f>
        <v>2</v>
      </c>
      <c r="K211" s="52">
        <f>SUM(ENERO:DICIEMBRE!K211)</f>
        <v>1</v>
      </c>
      <c r="L211" s="52">
        <f>SUM(ENERO:DICIEMBRE!L211)</f>
        <v>2</v>
      </c>
      <c r="M211" s="52">
        <f>SUM(ENERO:DICIEMBRE!M211)</f>
        <v>0</v>
      </c>
      <c r="N211" s="52">
        <f>SUM(ENERO:DICIEMBRE!N211)</f>
        <v>0</v>
      </c>
      <c r="O211" s="52">
        <f>SUM(ENERO:DICIEMBRE!O211)</f>
        <v>0</v>
      </c>
      <c r="P211" s="52">
        <f>SUM(ENERO:DICIEMBRE!P211)</f>
        <v>0</v>
      </c>
      <c r="Q211" s="52">
        <f>SUM(ENERO:DICIEMBRE!Q211)</f>
        <v>1</v>
      </c>
      <c r="R211" s="52">
        <f>SUM(ENERO:DICIEMBRE!R211)</f>
        <v>0</v>
      </c>
      <c r="S211" s="52">
        <f>SUM(ENERO:DICIEMBRE!S211)</f>
        <v>0</v>
      </c>
      <c r="T211" s="52">
        <f>SUM(ENERO:DICIEMBRE!T211)</f>
        <v>0</v>
      </c>
      <c r="U211" s="52">
        <f>SUM(ENERO:DICIEMBRE!U211)</f>
        <v>0</v>
      </c>
      <c r="V211" s="52">
        <f>SUM(ENERO:DICIEMBRE!V211)</f>
        <v>0</v>
      </c>
      <c r="W211" s="52">
        <f>SUM(ENERO:DICIEMBRE!W211)</f>
        <v>0</v>
      </c>
      <c r="X211" s="52">
        <f>SUM(ENERO:DICIEMBRE!X211)</f>
        <v>0</v>
      </c>
      <c r="Y211" s="52">
        <f>SUM(ENERO:DICIEMBRE!Y211)</f>
        <v>0</v>
      </c>
      <c r="Z211" s="52">
        <f>SUM(ENERO:DICIEMBRE!Z211)</f>
        <v>0</v>
      </c>
      <c r="AA211" s="52">
        <f>SUM(ENERO:DICIEMBRE!AA211)</f>
        <v>0</v>
      </c>
      <c r="AB211" s="52">
        <f>SUM(ENERO:DICIEMBRE!AB211)</f>
        <v>0</v>
      </c>
      <c r="AC211" s="52">
        <f>SUM(ENERO:DICIEMBRE!AC211)</f>
        <v>0</v>
      </c>
      <c r="AD211" s="52">
        <f>SUM(ENERO:DICIEMBRE!AD211)</f>
        <v>0</v>
      </c>
      <c r="AE211" s="52">
        <f>SUM(ENERO:DICIEMBRE!AE211)</f>
        <v>0</v>
      </c>
      <c r="AF211" s="52">
        <f>SUM(ENERO:DICIEMBRE!AF211)</f>
        <v>0</v>
      </c>
      <c r="AG211" s="52">
        <f>SUM(ENERO:DICIEMBRE!AG211)</f>
        <v>0</v>
      </c>
      <c r="AH211" s="52">
        <f>SUM(ENERO:DICIEMBRE!AH211)</f>
        <v>0</v>
      </c>
      <c r="AI211" s="52">
        <f>SUM(ENERO:DICIEMBRE!AI211)</f>
        <v>0</v>
      </c>
      <c r="AJ211" s="52">
        <f>SUM(ENERO:DICIEMBRE!AJ211)</f>
        <v>0</v>
      </c>
      <c r="AK211" s="52">
        <f>SUM(ENERO:DICIEMBRE!AK211)</f>
        <v>0</v>
      </c>
      <c r="AL211" s="52">
        <f>SUM(ENERO:DICIEMBRE!AL211)</f>
        <v>0</v>
      </c>
      <c r="AM211" s="52">
        <f>SUM(ENERO:DICIEMBRE!AM211)</f>
        <v>0</v>
      </c>
      <c r="AN211" s="52">
        <f>SUM(ENERO:DICIEMBRE!AN211)</f>
        <v>0</v>
      </c>
      <c r="AO211" s="52">
        <f>SUM(ENERO:DICIEMBRE!AO211)</f>
        <v>0</v>
      </c>
      <c r="AP211" s="52">
        <f>SUM(ENERO:DICIEMBRE!AP211)</f>
        <v>0</v>
      </c>
      <c r="AQ211" s="52">
        <f>SUM(ENERO:DICIEMBRE!AQ211)</f>
        <v>0</v>
      </c>
      <c r="AR211" s="52">
        <f>SUM(ENERO:DICIEMBRE!AR211)</f>
        <v>1</v>
      </c>
      <c r="AS211" s="52">
        <f>SUM(ENERO:DICIEMBRE!AS211)</f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57</v>
      </c>
      <c r="D212" s="444">
        <f t="shared" si="53"/>
        <v>5</v>
      </c>
      <c r="E212" s="452">
        <f t="shared" si="53"/>
        <v>52</v>
      </c>
      <c r="F212" s="52">
        <f>SUM(ENERO:DICIEMBRE!F212)</f>
        <v>0</v>
      </c>
      <c r="G212" s="52">
        <f>SUM(ENERO:DICIEMBRE!G212)</f>
        <v>0</v>
      </c>
      <c r="H212" s="52">
        <f>SUM(ENERO:DICIEMBRE!H212)</f>
        <v>0</v>
      </c>
      <c r="I212" s="52">
        <f>SUM(ENERO:DICIEMBRE!I212)</f>
        <v>0</v>
      </c>
      <c r="J212" s="52">
        <f>SUM(ENERO:DICIEMBRE!J212)</f>
        <v>0</v>
      </c>
      <c r="K212" s="52">
        <f>SUM(ENERO:DICIEMBRE!K212)</f>
        <v>3</v>
      </c>
      <c r="L212" s="52">
        <f>SUM(ENERO:DICIEMBRE!L212)</f>
        <v>3</v>
      </c>
      <c r="M212" s="52">
        <f>SUM(ENERO:DICIEMBRE!M212)</f>
        <v>23</v>
      </c>
      <c r="N212" s="52">
        <f>SUM(ENERO:DICIEMBRE!N212)</f>
        <v>1</v>
      </c>
      <c r="O212" s="52">
        <f>SUM(ENERO:DICIEMBRE!O212)</f>
        <v>1</v>
      </c>
      <c r="P212" s="52">
        <f>SUM(ENERO:DICIEMBRE!P212)</f>
        <v>0</v>
      </c>
      <c r="Q212" s="52">
        <f>SUM(ENERO:DICIEMBRE!Q212)</f>
        <v>5</v>
      </c>
      <c r="R212" s="52">
        <f>SUM(ENERO:DICIEMBRE!R212)</f>
        <v>0</v>
      </c>
      <c r="S212" s="52">
        <f>SUM(ENERO:DICIEMBRE!S212)</f>
        <v>0</v>
      </c>
      <c r="T212" s="52">
        <f>SUM(ENERO:DICIEMBRE!T212)</f>
        <v>0</v>
      </c>
      <c r="U212" s="52">
        <f>SUM(ENERO:DICIEMBRE!U212)</f>
        <v>4</v>
      </c>
      <c r="V212" s="52">
        <f>SUM(ENERO:DICIEMBRE!V212)</f>
        <v>0</v>
      </c>
      <c r="W212" s="52">
        <f>SUM(ENERO:DICIEMBRE!W212)</f>
        <v>3</v>
      </c>
      <c r="X212" s="52">
        <f>SUM(ENERO:DICIEMBRE!X212)</f>
        <v>0</v>
      </c>
      <c r="Y212" s="52">
        <f>SUM(ENERO:DICIEMBRE!Y212)</f>
        <v>5</v>
      </c>
      <c r="Z212" s="52">
        <f>SUM(ENERO:DICIEMBRE!Z212)</f>
        <v>0</v>
      </c>
      <c r="AA212" s="52">
        <f>SUM(ENERO:DICIEMBRE!AA212)</f>
        <v>2</v>
      </c>
      <c r="AB212" s="52">
        <f>SUM(ENERO:DICIEMBRE!AB212)</f>
        <v>1</v>
      </c>
      <c r="AC212" s="52">
        <f>SUM(ENERO:DICIEMBRE!AC212)</f>
        <v>2</v>
      </c>
      <c r="AD212" s="52">
        <f>SUM(ENERO:DICIEMBRE!AD212)</f>
        <v>0</v>
      </c>
      <c r="AE212" s="52">
        <f>SUM(ENERO:DICIEMBRE!AE212)</f>
        <v>1</v>
      </c>
      <c r="AF212" s="52">
        <f>SUM(ENERO:DICIEMBRE!AF212)</f>
        <v>0</v>
      </c>
      <c r="AG212" s="52">
        <f>SUM(ENERO:DICIEMBRE!AG212)</f>
        <v>2</v>
      </c>
      <c r="AH212" s="52">
        <f>SUM(ENERO:DICIEMBRE!AH212)</f>
        <v>0</v>
      </c>
      <c r="AI212" s="52">
        <f>SUM(ENERO:DICIEMBRE!AI212)</f>
        <v>1</v>
      </c>
      <c r="AJ212" s="52">
        <f>SUM(ENERO:DICIEMBRE!AJ212)</f>
        <v>0</v>
      </c>
      <c r="AK212" s="52">
        <f>SUM(ENERO:DICIEMBRE!AK212)</f>
        <v>0</v>
      </c>
      <c r="AL212" s="52">
        <f>SUM(ENERO:DICIEMBRE!AL212)</f>
        <v>0</v>
      </c>
      <c r="AM212" s="52">
        <f>SUM(ENERO:DICIEMBRE!AM212)</f>
        <v>0</v>
      </c>
      <c r="AN212" s="52">
        <f>SUM(ENERO:DICIEMBRE!AN212)</f>
        <v>0</v>
      </c>
      <c r="AO212" s="52">
        <f>SUM(ENERO:DICIEMBRE!AO212)</f>
        <v>0</v>
      </c>
      <c r="AP212" s="52">
        <f>SUM(ENERO:DICIEMBRE!AP212)</f>
        <v>0</v>
      </c>
      <c r="AQ212" s="52">
        <f>SUM(ENERO:DICIEMBRE!AQ212)</f>
        <v>0</v>
      </c>
      <c r="AR212" s="52">
        <f>SUM(ENERO:DICIEMBRE!AR212)</f>
        <v>16</v>
      </c>
      <c r="AS212" s="52">
        <f>SUM(ENERO:DICIEMBRE!AS212)</f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4806" t="s">
        <v>233</v>
      </c>
      <c r="B213" s="466" t="s">
        <v>234</v>
      </c>
      <c r="C213" s="422">
        <f t="shared" si="50"/>
        <v>9</v>
      </c>
      <c r="D213" s="423">
        <f t="shared" si="53"/>
        <v>7</v>
      </c>
      <c r="E213" s="474">
        <f t="shared" si="53"/>
        <v>2</v>
      </c>
      <c r="F213" s="52">
        <f>SUM(ENERO:DICIEMBRE!F213)</f>
        <v>0</v>
      </c>
      <c r="G213" s="52">
        <f>SUM(ENERO:DICIEMBRE!G213)</f>
        <v>0</v>
      </c>
      <c r="H213" s="52">
        <f>SUM(ENERO:DICIEMBRE!H213)</f>
        <v>1</v>
      </c>
      <c r="I213" s="52">
        <f>SUM(ENERO:DICIEMBRE!I213)</f>
        <v>0</v>
      </c>
      <c r="J213" s="52">
        <f>SUM(ENERO:DICIEMBRE!J213)</f>
        <v>3</v>
      </c>
      <c r="K213" s="52">
        <f>SUM(ENERO:DICIEMBRE!K213)</f>
        <v>0</v>
      </c>
      <c r="L213" s="52">
        <f>SUM(ENERO:DICIEMBRE!L213)</f>
        <v>2</v>
      </c>
      <c r="M213" s="52">
        <f>SUM(ENERO:DICIEMBRE!M213)</f>
        <v>1</v>
      </c>
      <c r="N213" s="52">
        <f>SUM(ENERO:DICIEMBRE!N213)</f>
        <v>1</v>
      </c>
      <c r="O213" s="52">
        <f>SUM(ENERO:DICIEMBRE!O213)</f>
        <v>1</v>
      </c>
      <c r="P213" s="52">
        <f>SUM(ENERO:DICIEMBRE!P213)</f>
        <v>0</v>
      </c>
      <c r="Q213" s="52">
        <f>SUM(ENERO:DICIEMBRE!Q213)</f>
        <v>0</v>
      </c>
      <c r="R213" s="52">
        <f>SUM(ENERO:DICIEMBRE!R213)</f>
        <v>0</v>
      </c>
      <c r="S213" s="52">
        <f>SUM(ENERO:DICIEMBRE!S213)</f>
        <v>0</v>
      </c>
      <c r="T213" s="52">
        <f>SUM(ENERO:DICIEMBRE!T213)</f>
        <v>0</v>
      </c>
      <c r="U213" s="52">
        <f>SUM(ENERO:DICIEMBRE!U213)</f>
        <v>0</v>
      </c>
      <c r="V213" s="52">
        <f>SUM(ENERO:DICIEMBRE!V213)</f>
        <v>0</v>
      </c>
      <c r="W213" s="52">
        <f>SUM(ENERO:DICIEMBRE!W213)</f>
        <v>0</v>
      </c>
      <c r="X213" s="52">
        <f>SUM(ENERO:DICIEMBRE!X213)</f>
        <v>0</v>
      </c>
      <c r="Y213" s="52">
        <f>SUM(ENERO:DICIEMBRE!Y213)</f>
        <v>0</v>
      </c>
      <c r="Z213" s="52">
        <f>SUM(ENERO:DICIEMBRE!Z213)</f>
        <v>0</v>
      </c>
      <c r="AA213" s="52">
        <f>SUM(ENERO:DICIEMBRE!AA213)</f>
        <v>0</v>
      </c>
      <c r="AB213" s="52">
        <f>SUM(ENERO:DICIEMBRE!AB213)</f>
        <v>0</v>
      </c>
      <c r="AC213" s="52">
        <f>SUM(ENERO:DICIEMBRE!AC213)</f>
        <v>0</v>
      </c>
      <c r="AD213" s="52">
        <f>SUM(ENERO:DICIEMBRE!AD213)</f>
        <v>0</v>
      </c>
      <c r="AE213" s="52">
        <f>SUM(ENERO:DICIEMBRE!AE213)</f>
        <v>0</v>
      </c>
      <c r="AF213" s="52">
        <f>SUM(ENERO:DICIEMBRE!AF213)</f>
        <v>0</v>
      </c>
      <c r="AG213" s="52">
        <f>SUM(ENERO:DICIEMBRE!AG213)</f>
        <v>0</v>
      </c>
      <c r="AH213" s="52">
        <f>SUM(ENERO:DICIEMBRE!AH213)</f>
        <v>0</v>
      </c>
      <c r="AI213" s="52">
        <f>SUM(ENERO:DICIEMBRE!AI213)</f>
        <v>0</v>
      </c>
      <c r="AJ213" s="52">
        <f>SUM(ENERO:DICIEMBRE!AJ213)</f>
        <v>0</v>
      </c>
      <c r="AK213" s="52">
        <f>SUM(ENERO:DICIEMBRE!AK213)</f>
        <v>0</v>
      </c>
      <c r="AL213" s="52">
        <f>SUM(ENERO:DICIEMBRE!AL213)</f>
        <v>0</v>
      </c>
      <c r="AM213" s="52">
        <f>SUM(ENERO:DICIEMBRE!AM213)</f>
        <v>0</v>
      </c>
      <c r="AN213" s="52">
        <f>SUM(ENERO:DICIEMBRE!AN213)</f>
        <v>0</v>
      </c>
      <c r="AO213" s="52">
        <f>SUM(ENERO:DICIEMBRE!AO213)</f>
        <v>0</v>
      </c>
      <c r="AP213" s="52">
        <f>SUM(ENERO:DICIEMBRE!AP213)</f>
        <v>0</v>
      </c>
      <c r="AQ213" s="52">
        <f>SUM(ENERO:DICIEMBRE!AQ213)</f>
        <v>0</v>
      </c>
      <c r="AR213" s="52">
        <f>SUM(ENERO:DICIEMBRE!AR213)</f>
        <v>1</v>
      </c>
      <c r="AS213" s="52">
        <f>SUM(ENERO:DICIEMBRE!AS213)</f>
        <v>1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4767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2">
        <f>SUM(ENERO:DICIEMBRE!F214)</f>
        <v>0</v>
      </c>
      <c r="G214" s="52">
        <f>SUM(ENERO:DICIEMBRE!G214)</f>
        <v>0</v>
      </c>
      <c r="H214" s="52">
        <f>SUM(ENERO:DICIEMBRE!H214)</f>
        <v>0</v>
      </c>
      <c r="I214" s="52">
        <f>SUM(ENERO:DICIEMBRE!I214)</f>
        <v>0</v>
      </c>
      <c r="J214" s="52">
        <f>SUM(ENERO:DICIEMBRE!J214)</f>
        <v>0</v>
      </c>
      <c r="K214" s="52">
        <f>SUM(ENERO:DICIEMBRE!K214)</f>
        <v>0</v>
      </c>
      <c r="L214" s="52">
        <f>SUM(ENERO:DICIEMBRE!L214)</f>
        <v>0</v>
      </c>
      <c r="M214" s="52">
        <f>SUM(ENERO:DICIEMBRE!M214)</f>
        <v>0</v>
      </c>
      <c r="N214" s="52">
        <f>SUM(ENERO:DICIEMBRE!N214)</f>
        <v>0</v>
      </c>
      <c r="O214" s="52">
        <f>SUM(ENERO:DICIEMBRE!O214)</f>
        <v>0</v>
      </c>
      <c r="P214" s="52">
        <f>SUM(ENERO:DICIEMBRE!P214)</f>
        <v>0</v>
      </c>
      <c r="Q214" s="52">
        <f>SUM(ENERO:DICIEMBRE!Q214)</f>
        <v>0</v>
      </c>
      <c r="R214" s="52">
        <f>SUM(ENERO:DICIEMBRE!R214)</f>
        <v>0</v>
      </c>
      <c r="S214" s="52">
        <f>SUM(ENERO:DICIEMBRE!S214)</f>
        <v>0</v>
      </c>
      <c r="T214" s="52">
        <f>SUM(ENERO:DICIEMBRE!T214)</f>
        <v>0</v>
      </c>
      <c r="U214" s="52">
        <f>SUM(ENERO:DICIEMBRE!U214)</f>
        <v>0</v>
      </c>
      <c r="V214" s="52">
        <f>SUM(ENERO:DICIEMBRE!V214)</f>
        <v>0</v>
      </c>
      <c r="W214" s="52">
        <f>SUM(ENERO:DICIEMBRE!W214)</f>
        <v>0</v>
      </c>
      <c r="X214" s="52">
        <f>SUM(ENERO:DICIEMBRE!X214)</f>
        <v>0</v>
      </c>
      <c r="Y214" s="52">
        <f>SUM(ENERO:DICIEMBRE!Y214)</f>
        <v>0</v>
      </c>
      <c r="Z214" s="52">
        <f>SUM(ENERO:DICIEMBRE!Z214)</f>
        <v>0</v>
      </c>
      <c r="AA214" s="52">
        <f>SUM(ENERO:DICIEMBRE!AA214)</f>
        <v>0</v>
      </c>
      <c r="AB214" s="52">
        <f>SUM(ENERO:DICIEMBRE!AB214)</f>
        <v>0</v>
      </c>
      <c r="AC214" s="52">
        <f>SUM(ENERO:DICIEMBRE!AC214)</f>
        <v>0</v>
      </c>
      <c r="AD214" s="52">
        <f>SUM(ENERO:DICIEMBRE!AD214)</f>
        <v>0</v>
      </c>
      <c r="AE214" s="52">
        <f>SUM(ENERO:DICIEMBRE!AE214)</f>
        <v>0</v>
      </c>
      <c r="AF214" s="52">
        <f>SUM(ENERO:DICIEMBRE!AF214)</f>
        <v>0</v>
      </c>
      <c r="AG214" s="52">
        <f>SUM(ENERO:DICIEMBRE!AG214)</f>
        <v>0</v>
      </c>
      <c r="AH214" s="52">
        <f>SUM(ENERO:DICIEMBRE!AH214)</f>
        <v>0</v>
      </c>
      <c r="AI214" s="52">
        <f>SUM(ENERO:DICIEMBRE!AI214)</f>
        <v>0</v>
      </c>
      <c r="AJ214" s="52">
        <f>SUM(ENERO:DICIEMBRE!AJ214)</f>
        <v>0</v>
      </c>
      <c r="AK214" s="52">
        <f>SUM(ENERO:DICIEMBRE!AK214)</f>
        <v>0</v>
      </c>
      <c r="AL214" s="52">
        <f>SUM(ENERO:DICIEMBRE!AL214)</f>
        <v>0</v>
      </c>
      <c r="AM214" s="52">
        <f>SUM(ENERO:DICIEMBRE!AM214)</f>
        <v>0</v>
      </c>
      <c r="AN214" s="52">
        <f>SUM(ENERO:DICIEMBRE!AN214)</f>
        <v>0</v>
      </c>
      <c r="AO214" s="52">
        <f>SUM(ENERO:DICIEMBRE!AO214)</f>
        <v>0</v>
      </c>
      <c r="AP214" s="52">
        <f>SUM(ENERO:DICIEMBRE!AP214)</f>
        <v>0</v>
      </c>
      <c r="AQ214" s="52">
        <f>SUM(ENERO:DICIEMBRE!AQ214)</f>
        <v>0</v>
      </c>
      <c r="AR214" s="52">
        <f>SUM(ENERO:DICIEMBRE!AR214)</f>
        <v>0</v>
      </c>
      <c r="AS214" s="52">
        <f>SUM(ENERO:DICIEMBRE!AS214)</f>
        <v>0</v>
      </c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4767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2">
        <f>SUM(ENERO:DICIEMBRE!F215)</f>
        <v>0</v>
      </c>
      <c r="G215" s="52">
        <f>SUM(ENERO:DICIEMBRE!G215)</f>
        <v>0</v>
      </c>
      <c r="H215" s="52">
        <f>SUM(ENERO:DICIEMBRE!H215)</f>
        <v>0</v>
      </c>
      <c r="I215" s="52">
        <f>SUM(ENERO:DICIEMBRE!I215)</f>
        <v>0</v>
      </c>
      <c r="J215" s="52">
        <f>SUM(ENERO:DICIEMBRE!J215)</f>
        <v>0</v>
      </c>
      <c r="K215" s="52">
        <f>SUM(ENERO:DICIEMBRE!K215)</f>
        <v>0</v>
      </c>
      <c r="L215" s="52">
        <f>SUM(ENERO:DICIEMBRE!L215)</f>
        <v>0</v>
      </c>
      <c r="M215" s="52">
        <f>SUM(ENERO:DICIEMBRE!M215)</f>
        <v>0</v>
      </c>
      <c r="N215" s="52">
        <f>SUM(ENERO:DICIEMBRE!N215)</f>
        <v>0</v>
      </c>
      <c r="O215" s="52">
        <f>SUM(ENERO:DICIEMBRE!O215)</f>
        <v>0</v>
      </c>
      <c r="P215" s="52">
        <f>SUM(ENERO:DICIEMBRE!P215)</f>
        <v>0</v>
      </c>
      <c r="Q215" s="52">
        <f>SUM(ENERO:DICIEMBRE!Q215)</f>
        <v>0</v>
      </c>
      <c r="R215" s="52">
        <f>SUM(ENERO:DICIEMBRE!R215)</f>
        <v>0</v>
      </c>
      <c r="S215" s="52">
        <f>SUM(ENERO:DICIEMBRE!S215)</f>
        <v>0</v>
      </c>
      <c r="T215" s="52">
        <f>SUM(ENERO:DICIEMBRE!T215)</f>
        <v>0</v>
      </c>
      <c r="U215" s="52">
        <f>SUM(ENERO:DICIEMBRE!U215)</f>
        <v>0</v>
      </c>
      <c r="V215" s="52">
        <f>SUM(ENERO:DICIEMBRE!V215)</f>
        <v>0</v>
      </c>
      <c r="W215" s="52">
        <f>SUM(ENERO:DICIEMBRE!W215)</f>
        <v>0</v>
      </c>
      <c r="X215" s="52">
        <f>SUM(ENERO:DICIEMBRE!X215)</f>
        <v>0</v>
      </c>
      <c r="Y215" s="52">
        <f>SUM(ENERO:DICIEMBRE!Y215)</f>
        <v>0</v>
      </c>
      <c r="Z215" s="52">
        <f>SUM(ENERO:DICIEMBRE!Z215)</f>
        <v>0</v>
      </c>
      <c r="AA215" s="52">
        <f>SUM(ENERO:DICIEMBRE!AA215)</f>
        <v>0</v>
      </c>
      <c r="AB215" s="52">
        <f>SUM(ENERO:DICIEMBRE!AB215)</f>
        <v>0</v>
      </c>
      <c r="AC215" s="52">
        <f>SUM(ENERO:DICIEMBRE!AC215)</f>
        <v>0</v>
      </c>
      <c r="AD215" s="52">
        <f>SUM(ENERO:DICIEMBRE!AD215)</f>
        <v>0</v>
      </c>
      <c r="AE215" s="52">
        <f>SUM(ENERO:DICIEMBRE!AE215)</f>
        <v>0</v>
      </c>
      <c r="AF215" s="52">
        <f>SUM(ENERO:DICIEMBRE!AF215)</f>
        <v>0</v>
      </c>
      <c r="AG215" s="52">
        <f>SUM(ENERO:DICIEMBRE!AG215)</f>
        <v>0</v>
      </c>
      <c r="AH215" s="52">
        <f>SUM(ENERO:DICIEMBRE!AH215)</f>
        <v>0</v>
      </c>
      <c r="AI215" s="52">
        <f>SUM(ENERO:DICIEMBRE!AI215)</f>
        <v>0</v>
      </c>
      <c r="AJ215" s="52">
        <f>SUM(ENERO:DICIEMBRE!AJ215)</f>
        <v>0</v>
      </c>
      <c r="AK215" s="52">
        <f>SUM(ENERO:DICIEMBRE!AK215)</f>
        <v>0</v>
      </c>
      <c r="AL215" s="52">
        <f>SUM(ENERO:DICIEMBRE!AL215)</f>
        <v>0</v>
      </c>
      <c r="AM215" s="52">
        <f>SUM(ENERO:DICIEMBRE!AM215)</f>
        <v>0</v>
      </c>
      <c r="AN215" s="52">
        <f>SUM(ENERO:DICIEMBRE!AN215)</f>
        <v>0</v>
      </c>
      <c r="AO215" s="52">
        <f>SUM(ENERO:DICIEMBRE!AO215)</f>
        <v>0</v>
      </c>
      <c r="AP215" s="52">
        <f>SUM(ENERO:DICIEMBRE!AP215)</f>
        <v>0</v>
      </c>
      <c r="AQ215" s="52">
        <f>SUM(ENERO:DICIEMBRE!AQ215)</f>
        <v>0</v>
      </c>
      <c r="AR215" s="52">
        <f>SUM(ENERO:DICIEMBRE!AR215)</f>
        <v>0</v>
      </c>
      <c r="AS215" s="52">
        <f>SUM(ENERO:DICIEMBRE!AS215)</f>
        <v>0</v>
      </c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4767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2">
        <f>SUM(ENERO:DICIEMBRE!F216)</f>
        <v>0</v>
      </c>
      <c r="G216" s="52">
        <f>SUM(ENERO:DICIEMBRE!G216)</f>
        <v>0</v>
      </c>
      <c r="H216" s="52">
        <f>SUM(ENERO:DICIEMBRE!H216)</f>
        <v>0</v>
      </c>
      <c r="I216" s="52">
        <f>SUM(ENERO:DICIEMBRE!I216)</f>
        <v>0</v>
      </c>
      <c r="J216" s="52">
        <f>SUM(ENERO:DICIEMBRE!J216)</f>
        <v>0</v>
      </c>
      <c r="K216" s="52">
        <f>SUM(ENERO:DICIEMBRE!K216)</f>
        <v>0</v>
      </c>
      <c r="L216" s="52">
        <f>SUM(ENERO:DICIEMBRE!L216)</f>
        <v>0</v>
      </c>
      <c r="M216" s="52">
        <f>SUM(ENERO:DICIEMBRE!M216)</f>
        <v>0</v>
      </c>
      <c r="N216" s="52">
        <f>SUM(ENERO:DICIEMBRE!N216)</f>
        <v>0</v>
      </c>
      <c r="O216" s="52">
        <f>SUM(ENERO:DICIEMBRE!O216)</f>
        <v>0</v>
      </c>
      <c r="P216" s="52">
        <f>SUM(ENERO:DICIEMBRE!P216)</f>
        <v>0</v>
      </c>
      <c r="Q216" s="52">
        <f>SUM(ENERO:DICIEMBRE!Q216)</f>
        <v>0</v>
      </c>
      <c r="R216" s="52">
        <f>SUM(ENERO:DICIEMBRE!R216)</f>
        <v>0</v>
      </c>
      <c r="S216" s="52">
        <f>SUM(ENERO:DICIEMBRE!S216)</f>
        <v>0</v>
      </c>
      <c r="T216" s="52">
        <f>SUM(ENERO:DICIEMBRE!T216)</f>
        <v>0</v>
      </c>
      <c r="U216" s="52">
        <f>SUM(ENERO:DICIEMBRE!U216)</f>
        <v>0</v>
      </c>
      <c r="V216" s="52">
        <f>SUM(ENERO:DICIEMBRE!V216)</f>
        <v>0</v>
      </c>
      <c r="W216" s="52">
        <f>SUM(ENERO:DICIEMBRE!W216)</f>
        <v>0</v>
      </c>
      <c r="X216" s="52">
        <f>SUM(ENERO:DICIEMBRE!X216)</f>
        <v>0</v>
      </c>
      <c r="Y216" s="52">
        <f>SUM(ENERO:DICIEMBRE!Y216)</f>
        <v>0</v>
      </c>
      <c r="Z216" s="52">
        <f>SUM(ENERO:DICIEMBRE!Z216)</f>
        <v>0</v>
      </c>
      <c r="AA216" s="52">
        <f>SUM(ENERO:DICIEMBRE!AA216)</f>
        <v>0</v>
      </c>
      <c r="AB216" s="52">
        <f>SUM(ENERO:DICIEMBRE!AB216)</f>
        <v>0</v>
      </c>
      <c r="AC216" s="52">
        <f>SUM(ENERO:DICIEMBRE!AC216)</f>
        <v>0</v>
      </c>
      <c r="AD216" s="52">
        <f>SUM(ENERO:DICIEMBRE!AD216)</f>
        <v>0</v>
      </c>
      <c r="AE216" s="52">
        <f>SUM(ENERO:DICIEMBRE!AE216)</f>
        <v>0</v>
      </c>
      <c r="AF216" s="52">
        <f>SUM(ENERO:DICIEMBRE!AF216)</f>
        <v>0</v>
      </c>
      <c r="AG216" s="52">
        <f>SUM(ENERO:DICIEMBRE!AG216)</f>
        <v>0</v>
      </c>
      <c r="AH216" s="52">
        <f>SUM(ENERO:DICIEMBRE!AH216)</f>
        <v>0</v>
      </c>
      <c r="AI216" s="52">
        <f>SUM(ENERO:DICIEMBRE!AI216)</f>
        <v>0</v>
      </c>
      <c r="AJ216" s="52">
        <f>SUM(ENERO:DICIEMBRE!AJ216)</f>
        <v>0</v>
      </c>
      <c r="AK216" s="52">
        <f>SUM(ENERO:DICIEMBRE!AK216)</f>
        <v>0</v>
      </c>
      <c r="AL216" s="52">
        <f>SUM(ENERO:DICIEMBRE!AL216)</f>
        <v>0</v>
      </c>
      <c r="AM216" s="52">
        <f>SUM(ENERO:DICIEMBRE!AM216)</f>
        <v>0</v>
      </c>
      <c r="AN216" s="52">
        <f>SUM(ENERO:DICIEMBRE!AN216)</f>
        <v>0</v>
      </c>
      <c r="AO216" s="52">
        <f>SUM(ENERO:DICIEMBRE!AO216)</f>
        <v>0</v>
      </c>
      <c r="AP216" s="52">
        <f>SUM(ENERO:DICIEMBRE!AP216)</f>
        <v>0</v>
      </c>
      <c r="AQ216" s="52">
        <f>SUM(ENERO:DICIEMBRE!AQ216)</f>
        <v>0</v>
      </c>
      <c r="AR216" s="52">
        <f>SUM(ENERO:DICIEMBRE!AR216)</f>
        <v>0</v>
      </c>
      <c r="AS216" s="52">
        <f>SUM(ENERO:DICIEMBRE!AS216)</f>
        <v>0</v>
      </c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4731"/>
      <c r="B217" s="477" t="s">
        <v>238</v>
      </c>
      <c r="C217" s="454">
        <f t="shared" si="50"/>
        <v>1</v>
      </c>
      <c r="D217" s="455">
        <f t="shared" si="53"/>
        <v>1</v>
      </c>
      <c r="E217" s="478">
        <f t="shared" si="53"/>
        <v>0</v>
      </c>
      <c r="F217" s="52">
        <f>SUM(ENERO:DICIEMBRE!F217)</f>
        <v>0</v>
      </c>
      <c r="G217" s="52">
        <f>SUM(ENERO:DICIEMBRE!G217)</f>
        <v>0</v>
      </c>
      <c r="H217" s="52">
        <f>SUM(ENERO:DICIEMBRE!H217)</f>
        <v>0</v>
      </c>
      <c r="I217" s="52">
        <f>SUM(ENERO:DICIEMBRE!I217)</f>
        <v>0</v>
      </c>
      <c r="J217" s="52">
        <f>SUM(ENERO:DICIEMBRE!J217)</f>
        <v>0</v>
      </c>
      <c r="K217" s="52">
        <f>SUM(ENERO:DICIEMBRE!K217)</f>
        <v>0</v>
      </c>
      <c r="L217" s="52">
        <f>SUM(ENERO:DICIEMBRE!L217)</f>
        <v>0</v>
      </c>
      <c r="M217" s="52">
        <f>SUM(ENERO:DICIEMBRE!M217)</f>
        <v>0</v>
      </c>
      <c r="N217" s="52">
        <f>SUM(ENERO:DICIEMBRE!N217)</f>
        <v>1</v>
      </c>
      <c r="O217" s="52">
        <f>SUM(ENERO:DICIEMBRE!O217)</f>
        <v>0</v>
      </c>
      <c r="P217" s="52">
        <f>SUM(ENERO:DICIEMBRE!P217)</f>
        <v>0</v>
      </c>
      <c r="Q217" s="52">
        <f>SUM(ENERO:DICIEMBRE!Q217)</f>
        <v>0</v>
      </c>
      <c r="R217" s="52">
        <f>SUM(ENERO:DICIEMBRE!R217)</f>
        <v>0</v>
      </c>
      <c r="S217" s="52">
        <f>SUM(ENERO:DICIEMBRE!S217)</f>
        <v>0</v>
      </c>
      <c r="T217" s="52">
        <f>SUM(ENERO:DICIEMBRE!T217)</f>
        <v>0</v>
      </c>
      <c r="U217" s="52">
        <f>SUM(ENERO:DICIEMBRE!U217)</f>
        <v>0</v>
      </c>
      <c r="V217" s="52">
        <f>SUM(ENERO:DICIEMBRE!V217)</f>
        <v>0</v>
      </c>
      <c r="W217" s="52">
        <f>SUM(ENERO:DICIEMBRE!W217)</f>
        <v>0</v>
      </c>
      <c r="X217" s="52">
        <f>SUM(ENERO:DICIEMBRE!X217)</f>
        <v>0</v>
      </c>
      <c r="Y217" s="52">
        <f>SUM(ENERO:DICIEMBRE!Y217)</f>
        <v>0</v>
      </c>
      <c r="Z217" s="52">
        <f>SUM(ENERO:DICIEMBRE!Z217)</f>
        <v>0</v>
      </c>
      <c r="AA217" s="52">
        <f>SUM(ENERO:DICIEMBRE!AA217)</f>
        <v>0</v>
      </c>
      <c r="AB217" s="52">
        <f>SUM(ENERO:DICIEMBRE!AB217)</f>
        <v>0</v>
      </c>
      <c r="AC217" s="52">
        <f>SUM(ENERO:DICIEMBRE!AC217)</f>
        <v>0</v>
      </c>
      <c r="AD217" s="52">
        <f>SUM(ENERO:DICIEMBRE!AD217)</f>
        <v>0</v>
      </c>
      <c r="AE217" s="52">
        <f>SUM(ENERO:DICIEMBRE!AE217)</f>
        <v>0</v>
      </c>
      <c r="AF217" s="52">
        <f>SUM(ENERO:DICIEMBRE!AF217)</f>
        <v>0</v>
      </c>
      <c r="AG217" s="52">
        <f>SUM(ENERO:DICIEMBRE!AG217)</f>
        <v>0</v>
      </c>
      <c r="AH217" s="52">
        <f>SUM(ENERO:DICIEMBRE!AH217)</f>
        <v>0</v>
      </c>
      <c r="AI217" s="52">
        <f>SUM(ENERO:DICIEMBRE!AI217)</f>
        <v>0</v>
      </c>
      <c r="AJ217" s="52">
        <f>SUM(ENERO:DICIEMBRE!AJ217)</f>
        <v>0</v>
      </c>
      <c r="AK217" s="52">
        <f>SUM(ENERO:DICIEMBRE!AK217)</f>
        <v>0</v>
      </c>
      <c r="AL217" s="52">
        <f>SUM(ENERO:DICIEMBRE!AL217)</f>
        <v>0</v>
      </c>
      <c r="AM217" s="52">
        <f>SUM(ENERO:DICIEMBRE!AM217)</f>
        <v>0</v>
      </c>
      <c r="AN217" s="52">
        <f>SUM(ENERO:DICIEMBRE!AN217)</f>
        <v>0</v>
      </c>
      <c r="AO217" s="52">
        <f>SUM(ENERO:DICIEMBRE!AO217)</f>
        <v>0</v>
      </c>
      <c r="AP217" s="52">
        <f>SUM(ENERO:DICIEMBRE!AP217)</f>
        <v>0</v>
      </c>
      <c r="AQ217" s="52">
        <f>SUM(ENERO:DICIEMBRE!AQ217)</f>
        <v>0</v>
      </c>
      <c r="AR217" s="52">
        <f>SUM(ENERO:DICIEMBRE!AR217)</f>
        <v>0</v>
      </c>
      <c r="AS217" s="52">
        <f>SUM(ENERO:DICIEMBRE!AS217)</f>
        <v>0</v>
      </c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470">
        <f t="shared" si="50"/>
        <v>0</v>
      </c>
      <c r="D218" s="432">
        <f t="shared" si="53"/>
        <v>0</v>
      </c>
      <c r="E218" s="416">
        <f t="shared" si="53"/>
        <v>0</v>
      </c>
      <c r="F218" s="52">
        <f>SUM(ENERO:DICIEMBRE!F218)</f>
        <v>0</v>
      </c>
      <c r="G218" s="52">
        <f>SUM(ENERO:DICIEMBRE!G218)</f>
        <v>0</v>
      </c>
      <c r="H218" s="52">
        <f>SUM(ENERO:DICIEMBRE!H218)</f>
        <v>0</v>
      </c>
      <c r="I218" s="52">
        <f>SUM(ENERO:DICIEMBRE!I218)</f>
        <v>0</v>
      </c>
      <c r="J218" s="52">
        <f>SUM(ENERO:DICIEMBRE!J218)</f>
        <v>0</v>
      </c>
      <c r="K218" s="52">
        <f>SUM(ENERO:DICIEMBRE!K218)</f>
        <v>0</v>
      </c>
      <c r="L218" s="52">
        <f>SUM(ENERO:DICIEMBRE!L218)</f>
        <v>0</v>
      </c>
      <c r="M218" s="52">
        <f>SUM(ENERO:DICIEMBRE!M218)</f>
        <v>0</v>
      </c>
      <c r="N218" s="52">
        <f>SUM(ENERO:DICIEMBRE!N218)</f>
        <v>0</v>
      </c>
      <c r="O218" s="52">
        <f>SUM(ENERO:DICIEMBRE!O218)</f>
        <v>0</v>
      </c>
      <c r="P218" s="52">
        <f>SUM(ENERO:DICIEMBRE!P218)</f>
        <v>0</v>
      </c>
      <c r="Q218" s="52">
        <f>SUM(ENERO:DICIEMBRE!Q218)</f>
        <v>0</v>
      </c>
      <c r="R218" s="52">
        <f>SUM(ENERO:DICIEMBRE!R218)</f>
        <v>0</v>
      </c>
      <c r="S218" s="52">
        <f>SUM(ENERO:DICIEMBRE!S218)</f>
        <v>0</v>
      </c>
      <c r="T218" s="52">
        <f>SUM(ENERO:DICIEMBRE!T218)</f>
        <v>0</v>
      </c>
      <c r="U218" s="52">
        <f>SUM(ENERO:DICIEMBRE!U218)</f>
        <v>0</v>
      </c>
      <c r="V218" s="52">
        <f>SUM(ENERO:DICIEMBRE!V218)</f>
        <v>0</v>
      </c>
      <c r="W218" s="52">
        <f>SUM(ENERO:DICIEMBRE!W218)</f>
        <v>0</v>
      </c>
      <c r="X218" s="52">
        <f>SUM(ENERO:DICIEMBRE!X218)</f>
        <v>0</v>
      </c>
      <c r="Y218" s="52">
        <f>SUM(ENERO:DICIEMBRE!Y218)</f>
        <v>0</v>
      </c>
      <c r="Z218" s="52">
        <f>SUM(ENERO:DICIEMBRE!Z218)</f>
        <v>0</v>
      </c>
      <c r="AA218" s="52">
        <f>SUM(ENERO:DICIEMBRE!AA218)</f>
        <v>0</v>
      </c>
      <c r="AB218" s="52">
        <f>SUM(ENERO:DICIEMBRE!AB218)</f>
        <v>0</v>
      </c>
      <c r="AC218" s="52">
        <f>SUM(ENERO:DICIEMBRE!AC218)</f>
        <v>0</v>
      </c>
      <c r="AD218" s="52">
        <f>SUM(ENERO:DICIEMBRE!AD218)</f>
        <v>0</v>
      </c>
      <c r="AE218" s="52">
        <f>SUM(ENERO:DICIEMBRE!AE218)</f>
        <v>0</v>
      </c>
      <c r="AF218" s="52">
        <f>SUM(ENERO:DICIEMBRE!AF218)</f>
        <v>0</v>
      </c>
      <c r="AG218" s="52">
        <f>SUM(ENERO:DICIEMBRE!AG218)</f>
        <v>0</v>
      </c>
      <c r="AH218" s="52">
        <f>SUM(ENERO:DICIEMBRE!AH218)</f>
        <v>0</v>
      </c>
      <c r="AI218" s="52">
        <f>SUM(ENERO:DICIEMBRE!AI218)</f>
        <v>0</v>
      </c>
      <c r="AJ218" s="52">
        <f>SUM(ENERO:DICIEMBRE!AJ218)</f>
        <v>0</v>
      </c>
      <c r="AK218" s="52">
        <f>SUM(ENERO:DICIEMBRE!AK218)</f>
        <v>0</v>
      </c>
      <c r="AL218" s="52">
        <f>SUM(ENERO:DICIEMBRE!AL218)</f>
        <v>0</v>
      </c>
      <c r="AM218" s="52">
        <f>SUM(ENERO:DICIEMBRE!AM218)</f>
        <v>0</v>
      </c>
      <c r="AN218" s="52">
        <f>SUM(ENERO:DICIEMBRE!AN218)</f>
        <v>0</v>
      </c>
      <c r="AO218" s="52">
        <f>SUM(ENERO:DICIEMBRE!AO218)</f>
        <v>0</v>
      </c>
      <c r="AP218" s="52">
        <f>SUM(ENERO:DICIEMBRE!AP218)</f>
        <v>0</v>
      </c>
      <c r="AQ218" s="52">
        <f>SUM(ENERO:DICIEMBRE!AQ218)</f>
        <v>0</v>
      </c>
      <c r="AR218" s="52">
        <f>SUM(ENERO:DICIEMBRE!AR218)</f>
        <v>0</v>
      </c>
      <c r="AS218" s="52">
        <f>SUM(ENERO:DICIEMBRE!AS218)</f>
        <v>0</v>
      </c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9</v>
      </c>
      <c r="D219" s="455">
        <f t="shared" si="53"/>
        <v>6</v>
      </c>
      <c r="E219" s="424">
        <f t="shared" si="53"/>
        <v>3</v>
      </c>
      <c r="F219" s="52">
        <f>SUM(ENERO:DICIEMBRE!F219)</f>
        <v>0</v>
      </c>
      <c r="G219" s="52">
        <f>SUM(ENERO:DICIEMBRE!G219)</f>
        <v>0</v>
      </c>
      <c r="H219" s="52">
        <f>SUM(ENERO:DICIEMBRE!H219)</f>
        <v>0</v>
      </c>
      <c r="I219" s="52">
        <f>SUM(ENERO:DICIEMBRE!I219)</f>
        <v>0</v>
      </c>
      <c r="J219" s="52">
        <f>SUM(ENERO:DICIEMBRE!J219)</f>
        <v>1</v>
      </c>
      <c r="K219" s="52">
        <f>SUM(ENERO:DICIEMBRE!K219)</f>
        <v>0</v>
      </c>
      <c r="L219" s="52">
        <f>SUM(ENERO:DICIEMBRE!L219)</f>
        <v>1</v>
      </c>
      <c r="M219" s="52">
        <f>SUM(ENERO:DICIEMBRE!M219)</f>
        <v>0</v>
      </c>
      <c r="N219" s="52">
        <f>SUM(ENERO:DICIEMBRE!N219)</f>
        <v>0</v>
      </c>
      <c r="O219" s="52">
        <f>SUM(ENERO:DICIEMBRE!O219)</f>
        <v>0</v>
      </c>
      <c r="P219" s="52">
        <f>SUM(ENERO:DICIEMBRE!P219)</f>
        <v>0</v>
      </c>
      <c r="Q219" s="52">
        <f>SUM(ENERO:DICIEMBRE!Q219)</f>
        <v>0</v>
      </c>
      <c r="R219" s="52">
        <f>SUM(ENERO:DICIEMBRE!R219)</f>
        <v>0</v>
      </c>
      <c r="S219" s="52">
        <f>SUM(ENERO:DICIEMBRE!S219)</f>
        <v>0</v>
      </c>
      <c r="T219" s="52">
        <f>SUM(ENERO:DICIEMBRE!T219)</f>
        <v>2</v>
      </c>
      <c r="U219" s="52">
        <f>SUM(ENERO:DICIEMBRE!U219)</f>
        <v>1</v>
      </c>
      <c r="V219" s="52">
        <f>SUM(ENERO:DICIEMBRE!V219)</f>
        <v>1</v>
      </c>
      <c r="W219" s="52">
        <f>SUM(ENERO:DICIEMBRE!W219)</f>
        <v>0</v>
      </c>
      <c r="X219" s="52">
        <f>SUM(ENERO:DICIEMBRE!X219)</f>
        <v>0</v>
      </c>
      <c r="Y219" s="52">
        <f>SUM(ENERO:DICIEMBRE!Y219)</f>
        <v>0</v>
      </c>
      <c r="Z219" s="52">
        <f>SUM(ENERO:DICIEMBRE!Z219)</f>
        <v>0</v>
      </c>
      <c r="AA219" s="52">
        <f>SUM(ENERO:DICIEMBRE!AA219)</f>
        <v>0</v>
      </c>
      <c r="AB219" s="52">
        <f>SUM(ENERO:DICIEMBRE!AB219)</f>
        <v>0</v>
      </c>
      <c r="AC219" s="52">
        <f>SUM(ENERO:DICIEMBRE!AC219)</f>
        <v>1</v>
      </c>
      <c r="AD219" s="52">
        <f>SUM(ENERO:DICIEMBRE!AD219)</f>
        <v>1</v>
      </c>
      <c r="AE219" s="52">
        <f>SUM(ENERO:DICIEMBRE!AE219)</f>
        <v>0</v>
      </c>
      <c r="AF219" s="52">
        <f>SUM(ENERO:DICIEMBRE!AF219)</f>
        <v>0</v>
      </c>
      <c r="AG219" s="52">
        <f>SUM(ENERO:DICIEMBRE!AG219)</f>
        <v>0</v>
      </c>
      <c r="AH219" s="52">
        <f>SUM(ENERO:DICIEMBRE!AH219)</f>
        <v>0</v>
      </c>
      <c r="AI219" s="52">
        <f>SUM(ENERO:DICIEMBRE!AI219)</f>
        <v>1</v>
      </c>
      <c r="AJ219" s="52">
        <f>SUM(ENERO:DICIEMBRE!AJ219)</f>
        <v>0</v>
      </c>
      <c r="AK219" s="52">
        <f>SUM(ENERO:DICIEMBRE!AK219)</f>
        <v>0</v>
      </c>
      <c r="AL219" s="52">
        <f>SUM(ENERO:DICIEMBRE!AL219)</f>
        <v>0</v>
      </c>
      <c r="AM219" s="52">
        <f>SUM(ENERO:DICIEMBRE!AM219)</f>
        <v>0</v>
      </c>
      <c r="AN219" s="52">
        <f>SUM(ENERO:DICIEMBRE!AN219)</f>
        <v>0</v>
      </c>
      <c r="AO219" s="52">
        <f>SUM(ENERO:DICIEMBRE!AO219)</f>
        <v>0</v>
      </c>
      <c r="AP219" s="52">
        <f>SUM(ENERO:DICIEMBRE!AP219)</f>
        <v>0</v>
      </c>
      <c r="AQ219" s="52">
        <f>SUM(ENERO:DICIEMBRE!AQ219)</f>
        <v>0</v>
      </c>
      <c r="AR219" s="52">
        <f>SUM(ENERO:DICIEMBRE!AR219)</f>
        <v>0</v>
      </c>
      <c r="AS219" s="52">
        <f>SUM(ENERO:DICIEMBRE!AS219)</f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199" t="s">
        <v>241</v>
      </c>
      <c r="B220" s="19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807" t="s">
        <v>242</v>
      </c>
      <c r="B221" s="4808"/>
      <c r="C221" s="4822" t="s">
        <v>72</v>
      </c>
      <c r="D221" s="4822"/>
      <c r="E221" s="4822"/>
      <c r="F221" s="4822" t="s">
        <v>182</v>
      </c>
      <c r="G221" s="4822"/>
      <c r="H221" s="4822" t="s">
        <v>183</v>
      </c>
      <c r="I221" s="4822"/>
      <c r="J221" s="4822" t="s">
        <v>184</v>
      </c>
      <c r="K221" s="4822"/>
      <c r="L221" s="4822" t="s">
        <v>119</v>
      </c>
      <c r="M221" s="4822"/>
      <c r="N221" s="4817" t="s">
        <v>12</v>
      </c>
      <c r="O221" s="4832"/>
      <c r="P221" s="4826" t="s">
        <v>121</v>
      </c>
      <c r="Q221" s="4826"/>
      <c r="R221" s="4826" t="s">
        <v>122</v>
      </c>
      <c r="S221" s="4826"/>
      <c r="T221" s="4826" t="s">
        <v>123</v>
      </c>
      <c r="U221" s="4826"/>
      <c r="V221" s="4826" t="s">
        <v>124</v>
      </c>
      <c r="W221" s="4826"/>
      <c r="X221" s="4826" t="s">
        <v>125</v>
      </c>
      <c r="Y221" s="4826"/>
      <c r="Z221" s="4826" t="s">
        <v>126</v>
      </c>
      <c r="AA221" s="4826"/>
      <c r="AB221" s="4826" t="s">
        <v>127</v>
      </c>
      <c r="AC221" s="4826"/>
      <c r="AD221" s="4826" t="s">
        <v>128</v>
      </c>
      <c r="AE221" s="4826"/>
      <c r="AF221" s="4826" t="s">
        <v>129</v>
      </c>
      <c r="AG221" s="4826"/>
      <c r="AH221" s="4826" t="s">
        <v>130</v>
      </c>
      <c r="AI221" s="4826"/>
      <c r="AJ221" s="4826" t="s">
        <v>131</v>
      </c>
      <c r="AK221" s="4826"/>
      <c r="AL221" s="4826" t="s">
        <v>132</v>
      </c>
      <c r="AM221" s="4782"/>
      <c r="AN221" s="4861" t="s">
        <v>85</v>
      </c>
      <c r="AO221" s="4862"/>
      <c r="AP221" s="4863"/>
      <c r="AQ221" s="4864" t="s">
        <v>185</v>
      </c>
      <c r="AR221" s="4855" t="s">
        <v>243</v>
      </c>
      <c r="AS221" s="4826" t="s">
        <v>187</v>
      </c>
      <c r="AT221" s="4826"/>
      <c r="AU221" s="4806" t="s">
        <v>244</v>
      </c>
      <c r="AV221" s="4806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4859"/>
      <c r="B222" s="4735"/>
      <c r="C222" s="248" t="s">
        <v>97</v>
      </c>
      <c r="D222" s="481" t="s">
        <v>62</v>
      </c>
      <c r="E222" s="413" t="s">
        <v>98</v>
      </c>
      <c r="F222" s="409" t="s">
        <v>62</v>
      </c>
      <c r="G222" s="413" t="s">
        <v>98</v>
      </c>
      <c r="H222" s="409" t="s">
        <v>62</v>
      </c>
      <c r="I222" s="413" t="s">
        <v>98</v>
      </c>
      <c r="J222" s="409" t="s">
        <v>62</v>
      </c>
      <c r="K222" s="413" t="s">
        <v>98</v>
      </c>
      <c r="L222" s="409" t="s">
        <v>62</v>
      </c>
      <c r="M222" s="413" t="s">
        <v>98</v>
      </c>
      <c r="N222" s="409" t="s">
        <v>62</v>
      </c>
      <c r="O222" s="413" t="s">
        <v>98</v>
      </c>
      <c r="P222" s="409" t="s">
        <v>62</v>
      </c>
      <c r="Q222" s="413" t="s">
        <v>98</v>
      </c>
      <c r="R222" s="409" t="s">
        <v>62</v>
      </c>
      <c r="S222" s="413" t="s">
        <v>98</v>
      </c>
      <c r="T222" s="409" t="s">
        <v>62</v>
      </c>
      <c r="U222" s="413" t="s">
        <v>98</v>
      </c>
      <c r="V222" s="409" t="s">
        <v>62</v>
      </c>
      <c r="W222" s="413" t="s">
        <v>98</v>
      </c>
      <c r="X222" s="409" t="s">
        <v>62</v>
      </c>
      <c r="Y222" s="413" t="s">
        <v>98</v>
      </c>
      <c r="Z222" s="409" t="s">
        <v>62</v>
      </c>
      <c r="AA222" s="413" t="s">
        <v>98</v>
      </c>
      <c r="AB222" s="409" t="s">
        <v>62</v>
      </c>
      <c r="AC222" s="413" t="s">
        <v>98</v>
      </c>
      <c r="AD222" s="409" t="s">
        <v>62</v>
      </c>
      <c r="AE222" s="413" t="s">
        <v>98</v>
      </c>
      <c r="AF222" s="409" t="s">
        <v>62</v>
      </c>
      <c r="AG222" s="413" t="s">
        <v>98</v>
      </c>
      <c r="AH222" s="409" t="s">
        <v>62</v>
      </c>
      <c r="AI222" s="413" t="s">
        <v>98</v>
      </c>
      <c r="AJ222" s="409" t="s">
        <v>62</v>
      </c>
      <c r="AK222" s="413" t="s">
        <v>98</v>
      </c>
      <c r="AL222" s="409" t="s">
        <v>62</v>
      </c>
      <c r="AM222" s="412" t="s">
        <v>98</v>
      </c>
      <c r="AN222" s="482" t="s">
        <v>142</v>
      </c>
      <c r="AO222" s="483" t="s">
        <v>144</v>
      </c>
      <c r="AP222" s="484" t="s">
        <v>143</v>
      </c>
      <c r="AQ222" s="4865"/>
      <c r="AR222" s="4856"/>
      <c r="AS222" s="409" t="s">
        <v>62</v>
      </c>
      <c r="AT222" s="413" t="s">
        <v>98</v>
      </c>
      <c r="AU222" s="4731"/>
      <c r="AV222" s="4731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4860" t="s">
        <v>245</v>
      </c>
      <c r="B223" s="4849"/>
      <c r="C223" s="414">
        <f>SUM(D223+E223)</f>
        <v>238</v>
      </c>
      <c r="D223" s="415">
        <f>SUM(F223+H223+J223+L223+N223+P223+R223+T223+V223+X223+Z223+AB223+AD223+AF223+AH223+AJ223+AL223)</f>
        <v>96</v>
      </c>
      <c r="E223" s="416">
        <f>SUM(G223+I223+K223+M223+O223+Q223+S223+U223+W223+Y223+AA223+AC223+AE223+AG223+AI223+AK223+AM223)</f>
        <v>142</v>
      </c>
      <c r="F223" s="52">
        <f>SUM(ENERO:DICIEMBRE!F223)</f>
        <v>1</v>
      </c>
      <c r="G223" s="52">
        <f>SUM(ENERO:DICIEMBRE!G223)</f>
        <v>0</v>
      </c>
      <c r="H223" s="52">
        <f>SUM(ENERO:DICIEMBRE!H223)</f>
        <v>14</v>
      </c>
      <c r="I223" s="52">
        <f>SUM(ENERO:DICIEMBRE!I223)</f>
        <v>1</v>
      </c>
      <c r="J223" s="52">
        <f>SUM(ENERO:DICIEMBRE!J223)</f>
        <v>27</v>
      </c>
      <c r="K223" s="52">
        <f>SUM(ENERO:DICIEMBRE!K223)</f>
        <v>37</v>
      </c>
      <c r="L223" s="52">
        <f>SUM(ENERO:DICIEMBRE!L223)</f>
        <v>36</v>
      </c>
      <c r="M223" s="52">
        <f>SUM(ENERO:DICIEMBRE!M223)</f>
        <v>77</v>
      </c>
      <c r="N223" s="52">
        <f>SUM(ENERO:DICIEMBRE!N223)</f>
        <v>4</v>
      </c>
      <c r="O223" s="52">
        <f>SUM(ENERO:DICIEMBRE!O223)</f>
        <v>4</v>
      </c>
      <c r="P223" s="52">
        <f>SUM(ENERO:DICIEMBRE!P223)</f>
        <v>1</v>
      </c>
      <c r="Q223" s="52">
        <f>SUM(ENERO:DICIEMBRE!Q223)</f>
        <v>0</v>
      </c>
      <c r="R223" s="52">
        <f>SUM(ENERO:DICIEMBRE!R223)</f>
        <v>1</v>
      </c>
      <c r="S223" s="52">
        <f>SUM(ENERO:DICIEMBRE!S223)</f>
        <v>2</v>
      </c>
      <c r="T223" s="52">
        <f>SUM(ENERO:DICIEMBRE!T223)</f>
        <v>2</v>
      </c>
      <c r="U223" s="52">
        <f>SUM(ENERO:DICIEMBRE!U223)</f>
        <v>3</v>
      </c>
      <c r="V223" s="52">
        <f>SUM(ENERO:DICIEMBRE!V223)</f>
        <v>1</v>
      </c>
      <c r="W223" s="52">
        <f>SUM(ENERO:DICIEMBRE!W223)</f>
        <v>1</v>
      </c>
      <c r="X223" s="52">
        <f>SUM(ENERO:DICIEMBRE!X223)</f>
        <v>2</v>
      </c>
      <c r="Y223" s="52">
        <f>SUM(ENERO:DICIEMBRE!Y223)</f>
        <v>2</v>
      </c>
      <c r="Z223" s="52">
        <f>SUM(ENERO:DICIEMBRE!Z223)</f>
        <v>1</v>
      </c>
      <c r="AA223" s="52">
        <f>SUM(ENERO:DICIEMBRE!AA223)</f>
        <v>4</v>
      </c>
      <c r="AB223" s="52">
        <f>SUM(ENERO:DICIEMBRE!AB223)</f>
        <v>2</v>
      </c>
      <c r="AC223" s="52">
        <f>SUM(ENERO:DICIEMBRE!AC223)</f>
        <v>5</v>
      </c>
      <c r="AD223" s="52">
        <f>SUM(ENERO:DICIEMBRE!AD223)</f>
        <v>2</v>
      </c>
      <c r="AE223" s="52">
        <f>SUM(ENERO:DICIEMBRE!AE223)</f>
        <v>1</v>
      </c>
      <c r="AF223" s="52">
        <f>SUM(ENERO:DICIEMBRE!AF223)</f>
        <v>0</v>
      </c>
      <c r="AG223" s="52">
        <f>SUM(ENERO:DICIEMBRE!AG223)</f>
        <v>3</v>
      </c>
      <c r="AH223" s="52">
        <f>SUM(ENERO:DICIEMBRE!AH223)</f>
        <v>1</v>
      </c>
      <c r="AI223" s="52">
        <f>SUM(ENERO:DICIEMBRE!AI223)</f>
        <v>1</v>
      </c>
      <c r="AJ223" s="52">
        <f>SUM(ENERO:DICIEMBRE!AJ223)</f>
        <v>0</v>
      </c>
      <c r="AK223" s="52">
        <f>SUM(ENERO:DICIEMBRE!AK223)</f>
        <v>1</v>
      </c>
      <c r="AL223" s="52">
        <f>SUM(ENERO:DICIEMBRE!AL223)</f>
        <v>1</v>
      </c>
      <c r="AM223" s="52">
        <f>SUM(ENERO:DICIEMBRE!AM223)</f>
        <v>0</v>
      </c>
      <c r="AN223" s="52">
        <f>SUM(ENERO:DICIEMBRE!AN223)</f>
        <v>11</v>
      </c>
      <c r="AO223" s="52">
        <f>SUM(ENERO:DICIEMBRE!AO223)</f>
        <v>0</v>
      </c>
      <c r="AP223" s="52">
        <f>SUM(ENERO:DICIEMBRE!AP223)</f>
        <v>68</v>
      </c>
      <c r="AQ223" s="52">
        <f>SUM(ENERO:DICIEMBRE!AQ223)</f>
        <v>1</v>
      </c>
      <c r="AR223" s="52">
        <f>SUM(ENERO:DICIEMBRE!AR223)</f>
        <v>1</v>
      </c>
      <c r="AS223" s="52">
        <f>SUM(ENERO:DICIEMBRE!AS223)</f>
        <v>0</v>
      </c>
      <c r="AT223" s="52">
        <f>SUM(ENERO:DICIEMBRE!AT223)</f>
        <v>0</v>
      </c>
      <c r="AU223" s="52">
        <f>SUM(ENERO:DICIEMBRE!AU223)</f>
        <v>49</v>
      </c>
      <c r="AV223" s="52">
        <f>SUM(ENERO:DICIEMBRE!AV223)</f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4850" t="s">
        <v>191</v>
      </c>
      <c r="B224" s="4851"/>
      <c r="C224" s="485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487"/>
      <c r="AO224" s="488"/>
      <c r="AP224" s="489"/>
      <c r="AQ224" s="486"/>
      <c r="AR224" s="486"/>
      <c r="AS224" s="486"/>
      <c r="AT224" s="489"/>
      <c r="AU224" s="489"/>
      <c r="AV224" s="489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4806" t="s">
        <v>246</v>
      </c>
      <c r="B225" s="466" t="s">
        <v>247</v>
      </c>
      <c r="C225" s="422">
        <f>SUM(D225+E225)</f>
        <v>36</v>
      </c>
      <c r="D225" s="423">
        <f t="shared" ref="D225:D233" si="66">SUM(F225+H225+J225+L225+N225+P225+R225+T225+V225+X225+Z225+AB225+AD225+AF225+AH225+AJ225+AL225)</f>
        <v>9</v>
      </c>
      <c r="E225" s="421">
        <f t="shared" ref="E225:E233" si="67">SUM(G225+I225+K225+M225+O225+Q225+S225+U225+W225+Y225+AA225+AC225+AE225+AG225+AI225+AK225+AM225)</f>
        <v>27</v>
      </c>
      <c r="F225" s="52">
        <f>SUM(ENERO:DICIEMBRE!F225)</f>
        <v>0</v>
      </c>
      <c r="G225" s="52">
        <f>SUM(ENERO:DICIEMBRE!G225)</f>
        <v>0</v>
      </c>
      <c r="H225" s="52">
        <f>SUM(ENERO:DICIEMBRE!H225)</f>
        <v>0</v>
      </c>
      <c r="I225" s="52">
        <f>SUM(ENERO:DICIEMBRE!I225)</f>
        <v>0</v>
      </c>
      <c r="J225" s="52">
        <f>SUM(ENERO:DICIEMBRE!J225)</f>
        <v>7</v>
      </c>
      <c r="K225" s="52">
        <f>SUM(ENERO:DICIEMBRE!K225)</f>
        <v>12</v>
      </c>
      <c r="L225" s="52">
        <f>SUM(ENERO:DICIEMBRE!L225)</f>
        <v>2</v>
      </c>
      <c r="M225" s="52">
        <f>SUM(ENERO:DICIEMBRE!M225)</f>
        <v>15</v>
      </c>
      <c r="N225" s="52">
        <f>SUM(ENERO:DICIEMBRE!N225)</f>
        <v>0</v>
      </c>
      <c r="O225" s="52">
        <f>SUM(ENERO:DICIEMBRE!O225)</f>
        <v>0</v>
      </c>
      <c r="P225" s="52">
        <f>SUM(ENERO:DICIEMBRE!P225)</f>
        <v>0</v>
      </c>
      <c r="Q225" s="52">
        <f>SUM(ENERO:DICIEMBRE!Q225)</f>
        <v>0</v>
      </c>
      <c r="R225" s="52">
        <f>SUM(ENERO:DICIEMBRE!R225)</f>
        <v>0</v>
      </c>
      <c r="S225" s="52">
        <f>SUM(ENERO:DICIEMBRE!S225)</f>
        <v>0</v>
      </c>
      <c r="T225" s="52">
        <f>SUM(ENERO:DICIEMBRE!T225)</f>
        <v>0</v>
      </c>
      <c r="U225" s="52">
        <f>SUM(ENERO:DICIEMBRE!U225)</f>
        <v>0</v>
      </c>
      <c r="V225" s="52">
        <f>SUM(ENERO:DICIEMBRE!V225)</f>
        <v>0</v>
      </c>
      <c r="W225" s="52">
        <f>SUM(ENERO:DICIEMBRE!W225)</f>
        <v>0</v>
      </c>
      <c r="X225" s="52">
        <f>SUM(ENERO:DICIEMBRE!X225)</f>
        <v>0</v>
      </c>
      <c r="Y225" s="52">
        <f>SUM(ENERO:DICIEMBRE!Y225)</f>
        <v>0</v>
      </c>
      <c r="Z225" s="52">
        <f>SUM(ENERO:DICIEMBRE!Z225)</f>
        <v>0</v>
      </c>
      <c r="AA225" s="52">
        <f>SUM(ENERO:DICIEMBRE!AA225)</f>
        <v>0</v>
      </c>
      <c r="AB225" s="52">
        <f>SUM(ENERO:DICIEMBRE!AB225)</f>
        <v>0</v>
      </c>
      <c r="AC225" s="52">
        <f>SUM(ENERO:DICIEMBRE!AC225)</f>
        <v>0</v>
      </c>
      <c r="AD225" s="52">
        <f>SUM(ENERO:DICIEMBRE!AD225)</f>
        <v>0</v>
      </c>
      <c r="AE225" s="52">
        <f>SUM(ENERO:DICIEMBRE!AE225)</f>
        <v>0</v>
      </c>
      <c r="AF225" s="52">
        <f>SUM(ENERO:DICIEMBRE!AF225)</f>
        <v>0</v>
      </c>
      <c r="AG225" s="52">
        <f>SUM(ENERO:DICIEMBRE!AG225)</f>
        <v>0</v>
      </c>
      <c r="AH225" s="52">
        <f>SUM(ENERO:DICIEMBRE!AH225)</f>
        <v>0</v>
      </c>
      <c r="AI225" s="52">
        <f>SUM(ENERO:DICIEMBRE!AI225)</f>
        <v>0</v>
      </c>
      <c r="AJ225" s="52">
        <f>SUM(ENERO:DICIEMBRE!AJ225)</f>
        <v>0</v>
      </c>
      <c r="AK225" s="52">
        <f>SUM(ENERO:DICIEMBRE!AK225)</f>
        <v>0</v>
      </c>
      <c r="AL225" s="52">
        <f>SUM(ENERO:DICIEMBRE!AL225)</f>
        <v>0</v>
      </c>
      <c r="AM225" s="52">
        <f>SUM(ENERO:DICIEMBRE!AM225)</f>
        <v>0</v>
      </c>
      <c r="AN225" s="52">
        <f>SUM(ENERO:DICIEMBRE!AN225)</f>
        <v>0</v>
      </c>
      <c r="AO225" s="52">
        <f>SUM(ENERO:DICIEMBRE!AO225)</f>
        <v>0</v>
      </c>
      <c r="AP225" s="52">
        <f>SUM(ENERO:DICIEMBRE!AP225)</f>
        <v>0</v>
      </c>
      <c r="AQ225" s="52">
        <f>SUM(ENERO:DICIEMBRE!AQ225)</f>
        <v>0</v>
      </c>
      <c r="AR225" s="52">
        <f>SUM(ENERO:DICIEMBRE!AR225)</f>
        <v>0</v>
      </c>
      <c r="AS225" s="52">
        <f>SUM(ENERO:DICIEMBRE!AS225)</f>
        <v>0</v>
      </c>
      <c r="AT225" s="52">
        <f>SUM(ENERO:DICIEMBRE!AT225)</f>
        <v>0</v>
      </c>
      <c r="AU225" s="52">
        <f>SUM(ENERO:DICIEMBRE!AU225)</f>
        <v>19</v>
      </c>
      <c r="AV225" s="52">
        <f>SUM(ENERO:DICIEMBRE!AV225)</f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4731"/>
      <c r="B226" s="477" t="s">
        <v>194</v>
      </c>
      <c r="C226" s="454">
        <f>SUM(D226+E226)</f>
        <v>1</v>
      </c>
      <c r="D226" s="455">
        <f t="shared" si="66"/>
        <v>1</v>
      </c>
      <c r="E226" s="424">
        <f t="shared" si="67"/>
        <v>0</v>
      </c>
      <c r="F226" s="52">
        <f>SUM(ENERO:DICIEMBRE!F226)</f>
        <v>0</v>
      </c>
      <c r="G226" s="52">
        <f>SUM(ENERO:DICIEMBRE!G226)</f>
        <v>0</v>
      </c>
      <c r="H226" s="52">
        <f>SUM(ENERO:DICIEMBRE!H226)</f>
        <v>0</v>
      </c>
      <c r="I226" s="52">
        <f>SUM(ENERO:DICIEMBRE!I226)</f>
        <v>0</v>
      </c>
      <c r="J226" s="52">
        <f>SUM(ENERO:DICIEMBRE!J226)</f>
        <v>0</v>
      </c>
      <c r="K226" s="52">
        <f>SUM(ENERO:DICIEMBRE!K226)</f>
        <v>0</v>
      </c>
      <c r="L226" s="52">
        <f>SUM(ENERO:DICIEMBRE!L226)</f>
        <v>1</v>
      </c>
      <c r="M226" s="52">
        <f>SUM(ENERO:DICIEMBRE!M226)</f>
        <v>0</v>
      </c>
      <c r="N226" s="52">
        <f>SUM(ENERO:DICIEMBRE!N226)</f>
        <v>0</v>
      </c>
      <c r="O226" s="52">
        <f>SUM(ENERO:DICIEMBRE!O226)</f>
        <v>0</v>
      </c>
      <c r="P226" s="52">
        <f>SUM(ENERO:DICIEMBRE!P226)</f>
        <v>0</v>
      </c>
      <c r="Q226" s="52">
        <f>SUM(ENERO:DICIEMBRE!Q226)</f>
        <v>0</v>
      </c>
      <c r="R226" s="52">
        <f>SUM(ENERO:DICIEMBRE!R226)</f>
        <v>0</v>
      </c>
      <c r="S226" s="52">
        <f>SUM(ENERO:DICIEMBRE!S226)</f>
        <v>0</v>
      </c>
      <c r="T226" s="52">
        <f>SUM(ENERO:DICIEMBRE!T226)</f>
        <v>0</v>
      </c>
      <c r="U226" s="52">
        <f>SUM(ENERO:DICIEMBRE!U226)</f>
        <v>0</v>
      </c>
      <c r="V226" s="52">
        <f>SUM(ENERO:DICIEMBRE!V226)</f>
        <v>0</v>
      </c>
      <c r="W226" s="52">
        <f>SUM(ENERO:DICIEMBRE!W226)</f>
        <v>0</v>
      </c>
      <c r="X226" s="52">
        <f>SUM(ENERO:DICIEMBRE!X226)</f>
        <v>0</v>
      </c>
      <c r="Y226" s="52">
        <f>SUM(ENERO:DICIEMBRE!Y226)</f>
        <v>0</v>
      </c>
      <c r="Z226" s="52">
        <f>SUM(ENERO:DICIEMBRE!Z226)</f>
        <v>0</v>
      </c>
      <c r="AA226" s="52">
        <f>SUM(ENERO:DICIEMBRE!AA226)</f>
        <v>0</v>
      </c>
      <c r="AB226" s="52">
        <f>SUM(ENERO:DICIEMBRE!AB226)</f>
        <v>0</v>
      </c>
      <c r="AC226" s="52">
        <f>SUM(ENERO:DICIEMBRE!AC226)</f>
        <v>0</v>
      </c>
      <c r="AD226" s="52">
        <f>SUM(ENERO:DICIEMBRE!AD226)</f>
        <v>0</v>
      </c>
      <c r="AE226" s="52">
        <f>SUM(ENERO:DICIEMBRE!AE226)</f>
        <v>0</v>
      </c>
      <c r="AF226" s="52">
        <f>SUM(ENERO:DICIEMBRE!AF226)</f>
        <v>0</v>
      </c>
      <c r="AG226" s="52">
        <f>SUM(ENERO:DICIEMBRE!AG226)</f>
        <v>0</v>
      </c>
      <c r="AH226" s="52">
        <f>SUM(ENERO:DICIEMBRE!AH226)</f>
        <v>0</v>
      </c>
      <c r="AI226" s="52">
        <f>SUM(ENERO:DICIEMBRE!AI226)</f>
        <v>0</v>
      </c>
      <c r="AJ226" s="52">
        <f>SUM(ENERO:DICIEMBRE!AJ226)</f>
        <v>0</v>
      </c>
      <c r="AK226" s="52">
        <f>SUM(ENERO:DICIEMBRE!AK226)</f>
        <v>0</v>
      </c>
      <c r="AL226" s="52">
        <f>SUM(ENERO:DICIEMBRE!AL226)</f>
        <v>0</v>
      </c>
      <c r="AM226" s="52">
        <f>SUM(ENERO:DICIEMBRE!AM226)</f>
        <v>0</v>
      </c>
      <c r="AN226" s="52">
        <f>SUM(ENERO:DICIEMBRE!AN226)</f>
        <v>0</v>
      </c>
      <c r="AO226" s="52">
        <f>SUM(ENERO:DICIEMBRE!AO226)</f>
        <v>0</v>
      </c>
      <c r="AP226" s="52">
        <f>SUM(ENERO:DICIEMBRE!AP226)</f>
        <v>0</v>
      </c>
      <c r="AQ226" s="52">
        <f>SUM(ENERO:DICIEMBRE!AQ226)</f>
        <v>0</v>
      </c>
      <c r="AR226" s="52">
        <f>SUM(ENERO:DICIEMBRE!AR226)</f>
        <v>0</v>
      </c>
      <c r="AS226" s="52">
        <f>SUM(ENERO:DICIEMBRE!AS226)</f>
        <v>0</v>
      </c>
      <c r="AT226" s="52">
        <f>SUM(ENERO:DICIEMBRE!AT226)</f>
        <v>0</v>
      </c>
      <c r="AU226" s="52">
        <f>SUM(ENERO:DICIEMBRE!AU226)</f>
        <v>1</v>
      </c>
      <c r="AV226" s="52">
        <f>SUM(ENERO:DICIEMBRE!AV226)</f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4819" t="s">
        <v>195</v>
      </c>
      <c r="B227" s="4852"/>
      <c r="C227" s="491">
        <f t="shared" ref="C227:C264" si="75">SUM(D227+E227)</f>
        <v>37</v>
      </c>
      <c r="D227" s="415">
        <f t="shared" si="66"/>
        <v>4</v>
      </c>
      <c r="E227" s="430">
        <f t="shared" si="67"/>
        <v>33</v>
      </c>
      <c r="F227" s="52">
        <f>SUM(ENERO:DICIEMBRE!F227)</f>
        <v>0</v>
      </c>
      <c r="G227" s="52">
        <f>SUM(ENERO:DICIEMBRE!G227)</f>
        <v>0</v>
      </c>
      <c r="H227" s="52">
        <f>SUM(ENERO:DICIEMBRE!H227)</f>
        <v>2</v>
      </c>
      <c r="I227" s="52">
        <f>SUM(ENERO:DICIEMBRE!I227)</f>
        <v>0</v>
      </c>
      <c r="J227" s="52">
        <f>SUM(ENERO:DICIEMBRE!J227)</f>
        <v>2</v>
      </c>
      <c r="K227" s="52">
        <f>SUM(ENERO:DICIEMBRE!K227)</f>
        <v>10</v>
      </c>
      <c r="L227" s="52">
        <f>SUM(ENERO:DICIEMBRE!L227)</f>
        <v>0</v>
      </c>
      <c r="M227" s="52">
        <f>SUM(ENERO:DICIEMBRE!M227)</f>
        <v>23</v>
      </c>
      <c r="N227" s="52">
        <f>SUM(ENERO:DICIEMBRE!N227)</f>
        <v>0</v>
      </c>
      <c r="O227" s="52">
        <f>SUM(ENERO:DICIEMBRE!O227)</f>
        <v>0</v>
      </c>
      <c r="P227" s="52">
        <f>SUM(ENERO:DICIEMBRE!P227)</f>
        <v>0</v>
      </c>
      <c r="Q227" s="52">
        <f>SUM(ENERO:DICIEMBRE!Q227)</f>
        <v>0</v>
      </c>
      <c r="R227" s="52">
        <f>SUM(ENERO:DICIEMBRE!R227)</f>
        <v>0</v>
      </c>
      <c r="S227" s="52">
        <f>SUM(ENERO:DICIEMBRE!S227)</f>
        <v>0</v>
      </c>
      <c r="T227" s="52">
        <f>SUM(ENERO:DICIEMBRE!T227)</f>
        <v>0</v>
      </c>
      <c r="U227" s="52">
        <f>SUM(ENERO:DICIEMBRE!U227)</f>
        <v>0</v>
      </c>
      <c r="V227" s="52">
        <f>SUM(ENERO:DICIEMBRE!V227)</f>
        <v>0</v>
      </c>
      <c r="W227" s="52">
        <f>SUM(ENERO:DICIEMBRE!W227)</f>
        <v>0</v>
      </c>
      <c r="X227" s="52">
        <f>SUM(ENERO:DICIEMBRE!X227)</f>
        <v>0</v>
      </c>
      <c r="Y227" s="52">
        <f>SUM(ENERO:DICIEMBRE!Y227)</f>
        <v>0</v>
      </c>
      <c r="Z227" s="52">
        <f>SUM(ENERO:DICIEMBRE!Z227)</f>
        <v>0</v>
      </c>
      <c r="AA227" s="52">
        <f>SUM(ENERO:DICIEMBRE!AA227)</f>
        <v>0</v>
      </c>
      <c r="AB227" s="52">
        <f>SUM(ENERO:DICIEMBRE!AB227)</f>
        <v>0</v>
      </c>
      <c r="AC227" s="52">
        <f>SUM(ENERO:DICIEMBRE!AC227)</f>
        <v>0</v>
      </c>
      <c r="AD227" s="52">
        <f>SUM(ENERO:DICIEMBRE!AD227)</f>
        <v>0</v>
      </c>
      <c r="AE227" s="52">
        <f>SUM(ENERO:DICIEMBRE!AE227)</f>
        <v>0</v>
      </c>
      <c r="AF227" s="52">
        <f>SUM(ENERO:DICIEMBRE!AF227)</f>
        <v>0</v>
      </c>
      <c r="AG227" s="52">
        <f>SUM(ENERO:DICIEMBRE!AG227)</f>
        <v>0</v>
      </c>
      <c r="AH227" s="52">
        <f>SUM(ENERO:DICIEMBRE!AH227)</f>
        <v>0</v>
      </c>
      <c r="AI227" s="52">
        <f>SUM(ENERO:DICIEMBRE!AI227)</f>
        <v>0</v>
      </c>
      <c r="AJ227" s="52">
        <f>SUM(ENERO:DICIEMBRE!AJ227)</f>
        <v>0</v>
      </c>
      <c r="AK227" s="52">
        <f>SUM(ENERO:DICIEMBRE!AK227)</f>
        <v>0</v>
      </c>
      <c r="AL227" s="52">
        <f>SUM(ENERO:DICIEMBRE!AL227)</f>
        <v>0</v>
      </c>
      <c r="AM227" s="52">
        <f>SUM(ENERO:DICIEMBRE!AM227)</f>
        <v>0</v>
      </c>
      <c r="AN227" s="52">
        <f>SUM(ENERO:DICIEMBRE!AN227)</f>
        <v>0</v>
      </c>
      <c r="AO227" s="52">
        <f>SUM(ENERO:DICIEMBRE!AO227)</f>
        <v>0</v>
      </c>
      <c r="AP227" s="52">
        <f>SUM(ENERO:DICIEMBRE!AP227)</f>
        <v>0</v>
      </c>
      <c r="AQ227" s="52">
        <f>SUM(ENERO:DICIEMBRE!AQ227)</f>
        <v>0</v>
      </c>
      <c r="AR227" s="52">
        <f>SUM(ENERO:DICIEMBRE!AR227)</f>
        <v>0</v>
      </c>
      <c r="AS227" s="52">
        <f>SUM(ENERO:DICIEMBRE!AS227)</f>
        <v>0</v>
      </c>
      <c r="AT227" s="52">
        <f>SUM(ENERO:DICIEMBRE!AT227)</f>
        <v>0</v>
      </c>
      <c r="AU227" s="52">
        <f>SUM(ENERO:DICIEMBRE!AU227)</f>
        <v>20</v>
      </c>
      <c r="AV227" s="52">
        <f>SUM(ENERO:DICIEMBRE!AV227)</f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4806" t="s">
        <v>196</v>
      </c>
      <c r="B228" s="421" t="s">
        <v>197</v>
      </c>
      <c r="C228" s="422">
        <f t="shared" si="75"/>
        <v>15</v>
      </c>
      <c r="D228" s="423">
        <f t="shared" si="66"/>
        <v>2</v>
      </c>
      <c r="E228" s="421">
        <f t="shared" si="67"/>
        <v>13</v>
      </c>
      <c r="F228" s="52">
        <f>SUM(ENERO:DICIEMBRE!F228)</f>
        <v>0</v>
      </c>
      <c r="G228" s="52">
        <f>SUM(ENERO:DICIEMBRE!G228)</f>
        <v>0</v>
      </c>
      <c r="H228" s="52">
        <f>SUM(ENERO:DICIEMBRE!H228)</f>
        <v>1</v>
      </c>
      <c r="I228" s="52">
        <f>SUM(ENERO:DICIEMBRE!I228)</f>
        <v>0</v>
      </c>
      <c r="J228" s="52">
        <f>SUM(ENERO:DICIEMBRE!J228)</f>
        <v>1</v>
      </c>
      <c r="K228" s="52">
        <f>SUM(ENERO:DICIEMBRE!K228)</f>
        <v>3</v>
      </c>
      <c r="L228" s="52">
        <f>SUM(ENERO:DICIEMBRE!L228)</f>
        <v>0</v>
      </c>
      <c r="M228" s="52">
        <f>SUM(ENERO:DICIEMBRE!M228)</f>
        <v>10</v>
      </c>
      <c r="N228" s="52">
        <f>SUM(ENERO:DICIEMBRE!N228)</f>
        <v>0</v>
      </c>
      <c r="O228" s="52">
        <f>SUM(ENERO:DICIEMBRE!O228)</f>
        <v>0</v>
      </c>
      <c r="P228" s="52">
        <f>SUM(ENERO:DICIEMBRE!P228)</f>
        <v>0</v>
      </c>
      <c r="Q228" s="52">
        <f>SUM(ENERO:DICIEMBRE!Q228)</f>
        <v>0</v>
      </c>
      <c r="R228" s="52">
        <f>SUM(ENERO:DICIEMBRE!R228)</f>
        <v>0</v>
      </c>
      <c r="S228" s="52">
        <f>SUM(ENERO:DICIEMBRE!S228)</f>
        <v>0</v>
      </c>
      <c r="T228" s="52">
        <f>SUM(ENERO:DICIEMBRE!T228)</f>
        <v>0</v>
      </c>
      <c r="U228" s="52">
        <f>SUM(ENERO:DICIEMBRE!U228)</f>
        <v>0</v>
      </c>
      <c r="V228" s="52">
        <f>SUM(ENERO:DICIEMBRE!V228)</f>
        <v>0</v>
      </c>
      <c r="W228" s="52">
        <f>SUM(ENERO:DICIEMBRE!W228)</f>
        <v>0</v>
      </c>
      <c r="X228" s="52">
        <f>SUM(ENERO:DICIEMBRE!X228)</f>
        <v>0</v>
      </c>
      <c r="Y228" s="52">
        <f>SUM(ENERO:DICIEMBRE!Y228)</f>
        <v>0</v>
      </c>
      <c r="Z228" s="52">
        <f>SUM(ENERO:DICIEMBRE!Z228)</f>
        <v>0</v>
      </c>
      <c r="AA228" s="52">
        <f>SUM(ENERO:DICIEMBRE!AA228)</f>
        <v>0</v>
      </c>
      <c r="AB228" s="52">
        <f>SUM(ENERO:DICIEMBRE!AB228)</f>
        <v>0</v>
      </c>
      <c r="AC228" s="52">
        <f>SUM(ENERO:DICIEMBRE!AC228)</f>
        <v>0</v>
      </c>
      <c r="AD228" s="52">
        <f>SUM(ENERO:DICIEMBRE!AD228)</f>
        <v>0</v>
      </c>
      <c r="AE228" s="52">
        <f>SUM(ENERO:DICIEMBRE!AE228)</f>
        <v>0</v>
      </c>
      <c r="AF228" s="52">
        <f>SUM(ENERO:DICIEMBRE!AF228)</f>
        <v>0</v>
      </c>
      <c r="AG228" s="52">
        <f>SUM(ENERO:DICIEMBRE!AG228)</f>
        <v>0</v>
      </c>
      <c r="AH228" s="52">
        <f>SUM(ENERO:DICIEMBRE!AH228)</f>
        <v>0</v>
      </c>
      <c r="AI228" s="52">
        <f>SUM(ENERO:DICIEMBRE!AI228)</f>
        <v>0</v>
      </c>
      <c r="AJ228" s="52">
        <f>SUM(ENERO:DICIEMBRE!AJ228)</f>
        <v>0</v>
      </c>
      <c r="AK228" s="52">
        <f>SUM(ENERO:DICIEMBRE!AK228)</f>
        <v>0</v>
      </c>
      <c r="AL228" s="52">
        <f>SUM(ENERO:DICIEMBRE!AL228)</f>
        <v>0</v>
      </c>
      <c r="AM228" s="52">
        <f>SUM(ENERO:DICIEMBRE!AM228)</f>
        <v>0</v>
      </c>
      <c r="AN228" s="52">
        <f>SUM(ENERO:DICIEMBRE!AN228)</f>
        <v>0</v>
      </c>
      <c r="AO228" s="52">
        <f>SUM(ENERO:DICIEMBRE!AO228)</f>
        <v>0</v>
      </c>
      <c r="AP228" s="52">
        <f>SUM(ENERO:DICIEMBRE!AP228)</f>
        <v>0</v>
      </c>
      <c r="AQ228" s="52">
        <f>SUM(ENERO:DICIEMBRE!AQ228)</f>
        <v>0</v>
      </c>
      <c r="AR228" s="52">
        <f>SUM(ENERO:DICIEMBRE!AR228)</f>
        <v>0</v>
      </c>
      <c r="AS228" s="52">
        <f>SUM(ENERO:DICIEMBRE!AS228)</f>
        <v>0</v>
      </c>
      <c r="AT228" s="52">
        <f>SUM(ENERO:DICIEMBRE!AT228)</f>
        <v>0</v>
      </c>
      <c r="AU228" s="52">
        <f>SUM(ENERO:DICIEMBRE!AU228)</f>
        <v>7</v>
      </c>
      <c r="AV228" s="52">
        <f>SUM(ENERO:DICIEMBRE!AV228)</f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4731"/>
      <c r="B229" s="427" t="s">
        <v>198</v>
      </c>
      <c r="C229" s="470">
        <f t="shared" si="75"/>
        <v>29</v>
      </c>
      <c r="D229" s="432">
        <f t="shared" si="66"/>
        <v>4</v>
      </c>
      <c r="E229" s="416">
        <f t="shared" si="67"/>
        <v>25</v>
      </c>
      <c r="F229" s="52">
        <f>SUM(ENERO:DICIEMBRE!F229)</f>
        <v>0</v>
      </c>
      <c r="G229" s="52">
        <f>SUM(ENERO:DICIEMBRE!G229)</f>
        <v>0</v>
      </c>
      <c r="H229" s="52">
        <f>SUM(ENERO:DICIEMBRE!H229)</f>
        <v>0</v>
      </c>
      <c r="I229" s="52">
        <f>SUM(ENERO:DICIEMBRE!I229)</f>
        <v>0</v>
      </c>
      <c r="J229" s="52">
        <f>SUM(ENERO:DICIEMBRE!J229)</f>
        <v>2</v>
      </c>
      <c r="K229" s="52">
        <f>SUM(ENERO:DICIEMBRE!K229)</f>
        <v>12</v>
      </c>
      <c r="L229" s="52">
        <f>SUM(ENERO:DICIEMBRE!L229)</f>
        <v>2</v>
      </c>
      <c r="M229" s="52">
        <f>SUM(ENERO:DICIEMBRE!M229)</f>
        <v>13</v>
      </c>
      <c r="N229" s="52">
        <f>SUM(ENERO:DICIEMBRE!N229)</f>
        <v>0</v>
      </c>
      <c r="O229" s="52">
        <f>SUM(ENERO:DICIEMBRE!O229)</f>
        <v>0</v>
      </c>
      <c r="P229" s="52">
        <f>SUM(ENERO:DICIEMBRE!P229)</f>
        <v>0</v>
      </c>
      <c r="Q229" s="52">
        <f>SUM(ENERO:DICIEMBRE!Q229)</f>
        <v>0</v>
      </c>
      <c r="R229" s="52">
        <f>SUM(ENERO:DICIEMBRE!R229)</f>
        <v>0</v>
      </c>
      <c r="S229" s="52">
        <f>SUM(ENERO:DICIEMBRE!S229)</f>
        <v>0</v>
      </c>
      <c r="T229" s="52">
        <f>SUM(ENERO:DICIEMBRE!T229)</f>
        <v>0</v>
      </c>
      <c r="U229" s="52">
        <f>SUM(ENERO:DICIEMBRE!U229)</f>
        <v>0</v>
      </c>
      <c r="V229" s="52">
        <f>SUM(ENERO:DICIEMBRE!V229)</f>
        <v>0</v>
      </c>
      <c r="W229" s="52">
        <f>SUM(ENERO:DICIEMBRE!W229)</f>
        <v>0</v>
      </c>
      <c r="X229" s="52">
        <f>SUM(ENERO:DICIEMBRE!X229)</f>
        <v>0</v>
      </c>
      <c r="Y229" s="52">
        <f>SUM(ENERO:DICIEMBRE!Y229)</f>
        <v>0</v>
      </c>
      <c r="Z229" s="52">
        <f>SUM(ENERO:DICIEMBRE!Z229)</f>
        <v>0</v>
      </c>
      <c r="AA229" s="52">
        <f>SUM(ENERO:DICIEMBRE!AA229)</f>
        <v>0</v>
      </c>
      <c r="AB229" s="52">
        <f>SUM(ENERO:DICIEMBRE!AB229)</f>
        <v>0</v>
      </c>
      <c r="AC229" s="52">
        <f>SUM(ENERO:DICIEMBRE!AC229)</f>
        <v>0</v>
      </c>
      <c r="AD229" s="52">
        <f>SUM(ENERO:DICIEMBRE!AD229)</f>
        <v>0</v>
      </c>
      <c r="AE229" s="52">
        <f>SUM(ENERO:DICIEMBRE!AE229)</f>
        <v>0</v>
      </c>
      <c r="AF229" s="52">
        <f>SUM(ENERO:DICIEMBRE!AF229)</f>
        <v>0</v>
      </c>
      <c r="AG229" s="52">
        <f>SUM(ENERO:DICIEMBRE!AG229)</f>
        <v>0</v>
      </c>
      <c r="AH229" s="52">
        <f>SUM(ENERO:DICIEMBRE!AH229)</f>
        <v>0</v>
      </c>
      <c r="AI229" s="52">
        <f>SUM(ENERO:DICIEMBRE!AI229)</f>
        <v>0</v>
      </c>
      <c r="AJ229" s="52">
        <f>SUM(ENERO:DICIEMBRE!AJ229)</f>
        <v>0</v>
      </c>
      <c r="AK229" s="52">
        <f>SUM(ENERO:DICIEMBRE!AK229)</f>
        <v>0</v>
      </c>
      <c r="AL229" s="52">
        <f>SUM(ENERO:DICIEMBRE!AL229)</f>
        <v>0</v>
      </c>
      <c r="AM229" s="52">
        <f>SUM(ENERO:DICIEMBRE!AM229)</f>
        <v>0</v>
      </c>
      <c r="AN229" s="52">
        <f>SUM(ENERO:DICIEMBRE!AN229)</f>
        <v>1</v>
      </c>
      <c r="AO229" s="52">
        <f>SUM(ENERO:DICIEMBRE!AO229)</f>
        <v>0</v>
      </c>
      <c r="AP229" s="52">
        <f>SUM(ENERO:DICIEMBRE!AP229)</f>
        <v>0</v>
      </c>
      <c r="AQ229" s="52">
        <f>SUM(ENERO:DICIEMBRE!AQ229)</f>
        <v>0</v>
      </c>
      <c r="AR229" s="52">
        <f>SUM(ENERO:DICIEMBRE!AR229)</f>
        <v>1</v>
      </c>
      <c r="AS229" s="52">
        <f>SUM(ENERO:DICIEMBRE!AS229)</f>
        <v>0</v>
      </c>
      <c r="AT229" s="52">
        <f>SUM(ENERO:DICIEMBRE!AT229)</f>
        <v>0</v>
      </c>
      <c r="AU229" s="52">
        <f>SUM(ENERO:DICIEMBRE!AU229)</f>
        <v>9</v>
      </c>
      <c r="AV229" s="52">
        <f>SUM(ENERO:DICIEMBRE!AV229)</f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433" t="s">
        <v>199</v>
      </c>
      <c r="B230" s="434"/>
      <c r="C230" s="278">
        <f t="shared" si="75"/>
        <v>238</v>
      </c>
      <c r="D230" s="279">
        <f t="shared" si="66"/>
        <v>96</v>
      </c>
      <c r="E230" s="280">
        <f t="shared" si="67"/>
        <v>142</v>
      </c>
      <c r="F230" s="52">
        <f>SUM(ENERO:DICIEMBRE!F230)</f>
        <v>1</v>
      </c>
      <c r="G230" s="52">
        <f>SUM(ENERO:DICIEMBRE!G230)</f>
        <v>0</v>
      </c>
      <c r="H230" s="52">
        <f>SUM(ENERO:DICIEMBRE!H230)</f>
        <v>14</v>
      </c>
      <c r="I230" s="52">
        <f>SUM(ENERO:DICIEMBRE!I230)</f>
        <v>1</v>
      </c>
      <c r="J230" s="52">
        <f>SUM(ENERO:DICIEMBRE!J230)</f>
        <v>27</v>
      </c>
      <c r="K230" s="52">
        <f>SUM(ENERO:DICIEMBRE!K230)</f>
        <v>37</v>
      </c>
      <c r="L230" s="52">
        <f>SUM(ENERO:DICIEMBRE!L230)</f>
        <v>36</v>
      </c>
      <c r="M230" s="52">
        <f>SUM(ENERO:DICIEMBRE!M230)</f>
        <v>77</v>
      </c>
      <c r="N230" s="52">
        <f>SUM(ENERO:DICIEMBRE!N230)</f>
        <v>4</v>
      </c>
      <c r="O230" s="52">
        <f>SUM(ENERO:DICIEMBRE!O230)</f>
        <v>4</v>
      </c>
      <c r="P230" s="52">
        <f>SUM(ENERO:DICIEMBRE!P230)</f>
        <v>1</v>
      </c>
      <c r="Q230" s="52">
        <f>SUM(ENERO:DICIEMBRE!Q230)</f>
        <v>0</v>
      </c>
      <c r="R230" s="52">
        <f>SUM(ENERO:DICIEMBRE!R230)</f>
        <v>1</v>
      </c>
      <c r="S230" s="52">
        <f>SUM(ENERO:DICIEMBRE!S230)</f>
        <v>2</v>
      </c>
      <c r="T230" s="52">
        <f>SUM(ENERO:DICIEMBRE!T230)</f>
        <v>2</v>
      </c>
      <c r="U230" s="52">
        <f>SUM(ENERO:DICIEMBRE!U230)</f>
        <v>3</v>
      </c>
      <c r="V230" s="52">
        <f>SUM(ENERO:DICIEMBRE!V230)</f>
        <v>1</v>
      </c>
      <c r="W230" s="52">
        <f>SUM(ENERO:DICIEMBRE!W230)</f>
        <v>1</v>
      </c>
      <c r="X230" s="52">
        <f>SUM(ENERO:DICIEMBRE!X230)</f>
        <v>2</v>
      </c>
      <c r="Y230" s="52">
        <f>SUM(ENERO:DICIEMBRE!Y230)</f>
        <v>2</v>
      </c>
      <c r="Z230" s="52">
        <f>SUM(ENERO:DICIEMBRE!Z230)</f>
        <v>1</v>
      </c>
      <c r="AA230" s="52">
        <f>SUM(ENERO:DICIEMBRE!AA230)</f>
        <v>4</v>
      </c>
      <c r="AB230" s="52">
        <f>SUM(ENERO:DICIEMBRE!AB230)</f>
        <v>2</v>
      </c>
      <c r="AC230" s="52">
        <f>SUM(ENERO:DICIEMBRE!AC230)</f>
        <v>5</v>
      </c>
      <c r="AD230" s="52">
        <f>SUM(ENERO:DICIEMBRE!AD230)</f>
        <v>2</v>
      </c>
      <c r="AE230" s="52">
        <f>SUM(ENERO:DICIEMBRE!AE230)</f>
        <v>1</v>
      </c>
      <c r="AF230" s="52">
        <f>SUM(ENERO:DICIEMBRE!AF230)</f>
        <v>0</v>
      </c>
      <c r="AG230" s="52">
        <f>SUM(ENERO:DICIEMBRE!AG230)</f>
        <v>3</v>
      </c>
      <c r="AH230" s="52">
        <f>SUM(ENERO:DICIEMBRE!AH230)</f>
        <v>1</v>
      </c>
      <c r="AI230" s="52">
        <f>SUM(ENERO:DICIEMBRE!AI230)</f>
        <v>1</v>
      </c>
      <c r="AJ230" s="52">
        <f>SUM(ENERO:DICIEMBRE!AJ230)</f>
        <v>0</v>
      </c>
      <c r="AK230" s="52">
        <f>SUM(ENERO:DICIEMBRE!AK230)</f>
        <v>1</v>
      </c>
      <c r="AL230" s="52">
        <f>SUM(ENERO:DICIEMBRE!AL230)</f>
        <v>1</v>
      </c>
      <c r="AM230" s="52">
        <f>SUM(ENERO:DICIEMBRE!AM230)</f>
        <v>0</v>
      </c>
      <c r="AN230" s="52">
        <f>SUM(ENERO:DICIEMBRE!AN230)</f>
        <v>11</v>
      </c>
      <c r="AO230" s="52">
        <f>SUM(ENERO:DICIEMBRE!AO230)</f>
        <v>0</v>
      </c>
      <c r="AP230" s="52">
        <f>SUM(ENERO:DICIEMBRE!AP230)</f>
        <v>68</v>
      </c>
      <c r="AQ230" s="52">
        <f>SUM(ENERO:DICIEMBRE!AQ230)</f>
        <v>1</v>
      </c>
      <c r="AR230" s="52">
        <f>SUM(ENERO:DICIEMBRE!AR230)</f>
        <v>1</v>
      </c>
      <c r="AS230" s="52">
        <f>SUM(ENERO:DICIEMBRE!AS230)</f>
        <v>0</v>
      </c>
      <c r="AT230" s="52">
        <f>SUM(ENERO:DICIEMBRE!AT230)</f>
        <v>0</v>
      </c>
      <c r="AU230" s="52">
        <f>SUM(ENERO:DICIEMBRE!AU230)</f>
        <v>49</v>
      </c>
      <c r="AV230" s="52">
        <f>SUM(ENERO:DICIEMBRE!AV230)</f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4806" t="s">
        <v>200</v>
      </c>
      <c r="B231" s="494" t="s">
        <v>201</v>
      </c>
      <c r="C231" s="436">
        <f t="shared" si="75"/>
        <v>11</v>
      </c>
      <c r="D231" s="437">
        <f t="shared" si="66"/>
        <v>3</v>
      </c>
      <c r="E231" s="435">
        <f t="shared" si="67"/>
        <v>8</v>
      </c>
      <c r="F231" s="52">
        <f>SUM(ENERO:DICIEMBRE!F231)</f>
        <v>0</v>
      </c>
      <c r="G231" s="52">
        <f>SUM(ENERO:DICIEMBRE!G231)</f>
        <v>0</v>
      </c>
      <c r="H231" s="52">
        <f>SUM(ENERO:DICIEMBRE!H231)</f>
        <v>0</v>
      </c>
      <c r="I231" s="52">
        <f>SUM(ENERO:DICIEMBRE!I231)</f>
        <v>0</v>
      </c>
      <c r="J231" s="52">
        <f>SUM(ENERO:DICIEMBRE!J231)</f>
        <v>0</v>
      </c>
      <c r="K231" s="52">
        <f>SUM(ENERO:DICIEMBRE!K231)</f>
        <v>2</v>
      </c>
      <c r="L231" s="52">
        <f>SUM(ENERO:DICIEMBRE!L231)</f>
        <v>1</v>
      </c>
      <c r="M231" s="52">
        <f>SUM(ENERO:DICIEMBRE!M231)</f>
        <v>3</v>
      </c>
      <c r="N231" s="52">
        <f>SUM(ENERO:DICIEMBRE!N231)</f>
        <v>1</v>
      </c>
      <c r="O231" s="52">
        <f>SUM(ENERO:DICIEMBRE!O231)</f>
        <v>0</v>
      </c>
      <c r="P231" s="52">
        <f>SUM(ENERO:DICIEMBRE!P231)</f>
        <v>0</v>
      </c>
      <c r="Q231" s="52">
        <f>SUM(ENERO:DICIEMBRE!Q231)</f>
        <v>0</v>
      </c>
      <c r="R231" s="52">
        <f>SUM(ENERO:DICIEMBRE!R231)</f>
        <v>0</v>
      </c>
      <c r="S231" s="52">
        <f>SUM(ENERO:DICIEMBRE!S231)</f>
        <v>0</v>
      </c>
      <c r="T231" s="52">
        <f>SUM(ENERO:DICIEMBRE!T231)</f>
        <v>0</v>
      </c>
      <c r="U231" s="52">
        <f>SUM(ENERO:DICIEMBRE!U231)</f>
        <v>1</v>
      </c>
      <c r="V231" s="52">
        <f>SUM(ENERO:DICIEMBRE!V231)</f>
        <v>0</v>
      </c>
      <c r="W231" s="52">
        <f>SUM(ENERO:DICIEMBRE!W231)</f>
        <v>0</v>
      </c>
      <c r="X231" s="52">
        <f>SUM(ENERO:DICIEMBRE!X231)</f>
        <v>0</v>
      </c>
      <c r="Y231" s="52">
        <f>SUM(ENERO:DICIEMBRE!Y231)</f>
        <v>0</v>
      </c>
      <c r="Z231" s="52">
        <f>SUM(ENERO:DICIEMBRE!Z231)</f>
        <v>0</v>
      </c>
      <c r="AA231" s="52">
        <f>SUM(ENERO:DICIEMBRE!AA231)</f>
        <v>1</v>
      </c>
      <c r="AB231" s="52">
        <f>SUM(ENERO:DICIEMBRE!AB231)</f>
        <v>0</v>
      </c>
      <c r="AC231" s="52">
        <f>SUM(ENERO:DICIEMBRE!AC231)</f>
        <v>0</v>
      </c>
      <c r="AD231" s="52">
        <f>SUM(ENERO:DICIEMBRE!AD231)</f>
        <v>1</v>
      </c>
      <c r="AE231" s="52">
        <f>SUM(ENERO:DICIEMBRE!AE231)</f>
        <v>0</v>
      </c>
      <c r="AF231" s="52">
        <f>SUM(ENERO:DICIEMBRE!AF231)</f>
        <v>0</v>
      </c>
      <c r="AG231" s="52">
        <f>SUM(ENERO:DICIEMBRE!AG231)</f>
        <v>0</v>
      </c>
      <c r="AH231" s="52">
        <f>SUM(ENERO:DICIEMBRE!AH231)</f>
        <v>0</v>
      </c>
      <c r="AI231" s="52">
        <f>SUM(ENERO:DICIEMBRE!AI231)</f>
        <v>0</v>
      </c>
      <c r="AJ231" s="52">
        <f>SUM(ENERO:DICIEMBRE!AJ231)</f>
        <v>0</v>
      </c>
      <c r="AK231" s="52">
        <f>SUM(ENERO:DICIEMBRE!AK231)</f>
        <v>1</v>
      </c>
      <c r="AL231" s="52">
        <f>SUM(ENERO:DICIEMBRE!AL231)</f>
        <v>0</v>
      </c>
      <c r="AM231" s="52">
        <f>SUM(ENERO:DICIEMBRE!AM231)</f>
        <v>0</v>
      </c>
      <c r="AN231" s="52">
        <f>SUM(ENERO:DICIEMBRE!AN231)</f>
        <v>0</v>
      </c>
      <c r="AO231" s="52">
        <f>SUM(ENERO:DICIEMBRE!AO231)</f>
        <v>0</v>
      </c>
      <c r="AP231" s="52">
        <f>SUM(ENERO:DICIEMBRE!AP231)</f>
        <v>2</v>
      </c>
      <c r="AQ231" s="52">
        <f>SUM(ENERO:DICIEMBRE!AQ231)</f>
        <v>0</v>
      </c>
      <c r="AR231" s="52">
        <f>SUM(ENERO:DICIEMBRE!AR231)</f>
        <v>0</v>
      </c>
      <c r="AS231" s="52">
        <f>SUM(ENERO:DICIEMBRE!AS231)</f>
        <v>0</v>
      </c>
      <c r="AT231" s="52">
        <f>SUM(ENERO:DICIEMBRE!AT231)</f>
        <v>0</v>
      </c>
      <c r="AU231" s="52">
        <f>SUM(ENERO:DICIEMBRE!AU231)</f>
        <v>1</v>
      </c>
      <c r="AV231" s="52">
        <f>SUM(ENERO:DICIEMBRE!AV231)</f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4825"/>
      <c r="B232" s="286" t="s">
        <v>202</v>
      </c>
      <c r="C232" s="441">
        <f t="shared" si="75"/>
        <v>28</v>
      </c>
      <c r="D232" s="442">
        <f t="shared" si="66"/>
        <v>12</v>
      </c>
      <c r="E232" s="440">
        <f t="shared" si="67"/>
        <v>16</v>
      </c>
      <c r="F232" s="52">
        <f>SUM(ENERO:DICIEMBRE!F232)</f>
        <v>0</v>
      </c>
      <c r="G232" s="52">
        <f>SUM(ENERO:DICIEMBRE!G232)</f>
        <v>0</v>
      </c>
      <c r="H232" s="52">
        <f>SUM(ENERO:DICIEMBRE!H232)</f>
        <v>0</v>
      </c>
      <c r="I232" s="52">
        <f>SUM(ENERO:DICIEMBRE!I232)</f>
        <v>0</v>
      </c>
      <c r="J232" s="52">
        <f>SUM(ENERO:DICIEMBRE!J232)</f>
        <v>2</v>
      </c>
      <c r="K232" s="52">
        <f>SUM(ENERO:DICIEMBRE!K232)</f>
        <v>2</v>
      </c>
      <c r="L232" s="52">
        <f>SUM(ENERO:DICIEMBRE!L232)</f>
        <v>10</v>
      </c>
      <c r="M232" s="52">
        <f>SUM(ENERO:DICIEMBRE!M232)</f>
        <v>11</v>
      </c>
      <c r="N232" s="52">
        <f>SUM(ENERO:DICIEMBRE!N232)</f>
        <v>0</v>
      </c>
      <c r="O232" s="52">
        <f>SUM(ENERO:DICIEMBRE!O232)</f>
        <v>0</v>
      </c>
      <c r="P232" s="52">
        <f>SUM(ENERO:DICIEMBRE!P232)</f>
        <v>0</v>
      </c>
      <c r="Q232" s="52">
        <f>SUM(ENERO:DICIEMBRE!Q232)</f>
        <v>0</v>
      </c>
      <c r="R232" s="52">
        <f>SUM(ENERO:DICIEMBRE!R232)</f>
        <v>0</v>
      </c>
      <c r="S232" s="52">
        <f>SUM(ENERO:DICIEMBRE!S232)</f>
        <v>1</v>
      </c>
      <c r="T232" s="52">
        <f>SUM(ENERO:DICIEMBRE!T232)</f>
        <v>0</v>
      </c>
      <c r="U232" s="52">
        <f>SUM(ENERO:DICIEMBRE!U232)</f>
        <v>0</v>
      </c>
      <c r="V232" s="52">
        <f>SUM(ENERO:DICIEMBRE!V232)</f>
        <v>0</v>
      </c>
      <c r="W232" s="52">
        <f>SUM(ENERO:DICIEMBRE!W232)</f>
        <v>0</v>
      </c>
      <c r="X232" s="52">
        <f>SUM(ENERO:DICIEMBRE!X232)</f>
        <v>0</v>
      </c>
      <c r="Y232" s="52">
        <f>SUM(ENERO:DICIEMBRE!Y232)</f>
        <v>1</v>
      </c>
      <c r="Z232" s="52">
        <f>SUM(ENERO:DICIEMBRE!Z232)</f>
        <v>0</v>
      </c>
      <c r="AA232" s="52">
        <f>SUM(ENERO:DICIEMBRE!AA232)</f>
        <v>0</v>
      </c>
      <c r="AB232" s="52">
        <f>SUM(ENERO:DICIEMBRE!AB232)</f>
        <v>0</v>
      </c>
      <c r="AC232" s="52">
        <f>SUM(ENERO:DICIEMBRE!AC232)</f>
        <v>1</v>
      </c>
      <c r="AD232" s="52">
        <f>SUM(ENERO:DICIEMBRE!AD232)</f>
        <v>0</v>
      </c>
      <c r="AE232" s="52">
        <f>SUM(ENERO:DICIEMBRE!AE232)</f>
        <v>0</v>
      </c>
      <c r="AF232" s="52">
        <f>SUM(ENERO:DICIEMBRE!AF232)</f>
        <v>0</v>
      </c>
      <c r="AG232" s="52">
        <f>SUM(ENERO:DICIEMBRE!AG232)</f>
        <v>0</v>
      </c>
      <c r="AH232" s="52">
        <f>SUM(ENERO:DICIEMBRE!AH232)</f>
        <v>0</v>
      </c>
      <c r="AI232" s="52">
        <f>SUM(ENERO:DICIEMBRE!AI232)</f>
        <v>0</v>
      </c>
      <c r="AJ232" s="52">
        <f>SUM(ENERO:DICIEMBRE!AJ232)</f>
        <v>0</v>
      </c>
      <c r="AK232" s="52">
        <f>SUM(ENERO:DICIEMBRE!AK232)</f>
        <v>0</v>
      </c>
      <c r="AL232" s="52">
        <f>SUM(ENERO:DICIEMBRE!AL232)</f>
        <v>0</v>
      </c>
      <c r="AM232" s="52">
        <f>SUM(ENERO:DICIEMBRE!AM232)</f>
        <v>0</v>
      </c>
      <c r="AN232" s="52">
        <f>SUM(ENERO:DICIEMBRE!AN232)</f>
        <v>1</v>
      </c>
      <c r="AO232" s="52">
        <f>SUM(ENERO:DICIEMBRE!AO232)</f>
        <v>0</v>
      </c>
      <c r="AP232" s="52">
        <f>SUM(ENERO:DICIEMBRE!AP232)</f>
        <v>4</v>
      </c>
      <c r="AQ232" s="52">
        <f>SUM(ENERO:DICIEMBRE!AQ232)</f>
        <v>0</v>
      </c>
      <c r="AR232" s="52">
        <f>SUM(ENERO:DICIEMBRE!AR232)</f>
        <v>0</v>
      </c>
      <c r="AS232" s="52">
        <f>SUM(ENERO:DICIEMBRE!AS232)</f>
        <v>0</v>
      </c>
      <c r="AT232" s="52">
        <f>SUM(ENERO:DICIEMBRE!AT232)</f>
        <v>0</v>
      </c>
      <c r="AU232" s="52">
        <f>SUM(ENERO:DICIEMBRE!AU232)</f>
        <v>5</v>
      </c>
      <c r="AV232" s="52">
        <f>SUM(ENERO:DICIEMBRE!AV232)</f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4825"/>
      <c r="B233" s="286" t="s">
        <v>203</v>
      </c>
      <c r="C233" s="441">
        <f t="shared" si="75"/>
        <v>18</v>
      </c>
      <c r="D233" s="442">
        <f t="shared" si="66"/>
        <v>4</v>
      </c>
      <c r="E233" s="440">
        <f t="shared" si="67"/>
        <v>14</v>
      </c>
      <c r="F233" s="52">
        <f>SUM(ENERO:DICIEMBRE!F233)</f>
        <v>0</v>
      </c>
      <c r="G233" s="52">
        <f>SUM(ENERO:DICIEMBRE!G233)</f>
        <v>0</v>
      </c>
      <c r="H233" s="52">
        <f>SUM(ENERO:DICIEMBRE!H233)</f>
        <v>0</v>
      </c>
      <c r="I233" s="52">
        <f>SUM(ENERO:DICIEMBRE!I233)</f>
        <v>0</v>
      </c>
      <c r="J233" s="52">
        <f>SUM(ENERO:DICIEMBRE!J233)</f>
        <v>1</v>
      </c>
      <c r="K233" s="52">
        <f>SUM(ENERO:DICIEMBRE!K233)</f>
        <v>2</v>
      </c>
      <c r="L233" s="52">
        <f>SUM(ENERO:DICIEMBRE!L233)</f>
        <v>3</v>
      </c>
      <c r="M233" s="52">
        <f>SUM(ENERO:DICIEMBRE!M233)</f>
        <v>11</v>
      </c>
      <c r="N233" s="52">
        <f>SUM(ENERO:DICIEMBRE!N233)</f>
        <v>0</v>
      </c>
      <c r="O233" s="52">
        <f>SUM(ENERO:DICIEMBRE!O233)</f>
        <v>1</v>
      </c>
      <c r="P233" s="52">
        <f>SUM(ENERO:DICIEMBRE!P233)</f>
        <v>0</v>
      </c>
      <c r="Q233" s="52">
        <f>SUM(ENERO:DICIEMBRE!Q233)</f>
        <v>0</v>
      </c>
      <c r="R233" s="52">
        <f>SUM(ENERO:DICIEMBRE!R233)</f>
        <v>0</v>
      </c>
      <c r="S233" s="52">
        <f>SUM(ENERO:DICIEMBRE!S233)</f>
        <v>0</v>
      </c>
      <c r="T233" s="52">
        <f>SUM(ENERO:DICIEMBRE!T233)</f>
        <v>0</v>
      </c>
      <c r="U233" s="52">
        <f>SUM(ENERO:DICIEMBRE!U233)</f>
        <v>0</v>
      </c>
      <c r="V233" s="52">
        <f>SUM(ENERO:DICIEMBRE!V233)</f>
        <v>0</v>
      </c>
      <c r="W233" s="52">
        <f>SUM(ENERO:DICIEMBRE!W233)</f>
        <v>0</v>
      </c>
      <c r="X233" s="52">
        <f>SUM(ENERO:DICIEMBRE!X233)</f>
        <v>0</v>
      </c>
      <c r="Y233" s="52">
        <f>SUM(ENERO:DICIEMBRE!Y233)</f>
        <v>0</v>
      </c>
      <c r="Z233" s="52">
        <f>SUM(ENERO:DICIEMBRE!Z233)</f>
        <v>0</v>
      </c>
      <c r="AA233" s="52">
        <f>SUM(ENERO:DICIEMBRE!AA233)</f>
        <v>0</v>
      </c>
      <c r="AB233" s="52">
        <f>SUM(ENERO:DICIEMBRE!AB233)</f>
        <v>0</v>
      </c>
      <c r="AC233" s="52">
        <f>SUM(ENERO:DICIEMBRE!AC233)</f>
        <v>0</v>
      </c>
      <c r="AD233" s="52">
        <f>SUM(ENERO:DICIEMBRE!AD233)</f>
        <v>0</v>
      </c>
      <c r="AE233" s="52">
        <f>SUM(ENERO:DICIEMBRE!AE233)</f>
        <v>0</v>
      </c>
      <c r="AF233" s="52">
        <f>SUM(ENERO:DICIEMBRE!AF233)</f>
        <v>0</v>
      </c>
      <c r="AG233" s="52">
        <f>SUM(ENERO:DICIEMBRE!AG233)</f>
        <v>0</v>
      </c>
      <c r="AH233" s="52">
        <f>SUM(ENERO:DICIEMBRE!AH233)</f>
        <v>0</v>
      </c>
      <c r="AI233" s="52">
        <f>SUM(ENERO:DICIEMBRE!AI233)</f>
        <v>0</v>
      </c>
      <c r="AJ233" s="52">
        <f>SUM(ENERO:DICIEMBRE!AJ233)</f>
        <v>0</v>
      </c>
      <c r="AK233" s="52">
        <f>SUM(ENERO:DICIEMBRE!AK233)</f>
        <v>0</v>
      </c>
      <c r="AL233" s="52">
        <f>SUM(ENERO:DICIEMBRE!AL233)</f>
        <v>0</v>
      </c>
      <c r="AM233" s="52">
        <f>SUM(ENERO:DICIEMBRE!AM233)</f>
        <v>0</v>
      </c>
      <c r="AN233" s="52">
        <f>SUM(ENERO:DICIEMBRE!AN233)</f>
        <v>4</v>
      </c>
      <c r="AO233" s="52">
        <f>SUM(ENERO:DICIEMBRE!AO233)</f>
        <v>0</v>
      </c>
      <c r="AP233" s="52">
        <f>SUM(ENERO:DICIEMBRE!AP233)</f>
        <v>7</v>
      </c>
      <c r="AQ233" s="52">
        <f>SUM(ENERO:DICIEMBRE!AQ233)</f>
        <v>1</v>
      </c>
      <c r="AR233" s="52">
        <f>SUM(ENERO:DICIEMBRE!AR233)</f>
        <v>0</v>
      </c>
      <c r="AS233" s="52">
        <f>SUM(ENERO:DICIEMBRE!AS233)</f>
        <v>0</v>
      </c>
      <c r="AT233" s="52">
        <f>SUM(ENERO:DICIEMBRE!AT233)</f>
        <v>0</v>
      </c>
      <c r="AU233" s="52">
        <f>SUM(ENERO:DICIEMBRE!AU233)</f>
        <v>4</v>
      </c>
      <c r="AV233" s="52">
        <f>SUM(ENERO:DICIEMBRE!AV233)</f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4825"/>
      <c r="B234" s="495" t="s">
        <v>204</v>
      </c>
      <c r="C234" s="441">
        <f t="shared" si="75"/>
        <v>1</v>
      </c>
      <c r="D234" s="496"/>
      <c r="E234" s="440">
        <f>SUM(K234+M234+O234+Q234+S234+U234+W234+Y234+AA234+AC234+AE234+AG234+AI234+AK234+AM234)</f>
        <v>1</v>
      </c>
      <c r="F234" s="379"/>
      <c r="G234" s="380"/>
      <c r="H234" s="379"/>
      <c r="I234" s="380"/>
      <c r="J234" s="379"/>
      <c r="K234" s="52">
        <f>SUM(ENERO:DICIEMBRE!K234)</f>
        <v>1</v>
      </c>
      <c r="L234" s="379"/>
      <c r="M234" s="52">
        <f>SUM(ENERO:DICIEMBRE!M234)</f>
        <v>0</v>
      </c>
      <c r="N234" s="379"/>
      <c r="O234" s="52">
        <f>SUM(ENERO:DICIEMBRE!O234)</f>
        <v>0</v>
      </c>
      <c r="P234" s="379"/>
      <c r="Q234" s="52">
        <f>SUM(ENERO:DICIEMBRE!Q234)</f>
        <v>0</v>
      </c>
      <c r="R234" s="379"/>
      <c r="S234" s="52">
        <f>SUM(ENERO:DICIEMBRE!S234)</f>
        <v>0</v>
      </c>
      <c r="T234" s="379"/>
      <c r="U234" s="52">
        <f>SUM(ENERO:DICIEMBRE!U234)</f>
        <v>0</v>
      </c>
      <c r="V234" s="379"/>
      <c r="W234" s="52">
        <f>SUM(ENERO:DICIEMBRE!W234)</f>
        <v>0</v>
      </c>
      <c r="X234" s="379"/>
      <c r="Y234" s="52">
        <f>SUM(ENERO:DICIEMBRE!Y234)</f>
        <v>0</v>
      </c>
      <c r="Z234" s="379"/>
      <c r="AA234" s="52">
        <f>SUM(ENERO:DICIEMBRE!AA234)</f>
        <v>0</v>
      </c>
      <c r="AB234" s="379"/>
      <c r="AC234" s="52">
        <f>SUM(ENERO:DICIEMBRE!AC234)</f>
        <v>0</v>
      </c>
      <c r="AD234" s="379"/>
      <c r="AE234" s="52">
        <f>SUM(ENERO:DICIEMBRE!AE234)</f>
        <v>0</v>
      </c>
      <c r="AF234" s="379"/>
      <c r="AG234" s="52">
        <f>SUM(ENERO:DICIEMBRE!AG234)</f>
        <v>0</v>
      </c>
      <c r="AH234" s="379"/>
      <c r="AI234" s="52">
        <f>SUM(ENERO:DICIEMBRE!AI234)</f>
        <v>0</v>
      </c>
      <c r="AJ234" s="379"/>
      <c r="AK234" s="52">
        <f>SUM(ENERO:DICIEMBRE!AK234)</f>
        <v>0</v>
      </c>
      <c r="AL234" s="379"/>
      <c r="AM234" s="52">
        <f>SUM(ENERO:DICIEMBRE!AM234)</f>
        <v>0</v>
      </c>
      <c r="AN234" s="52">
        <f>SUM(ENERO:DICIEMBRE!AN234)</f>
        <v>0</v>
      </c>
      <c r="AO234" s="52">
        <f>SUM(ENERO:DICIEMBRE!AO234)</f>
        <v>0</v>
      </c>
      <c r="AP234" s="52">
        <f>SUM(ENERO:DICIEMBRE!AP234)</f>
        <v>0</v>
      </c>
      <c r="AQ234" s="52">
        <f>SUM(ENERO:DICIEMBRE!AQ234)</f>
        <v>0</v>
      </c>
      <c r="AR234" s="52">
        <f>SUM(ENERO:DICIEMBRE!AR234)</f>
        <v>0</v>
      </c>
      <c r="AS234" s="379"/>
      <c r="AT234" s="52">
        <f>SUM(ENERO:DICIEMBRE!AT234)</f>
        <v>0</v>
      </c>
      <c r="AU234" s="52">
        <f>SUM(ENERO:DICIEMBRE!AU234)</f>
        <v>0</v>
      </c>
      <c r="AV234" s="52">
        <f>SUM(ENERO:DICIEMBRE!AV234)</f>
        <v>0</v>
      </c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4825"/>
      <c r="B235" s="286" t="s">
        <v>205</v>
      </c>
      <c r="C235" s="441">
        <f t="shared" si="75"/>
        <v>6</v>
      </c>
      <c r="D235" s="442">
        <f t="shared" ref="D235:E241" si="76">SUM(F235+H235+J235+L235+N235+P235+R235+T235+V235+X235+Z235+AB235+AD235+AF235+AH235+AJ235+AL235)</f>
        <v>1</v>
      </c>
      <c r="E235" s="440">
        <f t="shared" si="76"/>
        <v>5</v>
      </c>
      <c r="F235" s="52">
        <f>SUM(ENERO:DICIEMBRE!F235)</f>
        <v>0</v>
      </c>
      <c r="G235" s="52">
        <f>SUM(ENERO:DICIEMBRE!G235)</f>
        <v>0</v>
      </c>
      <c r="H235" s="52">
        <f>SUM(ENERO:DICIEMBRE!H235)</f>
        <v>0</v>
      </c>
      <c r="I235" s="52">
        <f>SUM(ENERO:DICIEMBRE!I235)</f>
        <v>0</v>
      </c>
      <c r="J235" s="52">
        <f>SUM(ENERO:DICIEMBRE!J235)</f>
        <v>0</v>
      </c>
      <c r="K235" s="52">
        <f>SUM(ENERO:DICIEMBRE!K235)</f>
        <v>0</v>
      </c>
      <c r="L235" s="52">
        <f>SUM(ENERO:DICIEMBRE!L235)</f>
        <v>0</v>
      </c>
      <c r="M235" s="52">
        <f>SUM(ENERO:DICIEMBRE!M235)</f>
        <v>3</v>
      </c>
      <c r="N235" s="52">
        <f>SUM(ENERO:DICIEMBRE!N235)</f>
        <v>0</v>
      </c>
      <c r="O235" s="52">
        <f>SUM(ENERO:DICIEMBRE!O235)</f>
        <v>0</v>
      </c>
      <c r="P235" s="52">
        <f>SUM(ENERO:DICIEMBRE!P235)</f>
        <v>0</v>
      </c>
      <c r="Q235" s="52">
        <f>SUM(ENERO:DICIEMBRE!Q235)</f>
        <v>0</v>
      </c>
      <c r="R235" s="52">
        <f>SUM(ENERO:DICIEMBRE!R235)</f>
        <v>0</v>
      </c>
      <c r="S235" s="52">
        <f>SUM(ENERO:DICIEMBRE!S235)</f>
        <v>0</v>
      </c>
      <c r="T235" s="52">
        <f>SUM(ENERO:DICIEMBRE!T235)</f>
        <v>0</v>
      </c>
      <c r="U235" s="52">
        <f>SUM(ENERO:DICIEMBRE!U235)</f>
        <v>0</v>
      </c>
      <c r="V235" s="52">
        <f>SUM(ENERO:DICIEMBRE!V235)</f>
        <v>0</v>
      </c>
      <c r="W235" s="52">
        <f>SUM(ENERO:DICIEMBRE!W235)</f>
        <v>0</v>
      </c>
      <c r="X235" s="52">
        <f>SUM(ENERO:DICIEMBRE!X235)</f>
        <v>1</v>
      </c>
      <c r="Y235" s="52">
        <f>SUM(ENERO:DICIEMBRE!Y235)</f>
        <v>0</v>
      </c>
      <c r="Z235" s="52">
        <f>SUM(ENERO:DICIEMBRE!Z235)</f>
        <v>0</v>
      </c>
      <c r="AA235" s="52">
        <f>SUM(ENERO:DICIEMBRE!AA235)</f>
        <v>0</v>
      </c>
      <c r="AB235" s="52">
        <f>SUM(ENERO:DICIEMBRE!AB235)</f>
        <v>0</v>
      </c>
      <c r="AC235" s="52">
        <f>SUM(ENERO:DICIEMBRE!AC235)</f>
        <v>0</v>
      </c>
      <c r="AD235" s="52">
        <f>SUM(ENERO:DICIEMBRE!AD235)</f>
        <v>0</v>
      </c>
      <c r="AE235" s="52">
        <f>SUM(ENERO:DICIEMBRE!AE235)</f>
        <v>0</v>
      </c>
      <c r="AF235" s="52">
        <f>SUM(ENERO:DICIEMBRE!AF235)</f>
        <v>0</v>
      </c>
      <c r="AG235" s="52">
        <f>SUM(ENERO:DICIEMBRE!AG235)</f>
        <v>1</v>
      </c>
      <c r="AH235" s="52">
        <f>SUM(ENERO:DICIEMBRE!AH235)</f>
        <v>0</v>
      </c>
      <c r="AI235" s="52">
        <f>SUM(ENERO:DICIEMBRE!AI235)</f>
        <v>1</v>
      </c>
      <c r="AJ235" s="52">
        <f>SUM(ENERO:DICIEMBRE!AJ235)</f>
        <v>0</v>
      </c>
      <c r="AK235" s="52">
        <f>SUM(ENERO:DICIEMBRE!AK235)</f>
        <v>0</v>
      </c>
      <c r="AL235" s="52">
        <f>SUM(ENERO:DICIEMBRE!AL235)</f>
        <v>0</v>
      </c>
      <c r="AM235" s="52">
        <f>SUM(ENERO:DICIEMBRE!AM235)</f>
        <v>0</v>
      </c>
      <c r="AN235" s="52">
        <f>SUM(ENERO:DICIEMBRE!AN235)</f>
        <v>0</v>
      </c>
      <c r="AO235" s="52">
        <f>SUM(ENERO:DICIEMBRE!AO235)</f>
        <v>1</v>
      </c>
      <c r="AP235" s="52">
        <f>SUM(ENERO:DICIEMBRE!AP235)</f>
        <v>4</v>
      </c>
      <c r="AQ235" s="52">
        <f>SUM(ENERO:DICIEMBRE!AQ235)</f>
        <v>0</v>
      </c>
      <c r="AR235" s="52">
        <f>SUM(ENERO:DICIEMBRE!AR235)</f>
        <v>0</v>
      </c>
      <c r="AS235" s="52">
        <f>SUM(ENERO:DICIEMBRE!AS235)</f>
        <v>0</v>
      </c>
      <c r="AT235" s="52">
        <f>SUM(ENERO:DICIEMBRE!AT235)</f>
        <v>0</v>
      </c>
      <c r="AU235" s="52">
        <f>SUM(ENERO:DICIEMBRE!AU235)</f>
        <v>2</v>
      </c>
      <c r="AV235" s="52">
        <f>SUM(ENERO:DICIEMBRE!AV235)</f>
        <v>0</v>
      </c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4825"/>
      <c r="B236" s="497" t="s">
        <v>206</v>
      </c>
      <c r="C236" s="441">
        <f t="shared" si="75"/>
        <v>0</v>
      </c>
      <c r="D236" s="442">
        <f t="shared" si="76"/>
        <v>0</v>
      </c>
      <c r="E236" s="440">
        <f t="shared" si="76"/>
        <v>0</v>
      </c>
      <c r="F236" s="52">
        <f>SUM(ENERO:DICIEMBRE!F236)</f>
        <v>0</v>
      </c>
      <c r="G236" s="52">
        <f>SUM(ENERO:DICIEMBRE!G236)</f>
        <v>0</v>
      </c>
      <c r="H236" s="52">
        <f>SUM(ENERO:DICIEMBRE!H236)</f>
        <v>0</v>
      </c>
      <c r="I236" s="52">
        <f>SUM(ENERO:DICIEMBRE!I236)</f>
        <v>0</v>
      </c>
      <c r="J236" s="52">
        <f>SUM(ENERO:DICIEMBRE!J236)</f>
        <v>0</v>
      </c>
      <c r="K236" s="52">
        <f>SUM(ENERO:DICIEMBRE!K236)</f>
        <v>0</v>
      </c>
      <c r="L236" s="52">
        <f>SUM(ENERO:DICIEMBRE!L236)</f>
        <v>0</v>
      </c>
      <c r="M236" s="52">
        <f>SUM(ENERO:DICIEMBRE!M236)</f>
        <v>0</v>
      </c>
      <c r="N236" s="52">
        <f>SUM(ENERO:DICIEMBRE!N236)</f>
        <v>0</v>
      </c>
      <c r="O236" s="52">
        <f>SUM(ENERO:DICIEMBRE!O236)</f>
        <v>0</v>
      </c>
      <c r="P236" s="52">
        <f>SUM(ENERO:DICIEMBRE!P236)</f>
        <v>0</v>
      </c>
      <c r="Q236" s="52">
        <f>SUM(ENERO:DICIEMBRE!Q236)</f>
        <v>0</v>
      </c>
      <c r="R236" s="52">
        <f>SUM(ENERO:DICIEMBRE!R236)</f>
        <v>0</v>
      </c>
      <c r="S236" s="52">
        <f>SUM(ENERO:DICIEMBRE!S236)</f>
        <v>0</v>
      </c>
      <c r="T236" s="52">
        <f>SUM(ENERO:DICIEMBRE!T236)</f>
        <v>0</v>
      </c>
      <c r="U236" s="52">
        <f>SUM(ENERO:DICIEMBRE!U236)</f>
        <v>0</v>
      </c>
      <c r="V236" s="52">
        <f>SUM(ENERO:DICIEMBRE!V236)</f>
        <v>0</v>
      </c>
      <c r="W236" s="52">
        <f>SUM(ENERO:DICIEMBRE!W236)</f>
        <v>0</v>
      </c>
      <c r="X236" s="52">
        <f>SUM(ENERO:DICIEMBRE!X236)</f>
        <v>0</v>
      </c>
      <c r="Y236" s="52">
        <f>SUM(ENERO:DICIEMBRE!Y236)</f>
        <v>0</v>
      </c>
      <c r="Z236" s="52">
        <f>SUM(ENERO:DICIEMBRE!Z236)</f>
        <v>0</v>
      </c>
      <c r="AA236" s="52">
        <f>SUM(ENERO:DICIEMBRE!AA236)</f>
        <v>0</v>
      </c>
      <c r="AB236" s="52">
        <f>SUM(ENERO:DICIEMBRE!AB236)</f>
        <v>0</v>
      </c>
      <c r="AC236" s="52">
        <f>SUM(ENERO:DICIEMBRE!AC236)</f>
        <v>0</v>
      </c>
      <c r="AD236" s="52">
        <f>SUM(ENERO:DICIEMBRE!AD236)</f>
        <v>0</v>
      </c>
      <c r="AE236" s="52">
        <f>SUM(ENERO:DICIEMBRE!AE236)</f>
        <v>0</v>
      </c>
      <c r="AF236" s="52">
        <f>SUM(ENERO:DICIEMBRE!AF236)</f>
        <v>0</v>
      </c>
      <c r="AG236" s="52">
        <f>SUM(ENERO:DICIEMBRE!AG236)</f>
        <v>0</v>
      </c>
      <c r="AH236" s="52">
        <f>SUM(ENERO:DICIEMBRE!AH236)</f>
        <v>0</v>
      </c>
      <c r="AI236" s="52">
        <f>SUM(ENERO:DICIEMBRE!AI236)</f>
        <v>0</v>
      </c>
      <c r="AJ236" s="52">
        <f>SUM(ENERO:DICIEMBRE!AJ236)</f>
        <v>0</v>
      </c>
      <c r="AK236" s="52">
        <f>SUM(ENERO:DICIEMBRE!AK236)</f>
        <v>0</v>
      </c>
      <c r="AL236" s="52">
        <f>SUM(ENERO:DICIEMBRE!AL236)</f>
        <v>0</v>
      </c>
      <c r="AM236" s="52">
        <f>SUM(ENERO:DICIEMBRE!AM236)</f>
        <v>0</v>
      </c>
      <c r="AN236" s="52">
        <f>SUM(ENERO:DICIEMBRE!AN236)</f>
        <v>0</v>
      </c>
      <c r="AO236" s="52">
        <f>SUM(ENERO:DICIEMBRE!AO236)</f>
        <v>0</v>
      </c>
      <c r="AP236" s="52">
        <f>SUM(ENERO:DICIEMBRE!AP236)</f>
        <v>0</v>
      </c>
      <c r="AQ236" s="52">
        <f>SUM(ENERO:DICIEMBRE!AQ236)</f>
        <v>0</v>
      </c>
      <c r="AR236" s="52">
        <f>SUM(ENERO:DICIEMBRE!AR236)</f>
        <v>0</v>
      </c>
      <c r="AS236" s="52">
        <f>SUM(ENERO:DICIEMBRE!AS236)</f>
        <v>0</v>
      </c>
      <c r="AT236" s="52">
        <f>SUM(ENERO:DICIEMBRE!AT236)</f>
        <v>0</v>
      </c>
      <c r="AU236" s="52">
        <f>SUM(ENERO:DICIEMBRE!AU236)</f>
        <v>0</v>
      </c>
      <c r="AV236" s="52">
        <f>SUM(ENERO:DICIEMBRE!AV236)</f>
        <v>0</v>
      </c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4825"/>
      <c r="B237" s="497" t="s">
        <v>207</v>
      </c>
      <c r="C237" s="441">
        <f t="shared" si="75"/>
        <v>7</v>
      </c>
      <c r="D237" s="442">
        <f t="shared" si="76"/>
        <v>3</v>
      </c>
      <c r="E237" s="440">
        <f t="shared" si="76"/>
        <v>4</v>
      </c>
      <c r="F237" s="52">
        <f>SUM(ENERO:DICIEMBRE!F237)</f>
        <v>0</v>
      </c>
      <c r="G237" s="52">
        <f>SUM(ENERO:DICIEMBRE!G237)</f>
        <v>0</v>
      </c>
      <c r="H237" s="52">
        <f>SUM(ENERO:DICIEMBRE!H237)</f>
        <v>2</v>
      </c>
      <c r="I237" s="52">
        <f>SUM(ENERO:DICIEMBRE!I237)</f>
        <v>0</v>
      </c>
      <c r="J237" s="52">
        <f>SUM(ENERO:DICIEMBRE!J237)</f>
        <v>0</v>
      </c>
      <c r="K237" s="52">
        <f>SUM(ENERO:DICIEMBRE!K237)</f>
        <v>2</v>
      </c>
      <c r="L237" s="52">
        <f>SUM(ENERO:DICIEMBRE!L237)</f>
        <v>1</v>
      </c>
      <c r="M237" s="52">
        <f>SUM(ENERO:DICIEMBRE!M237)</f>
        <v>2</v>
      </c>
      <c r="N237" s="52">
        <f>SUM(ENERO:DICIEMBRE!N237)</f>
        <v>0</v>
      </c>
      <c r="O237" s="52">
        <f>SUM(ENERO:DICIEMBRE!O237)</f>
        <v>0</v>
      </c>
      <c r="P237" s="52">
        <f>SUM(ENERO:DICIEMBRE!P237)</f>
        <v>0</v>
      </c>
      <c r="Q237" s="52">
        <f>SUM(ENERO:DICIEMBRE!Q237)</f>
        <v>0</v>
      </c>
      <c r="R237" s="52">
        <f>SUM(ENERO:DICIEMBRE!R237)</f>
        <v>0</v>
      </c>
      <c r="S237" s="52">
        <f>SUM(ENERO:DICIEMBRE!S237)</f>
        <v>0</v>
      </c>
      <c r="T237" s="52">
        <f>SUM(ENERO:DICIEMBRE!T237)</f>
        <v>0</v>
      </c>
      <c r="U237" s="52">
        <f>SUM(ENERO:DICIEMBRE!U237)</f>
        <v>0</v>
      </c>
      <c r="V237" s="52">
        <f>SUM(ENERO:DICIEMBRE!V237)</f>
        <v>0</v>
      </c>
      <c r="W237" s="52">
        <f>SUM(ENERO:DICIEMBRE!W237)</f>
        <v>0</v>
      </c>
      <c r="X237" s="52">
        <f>SUM(ENERO:DICIEMBRE!X237)</f>
        <v>0</v>
      </c>
      <c r="Y237" s="52">
        <f>SUM(ENERO:DICIEMBRE!Y237)</f>
        <v>0</v>
      </c>
      <c r="Z237" s="52">
        <f>SUM(ENERO:DICIEMBRE!Z237)</f>
        <v>0</v>
      </c>
      <c r="AA237" s="52">
        <f>SUM(ENERO:DICIEMBRE!AA237)</f>
        <v>0</v>
      </c>
      <c r="AB237" s="52">
        <f>SUM(ENERO:DICIEMBRE!AB237)</f>
        <v>0</v>
      </c>
      <c r="AC237" s="52">
        <f>SUM(ENERO:DICIEMBRE!AC237)</f>
        <v>0</v>
      </c>
      <c r="AD237" s="52">
        <f>SUM(ENERO:DICIEMBRE!AD237)</f>
        <v>0</v>
      </c>
      <c r="AE237" s="52">
        <f>SUM(ENERO:DICIEMBRE!AE237)</f>
        <v>0</v>
      </c>
      <c r="AF237" s="52">
        <f>SUM(ENERO:DICIEMBRE!AF237)</f>
        <v>0</v>
      </c>
      <c r="AG237" s="52">
        <f>SUM(ENERO:DICIEMBRE!AG237)</f>
        <v>0</v>
      </c>
      <c r="AH237" s="52">
        <f>SUM(ENERO:DICIEMBRE!AH237)</f>
        <v>0</v>
      </c>
      <c r="AI237" s="52">
        <f>SUM(ENERO:DICIEMBRE!AI237)</f>
        <v>0</v>
      </c>
      <c r="AJ237" s="52">
        <f>SUM(ENERO:DICIEMBRE!AJ237)</f>
        <v>0</v>
      </c>
      <c r="AK237" s="52">
        <f>SUM(ENERO:DICIEMBRE!AK237)</f>
        <v>0</v>
      </c>
      <c r="AL237" s="52">
        <f>SUM(ENERO:DICIEMBRE!AL237)</f>
        <v>0</v>
      </c>
      <c r="AM237" s="52">
        <f>SUM(ENERO:DICIEMBRE!AM237)</f>
        <v>0</v>
      </c>
      <c r="AN237" s="52">
        <f>SUM(ENERO:DICIEMBRE!AN237)</f>
        <v>0</v>
      </c>
      <c r="AO237" s="52">
        <f>SUM(ENERO:DICIEMBRE!AO237)</f>
        <v>0</v>
      </c>
      <c r="AP237" s="52">
        <f>SUM(ENERO:DICIEMBRE!AP237)</f>
        <v>4</v>
      </c>
      <c r="AQ237" s="52">
        <f>SUM(ENERO:DICIEMBRE!AQ237)</f>
        <v>0</v>
      </c>
      <c r="AR237" s="52">
        <f>SUM(ENERO:DICIEMBRE!AR237)</f>
        <v>0</v>
      </c>
      <c r="AS237" s="52">
        <f>SUM(ENERO:DICIEMBRE!AS237)</f>
        <v>0</v>
      </c>
      <c r="AT237" s="52">
        <f>SUM(ENERO:DICIEMBRE!AT237)</f>
        <v>0</v>
      </c>
      <c r="AU237" s="52">
        <f>SUM(ENERO:DICIEMBRE!AU237)</f>
        <v>3</v>
      </c>
      <c r="AV237" s="52">
        <f>SUM(ENERO:DICIEMBRE!AV237)</f>
        <v>0</v>
      </c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4731"/>
      <c r="B238" s="498" t="s">
        <v>208</v>
      </c>
      <c r="C238" s="451">
        <f t="shared" si="75"/>
        <v>2</v>
      </c>
      <c r="D238" s="444">
        <f t="shared" si="76"/>
        <v>0</v>
      </c>
      <c r="E238" s="452">
        <f t="shared" si="76"/>
        <v>2</v>
      </c>
      <c r="F238" s="52">
        <f>SUM(ENERO:DICIEMBRE!F238)</f>
        <v>0</v>
      </c>
      <c r="G238" s="52">
        <f>SUM(ENERO:DICIEMBRE!G238)</f>
        <v>0</v>
      </c>
      <c r="H238" s="52">
        <f>SUM(ENERO:DICIEMBRE!H238)</f>
        <v>0</v>
      </c>
      <c r="I238" s="52">
        <f>SUM(ENERO:DICIEMBRE!I238)</f>
        <v>0</v>
      </c>
      <c r="J238" s="52">
        <f>SUM(ENERO:DICIEMBRE!J238)</f>
        <v>0</v>
      </c>
      <c r="K238" s="52">
        <f>SUM(ENERO:DICIEMBRE!K238)</f>
        <v>2</v>
      </c>
      <c r="L238" s="52">
        <f>SUM(ENERO:DICIEMBRE!L238)</f>
        <v>0</v>
      </c>
      <c r="M238" s="52">
        <f>SUM(ENERO:DICIEMBRE!M238)</f>
        <v>0</v>
      </c>
      <c r="N238" s="52">
        <f>SUM(ENERO:DICIEMBRE!N238)</f>
        <v>0</v>
      </c>
      <c r="O238" s="52">
        <f>SUM(ENERO:DICIEMBRE!O238)</f>
        <v>0</v>
      </c>
      <c r="P238" s="52">
        <f>SUM(ENERO:DICIEMBRE!P238)</f>
        <v>0</v>
      </c>
      <c r="Q238" s="52">
        <f>SUM(ENERO:DICIEMBRE!Q238)</f>
        <v>0</v>
      </c>
      <c r="R238" s="52">
        <f>SUM(ENERO:DICIEMBRE!R238)</f>
        <v>0</v>
      </c>
      <c r="S238" s="52">
        <f>SUM(ENERO:DICIEMBRE!S238)</f>
        <v>0</v>
      </c>
      <c r="T238" s="52">
        <f>SUM(ENERO:DICIEMBRE!T238)</f>
        <v>0</v>
      </c>
      <c r="U238" s="52">
        <f>SUM(ENERO:DICIEMBRE!U238)</f>
        <v>0</v>
      </c>
      <c r="V238" s="52">
        <f>SUM(ENERO:DICIEMBRE!V238)</f>
        <v>0</v>
      </c>
      <c r="W238" s="52">
        <f>SUM(ENERO:DICIEMBRE!W238)</f>
        <v>0</v>
      </c>
      <c r="X238" s="52">
        <f>SUM(ENERO:DICIEMBRE!X238)</f>
        <v>0</v>
      </c>
      <c r="Y238" s="52">
        <f>SUM(ENERO:DICIEMBRE!Y238)</f>
        <v>0</v>
      </c>
      <c r="Z238" s="52">
        <f>SUM(ENERO:DICIEMBRE!Z238)</f>
        <v>0</v>
      </c>
      <c r="AA238" s="52">
        <f>SUM(ENERO:DICIEMBRE!AA238)</f>
        <v>0</v>
      </c>
      <c r="AB238" s="52">
        <f>SUM(ENERO:DICIEMBRE!AB238)</f>
        <v>0</v>
      </c>
      <c r="AC238" s="52">
        <f>SUM(ENERO:DICIEMBRE!AC238)</f>
        <v>0</v>
      </c>
      <c r="AD238" s="52">
        <f>SUM(ENERO:DICIEMBRE!AD238)</f>
        <v>0</v>
      </c>
      <c r="AE238" s="52">
        <f>SUM(ENERO:DICIEMBRE!AE238)</f>
        <v>0</v>
      </c>
      <c r="AF238" s="52">
        <f>SUM(ENERO:DICIEMBRE!AF238)</f>
        <v>0</v>
      </c>
      <c r="AG238" s="52">
        <f>SUM(ENERO:DICIEMBRE!AG238)</f>
        <v>0</v>
      </c>
      <c r="AH238" s="52">
        <f>SUM(ENERO:DICIEMBRE!AH238)</f>
        <v>0</v>
      </c>
      <c r="AI238" s="52">
        <f>SUM(ENERO:DICIEMBRE!AI238)</f>
        <v>0</v>
      </c>
      <c r="AJ238" s="52">
        <f>SUM(ENERO:DICIEMBRE!AJ238)</f>
        <v>0</v>
      </c>
      <c r="AK238" s="52">
        <f>SUM(ENERO:DICIEMBRE!AK238)</f>
        <v>0</v>
      </c>
      <c r="AL238" s="52">
        <f>SUM(ENERO:DICIEMBRE!AL238)</f>
        <v>0</v>
      </c>
      <c r="AM238" s="52">
        <f>SUM(ENERO:DICIEMBRE!AM238)</f>
        <v>0</v>
      </c>
      <c r="AN238" s="52">
        <f>SUM(ENERO:DICIEMBRE!AN238)</f>
        <v>0</v>
      </c>
      <c r="AO238" s="52">
        <f>SUM(ENERO:DICIEMBRE!AO238)</f>
        <v>0</v>
      </c>
      <c r="AP238" s="52">
        <f>SUM(ENERO:DICIEMBRE!AP238)</f>
        <v>1</v>
      </c>
      <c r="AQ238" s="52">
        <f>SUM(ENERO:DICIEMBRE!AQ238)</f>
        <v>0</v>
      </c>
      <c r="AR238" s="52">
        <f>SUM(ENERO:DICIEMBRE!AR238)</f>
        <v>0</v>
      </c>
      <c r="AS238" s="52">
        <f>SUM(ENERO:DICIEMBRE!AS238)</f>
        <v>0</v>
      </c>
      <c r="AT238" s="52">
        <f>SUM(ENERO:DICIEMBRE!AT238)</f>
        <v>0</v>
      </c>
      <c r="AU238" s="52">
        <f>SUM(ENERO:DICIEMBRE!AU238)</f>
        <v>1</v>
      </c>
      <c r="AV238" s="52">
        <f>SUM(ENERO:DICIEMBRE!AV238)</f>
        <v>0</v>
      </c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4806" t="s">
        <v>209</v>
      </c>
      <c r="B239" s="499" t="s">
        <v>210</v>
      </c>
      <c r="C239" s="422">
        <f t="shared" si="75"/>
        <v>0</v>
      </c>
      <c r="D239" s="423">
        <f t="shared" si="76"/>
        <v>0</v>
      </c>
      <c r="E239" s="421">
        <f t="shared" si="76"/>
        <v>0</v>
      </c>
      <c r="F239" s="52">
        <f>SUM(ENERO:DICIEMBRE!F239)</f>
        <v>0</v>
      </c>
      <c r="G239" s="52">
        <f>SUM(ENERO:DICIEMBRE!G239)</f>
        <v>0</v>
      </c>
      <c r="H239" s="52">
        <f>SUM(ENERO:DICIEMBRE!H239)</f>
        <v>0</v>
      </c>
      <c r="I239" s="52">
        <f>SUM(ENERO:DICIEMBRE!I239)</f>
        <v>0</v>
      </c>
      <c r="J239" s="52">
        <f>SUM(ENERO:DICIEMBRE!J239)</f>
        <v>0</v>
      </c>
      <c r="K239" s="52">
        <f>SUM(ENERO:DICIEMBRE!K239)</f>
        <v>0</v>
      </c>
      <c r="L239" s="52">
        <f>SUM(ENERO:DICIEMBRE!L239)</f>
        <v>0</v>
      </c>
      <c r="M239" s="52">
        <f>SUM(ENERO:DICIEMBRE!M239)</f>
        <v>0</v>
      </c>
      <c r="N239" s="52">
        <f>SUM(ENERO:DICIEMBRE!N239)</f>
        <v>0</v>
      </c>
      <c r="O239" s="52">
        <f>SUM(ENERO:DICIEMBRE!O239)</f>
        <v>0</v>
      </c>
      <c r="P239" s="52">
        <f>SUM(ENERO:DICIEMBRE!P239)</f>
        <v>0</v>
      </c>
      <c r="Q239" s="52">
        <f>SUM(ENERO:DICIEMBRE!Q239)</f>
        <v>0</v>
      </c>
      <c r="R239" s="52">
        <f>SUM(ENERO:DICIEMBRE!R239)</f>
        <v>0</v>
      </c>
      <c r="S239" s="52">
        <f>SUM(ENERO:DICIEMBRE!S239)</f>
        <v>0</v>
      </c>
      <c r="T239" s="52">
        <f>SUM(ENERO:DICIEMBRE!T239)</f>
        <v>0</v>
      </c>
      <c r="U239" s="52">
        <f>SUM(ENERO:DICIEMBRE!U239)</f>
        <v>0</v>
      </c>
      <c r="V239" s="52">
        <f>SUM(ENERO:DICIEMBRE!V239)</f>
        <v>0</v>
      </c>
      <c r="W239" s="52">
        <f>SUM(ENERO:DICIEMBRE!W239)</f>
        <v>0</v>
      </c>
      <c r="X239" s="52">
        <f>SUM(ENERO:DICIEMBRE!X239)</f>
        <v>0</v>
      </c>
      <c r="Y239" s="52">
        <f>SUM(ENERO:DICIEMBRE!Y239)</f>
        <v>0</v>
      </c>
      <c r="Z239" s="52">
        <f>SUM(ENERO:DICIEMBRE!Z239)</f>
        <v>0</v>
      </c>
      <c r="AA239" s="52">
        <f>SUM(ENERO:DICIEMBRE!AA239)</f>
        <v>0</v>
      </c>
      <c r="AB239" s="52">
        <f>SUM(ENERO:DICIEMBRE!AB239)</f>
        <v>0</v>
      </c>
      <c r="AC239" s="52">
        <f>SUM(ENERO:DICIEMBRE!AC239)</f>
        <v>0</v>
      </c>
      <c r="AD239" s="52">
        <f>SUM(ENERO:DICIEMBRE!AD239)</f>
        <v>0</v>
      </c>
      <c r="AE239" s="52">
        <f>SUM(ENERO:DICIEMBRE!AE239)</f>
        <v>0</v>
      </c>
      <c r="AF239" s="52">
        <f>SUM(ENERO:DICIEMBRE!AF239)</f>
        <v>0</v>
      </c>
      <c r="AG239" s="52">
        <f>SUM(ENERO:DICIEMBRE!AG239)</f>
        <v>0</v>
      </c>
      <c r="AH239" s="52">
        <f>SUM(ENERO:DICIEMBRE!AH239)</f>
        <v>0</v>
      </c>
      <c r="AI239" s="52">
        <f>SUM(ENERO:DICIEMBRE!AI239)</f>
        <v>0</v>
      </c>
      <c r="AJ239" s="52">
        <f>SUM(ENERO:DICIEMBRE!AJ239)</f>
        <v>0</v>
      </c>
      <c r="AK239" s="52">
        <f>SUM(ENERO:DICIEMBRE!AK239)</f>
        <v>0</v>
      </c>
      <c r="AL239" s="52">
        <f>SUM(ENERO:DICIEMBRE!AL239)</f>
        <v>0</v>
      </c>
      <c r="AM239" s="52">
        <f>SUM(ENERO:DICIEMBRE!AM239)</f>
        <v>0</v>
      </c>
      <c r="AN239" s="52">
        <f>SUM(ENERO:DICIEMBRE!AN239)</f>
        <v>0</v>
      </c>
      <c r="AO239" s="52">
        <f>SUM(ENERO:DICIEMBRE!AO239)</f>
        <v>0</v>
      </c>
      <c r="AP239" s="52">
        <f>SUM(ENERO:DICIEMBRE!AP239)</f>
        <v>0</v>
      </c>
      <c r="AQ239" s="52">
        <f>SUM(ENERO:DICIEMBRE!AQ239)</f>
        <v>0</v>
      </c>
      <c r="AR239" s="52">
        <f>SUM(ENERO:DICIEMBRE!AR239)</f>
        <v>0</v>
      </c>
      <c r="AS239" s="52">
        <f>SUM(ENERO:DICIEMBRE!AS239)</f>
        <v>0</v>
      </c>
      <c r="AT239" s="52">
        <f>SUM(ENERO:DICIEMBRE!AT239)</f>
        <v>0</v>
      </c>
      <c r="AU239" s="52">
        <f>SUM(ENERO:DICIEMBRE!AU239)</f>
        <v>0</v>
      </c>
      <c r="AV239" s="52">
        <f>SUM(ENERO:DICIEMBRE!AV239)</f>
        <v>0</v>
      </c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4825"/>
      <c r="B240" s="476" t="s">
        <v>211</v>
      </c>
      <c r="C240" s="441">
        <f t="shared" si="75"/>
        <v>1</v>
      </c>
      <c r="D240" s="442">
        <f t="shared" si="76"/>
        <v>0</v>
      </c>
      <c r="E240" s="440">
        <f t="shared" si="76"/>
        <v>1</v>
      </c>
      <c r="F240" s="52">
        <f>SUM(ENERO:DICIEMBRE!F240)</f>
        <v>0</v>
      </c>
      <c r="G240" s="52">
        <f>SUM(ENERO:DICIEMBRE!G240)</f>
        <v>0</v>
      </c>
      <c r="H240" s="52">
        <f>SUM(ENERO:DICIEMBRE!H240)</f>
        <v>0</v>
      </c>
      <c r="I240" s="52">
        <f>SUM(ENERO:DICIEMBRE!I240)</f>
        <v>0</v>
      </c>
      <c r="J240" s="52">
        <f>SUM(ENERO:DICIEMBRE!J240)</f>
        <v>0</v>
      </c>
      <c r="K240" s="52">
        <f>SUM(ENERO:DICIEMBRE!K240)</f>
        <v>0</v>
      </c>
      <c r="L240" s="52">
        <f>SUM(ENERO:DICIEMBRE!L240)</f>
        <v>0</v>
      </c>
      <c r="M240" s="52">
        <f>SUM(ENERO:DICIEMBRE!M240)</f>
        <v>1</v>
      </c>
      <c r="N240" s="52">
        <f>SUM(ENERO:DICIEMBRE!N240)</f>
        <v>0</v>
      </c>
      <c r="O240" s="52">
        <f>SUM(ENERO:DICIEMBRE!O240)</f>
        <v>0</v>
      </c>
      <c r="P240" s="52">
        <f>SUM(ENERO:DICIEMBRE!P240)</f>
        <v>0</v>
      </c>
      <c r="Q240" s="52">
        <f>SUM(ENERO:DICIEMBRE!Q240)</f>
        <v>0</v>
      </c>
      <c r="R240" s="52">
        <f>SUM(ENERO:DICIEMBRE!R240)</f>
        <v>0</v>
      </c>
      <c r="S240" s="52">
        <f>SUM(ENERO:DICIEMBRE!S240)</f>
        <v>0</v>
      </c>
      <c r="T240" s="52">
        <f>SUM(ENERO:DICIEMBRE!T240)</f>
        <v>0</v>
      </c>
      <c r="U240" s="52">
        <f>SUM(ENERO:DICIEMBRE!U240)</f>
        <v>0</v>
      </c>
      <c r="V240" s="52">
        <f>SUM(ENERO:DICIEMBRE!V240)</f>
        <v>0</v>
      </c>
      <c r="W240" s="52">
        <f>SUM(ENERO:DICIEMBRE!W240)</f>
        <v>0</v>
      </c>
      <c r="X240" s="52">
        <f>SUM(ENERO:DICIEMBRE!X240)</f>
        <v>0</v>
      </c>
      <c r="Y240" s="52">
        <f>SUM(ENERO:DICIEMBRE!Y240)</f>
        <v>0</v>
      </c>
      <c r="Z240" s="52">
        <f>SUM(ENERO:DICIEMBRE!Z240)</f>
        <v>0</v>
      </c>
      <c r="AA240" s="52">
        <f>SUM(ENERO:DICIEMBRE!AA240)</f>
        <v>0</v>
      </c>
      <c r="AB240" s="52">
        <f>SUM(ENERO:DICIEMBRE!AB240)</f>
        <v>0</v>
      </c>
      <c r="AC240" s="52">
        <f>SUM(ENERO:DICIEMBRE!AC240)</f>
        <v>0</v>
      </c>
      <c r="AD240" s="52">
        <f>SUM(ENERO:DICIEMBRE!AD240)</f>
        <v>0</v>
      </c>
      <c r="AE240" s="52">
        <f>SUM(ENERO:DICIEMBRE!AE240)</f>
        <v>0</v>
      </c>
      <c r="AF240" s="52">
        <f>SUM(ENERO:DICIEMBRE!AF240)</f>
        <v>0</v>
      </c>
      <c r="AG240" s="52">
        <f>SUM(ENERO:DICIEMBRE!AG240)</f>
        <v>0</v>
      </c>
      <c r="AH240" s="52">
        <f>SUM(ENERO:DICIEMBRE!AH240)</f>
        <v>0</v>
      </c>
      <c r="AI240" s="52">
        <f>SUM(ENERO:DICIEMBRE!AI240)</f>
        <v>0</v>
      </c>
      <c r="AJ240" s="52">
        <f>SUM(ENERO:DICIEMBRE!AJ240)</f>
        <v>0</v>
      </c>
      <c r="AK240" s="52">
        <f>SUM(ENERO:DICIEMBRE!AK240)</f>
        <v>0</v>
      </c>
      <c r="AL240" s="52">
        <f>SUM(ENERO:DICIEMBRE!AL240)</f>
        <v>0</v>
      </c>
      <c r="AM240" s="52">
        <f>SUM(ENERO:DICIEMBRE!AM240)</f>
        <v>0</v>
      </c>
      <c r="AN240" s="52">
        <f>SUM(ENERO:DICIEMBRE!AN240)</f>
        <v>0</v>
      </c>
      <c r="AO240" s="52">
        <f>SUM(ENERO:DICIEMBRE!AO240)</f>
        <v>0</v>
      </c>
      <c r="AP240" s="52">
        <f>SUM(ENERO:DICIEMBRE!AP240)</f>
        <v>0</v>
      </c>
      <c r="AQ240" s="52">
        <f>SUM(ENERO:DICIEMBRE!AQ240)</f>
        <v>0</v>
      </c>
      <c r="AR240" s="52">
        <f>SUM(ENERO:DICIEMBRE!AR240)</f>
        <v>0</v>
      </c>
      <c r="AS240" s="52">
        <f>SUM(ENERO:DICIEMBRE!AS240)</f>
        <v>0</v>
      </c>
      <c r="AT240" s="52">
        <f>SUM(ENERO:DICIEMBRE!AT240)</f>
        <v>0</v>
      </c>
      <c r="AU240" s="52">
        <f>SUM(ENERO:DICIEMBRE!AU240)</f>
        <v>0</v>
      </c>
      <c r="AV240" s="52">
        <f>SUM(ENERO:DICIEMBRE!AV240)</f>
        <v>0</v>
      </c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4825"/>
      <c r="B241" s="477" t="s">
        <v>212</v>
      </c>
      <c r="C241" s="454">
        <f t="shared" si="75"/>
        <v>3</v>
      </c>
      <c r="D241" s="455">
        <f t="shared" si="76"/>
        <v>1</v>
      </c>
      <c r="E241" s="424">
        <f t="shared" si="76"/>
        <v>2</v>
      </c>
      <c r="F241" s="52">
        <f>SUM(ENERO:DICIEMBRE!F241)</f>
        <v>0</v>
      </c>
      <c r="G241" s="52">
        <f>SUM(ENERO:DICIEMBRE!G241)</f>
        <v>0</v>
      </c>
      <c r="H241" s="52">
        <f>SUM(ENERO:DICIEMBRE!H241)</f>
        <v>0</v>
      </c>
      <c r="I241" s="52">
        <f>SUM(ENERO:DICIEMBRE!I241)</f>
        <v>0</v>
      </c>
      <c r="J241" s="52">
        <f>SUM(ENERO:DICIEMBRE!J241)</f>
        <v>0</v>
      </c>
      <c r="K241" s="52">
        <f>SUM(ENERO:DICIEMBRE!K241)</f>
        <v>1</v>
      </c>
      <c r="L241" s="52">
        <f>SUM(ENERO:DICIEMBRE!L241)</f>
        <v>1</v>
      </c>
      <c r="M241" s="52">
        <f>SUM(ENERO:DICIEMBRE!M241)</f>
        <v>1</v>
      </c>
      <c r="N241" s="52">
        <f>SUM(ENERO:DICIEMBRE!N241)</f>
        <v>0</v>
      </c>
      <c r="O241" s="52">
        <f>SUM(ENERO:DICIEMBRE!O241)</f>
        <v>0</v>
      </c>
      <c r="P241" s="52">
        <f>SUM(ENERO:DICIEMBRE!P241)</f>
        <v>0</v>
      </c>
      <c r="Q241" s="52">
        <f>SUM(ENERO:DICIEMBRE!Q241)</f>
        <v>0</v>
      </c>
      <c r="R241" s="52">
        <f>SUM(ENERO:DICIEMBRE!R241)</f>
        <v>0</v>
      </c>
      <c r="S241" s="52">
        <f>SUM(ENERO:DICIEMBRE!S241)</f>
        <v>0</v>
      </c>
      <c r="T241" s="52">
        <f>SUM(ENERO:DICIEMBRE!T241)</f>
        <v>0</v>
      </c>
      <c r="U241" s="52">
        <f>SUM(ENERO:DICIEMBRE!U241)</f>
        <v>0</v>
      </c>
      <c r="V241" s="52">
        <f>SUM(ENERO:DICIEMBRE!V241)</f>
        <v>0</v>
      </c>
      <c r="W241" s="52">
        <f>SUM(ENERO:DICIEMBRE!W241)</f>
        <v>0</v>
      </c>
      <c r="X241" s="52">
        <f>SUM(ENERO:DICIEMBRE!X241)</f>
        <v>0</v>
      </c>
      <c r="Y241" s="52">
        <f>SUM(ENERO:DICIEMBRE!Y241)</f>
        <v>0</v>
      </c>
      <c r="Z241" s="52">
        <f>SUM(ENERO:DICIEMBRE!Z241)</f>
        <v>0</v>
      </c>
      <c r="AA241" s="52">
        <f>SUM(ENERO:DICIEMBRE!AA241)</f>
        <v>0</v>
      </c>
      <c r="AB241" s="52">
        <f>SUM(ENERO:DICIEMBRE!AB241)</f>
        <v>0</v>
      </c>
      <c r="AC241" s="52">
        <f>SUM(ENERO:DICIEMBRE!AC241)</f>
        <v>0</v>
      </c>
      <c r="AD241" s="52">
        <f>SUM(ENERO:DICIEMBRE!AD241)</f>
        <v>0</v>
      </c>
      <c r="AE241" s="52">
        <f>SUM(ENERO:DICIEMBRE!AE241)</f>
        <v>0</v>
      </c>
      <c r="AF241" s="52">
        <f>SUM(ENERO:DICIEMBRE!AF241)</f>
        <v>0</v>
      </c>
      <c r="AG241" s="52">
        <f>SUM(ENERO:DICIEMBRE!AG241)</f>
        <v>0</v>
      </c>
      <c r="AH241" s="52">
        <f>SUM(ENERO:DICIEMBRE!AH241)</f>
        <v>0</v>
      </c>
      <c r="AI241" s="52">
        <f>SUM(ENERO:DICIEMBRE!AI241)</f>
        <v>0</v>
      </c>
      <c r="AJ241" s="52">
        <f>SUM(ENERO:DICIEMBRE!AJ241)</f>
        <v>0</v>
      </c>
      <c r="AK241" s="52">
        <f>SUM(ENERO:DICIEMBRE!AK241)</f>
        <v>0</v>
      </c>
      <c r="AL241" s="52">
        <f>SUM(ENERO:DICIEMBRE!AL241)</f>
        <v>0</v>
      </c>
      <c r="AM241" s="52">
        <f>SUM(ENERO:DICIEMBRE!AM241)</f>
        <v>0</v>
      </c>
      <c r="AN241" s="52">
        <f>SUM(ENERO:DICIEMBRE!AN241)</f>
        <v>0</v>
      </c>
      <c r="AO241" s="52">
        <f>SUM(ENERO:DICIEMBRE!AO241)</f>
        <v>0</v>
      </c>
      <c r="AP241" s="52">
        <f>SUM(ENERO:DICIEMBRE!AP241)</f>
        <v>0</v>
      </c>
      <c r="AQ241" s="52">
        <f>SUM(ENERO:DICIEMBRE!AQ241)</f>
        <v>0</v>
      </c>
      <c r="AR241" s="52">
        <f>SUM(ENERO:DICIEMBRE!AR241)</f>
        <v>0</v>
      </c>
      <c r="AS241" s="52">
        <f>SUM(ENERO:DICIEMBRE!AS241)</f>
        <v>0</v>
      </c>
      <c r="AT241" s="52">
        <f>SUM(ENERO:DICIEMBRE!AT241)</f>
        <v>0</v>
      </c>
      <c r="AU241" s="52">
        <f>SUM(ENERO:DICIEMBRE!AU241)</f>
        <v>0</v>
      </c>
      <c r="AV241" s="52">
        <f>SUM(ENERO:DICIEMBRE!AV241)</f>
        <v>0</v>
      </c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4806" t="s">
        <v>213</v>
      </c>
      <c r="B242" s="466" t="s">
        <v>214</v>
      </c>
      <c r="C242" s="422">
        <f t="shared" si="75"/>
        <v>10</v>
      </c>
      <c r="D242" s="423">
        <f>SUM(F242+H242+J242+L242+N242)</f>
        <v>10</v>
      </c>
      <c r="E242" s="421">
        <f>SUM(G242+I242+K242+M242+O242)</f>
        <v>0</v>
      </c>
      <c r="F242" s="52">
        <f>SUM(ENERO:DICIEMBRE!F242)</f>
        <v>0</v>
      </c>
      <c r="G242" s="52">
        <f>SUM(ENERO:DICIEMBRE!G242)</f>
        <v>0</v>
      </c>
      <c r="H242" s="52">
        <f>SUM(ENERO:DICIEMBRE!H242)</f>
        <v>2</v>
      </c>
      <c r="I242" s="52">
        <f>SUM(ENERO:DICIEMBRE!I242)</f>
        <v>0</v>
      </c>
      <c r="J242" s="52">
        <f>SUM(ENERO:DICIEMBRE!J242)</f>
        <v>6</v>
      </c>
      <c r="K242" s="52">
        <f>SUM(ENERO:DICIEMBRE!K242)</f>
        <v>0</v>
      </c>
      <c r="L242" s="52">
        <f>SUM(ENERO:DICIEMBRE!L242)</f>
        <v>2</v>
      </c>
      <c r="M242" s="52">
        <f>SUM(ENERO:DICIEMBRE!M242)</f>
        <v>0</v>
      </c>
      <c r="N242" s="52">
        <f>SUM(ENERO:DICIEMBRE!N242)</f>
        <v>0</v>
      </c>
      <c r="O242" s="52">
        <f>SUM(ENERO:DICIEMBRE!O242)</f>
        <v>0</v>
      </c>
      <c r="P242" s="457"/>
      <c r="Q242" s="458"/>
      <c r="R242" s="457"/>
      <c r="S242" s="458"/>
      <c r="T242" s="457"/>
      <c r="U242" s="458"/>
      <c r="V242" s="457"/>
      <c r="W242" s="458"/>
      <c r="X242" s="457"/>
      <c r="Y242" s="458"/>
      <c r="Z242" s="457"/>
      <c r="AA242" s="458"/>
      <c r="AB242" s="457"/>
      <c r="AC242" s="458"/>
      <c r="AD242" s="457"/>
      <c r="AE242" s="458"/>
      <c r="AF242" s="457"/>
      <c r="AG242" s="458"/>
      <c r="AH242" s="457"/>
      <c r="AI242" s="458"/>
      <c r="AJ242" s="457"/>
      <c r="AK242" s="458"/>
      <c r="AL242" s="457"/>
      <c r="AM242" s="500"/>
      <c r="AN242" s="52">
        <f>SUM(ENERO:DICIEMBRE!AN242)</f>
        <v>0</v>
      </c>
      <c r="AO242" s="52">
        <f>SUM(ENERO:DICIEMBRE!AO242)</f>
        <v>0</v>
      </c>
      <c r="AP242" s="52">
        <f>SUM(ENERO:DICIEMBRE!AP242)</f>
        <v>4</v>
      </c>
      <c r="AQ242" s="52">
        <f>SUM(ENERO:DICIEMBRE!AQ242)</f>
        <v>0</v>
      </c>
      <c r="AR242" s="460"/>
      <c r="AS242" s="52">
        <f>SUM(ENERO:DICIEMBRE!AS242)</f>
        <v>0</v>
      </c>
      <c r="AT242" s="52">
        <f>SUM(ENERO:DICIEMBRE!AT242)</f>
        <v>0</v>
      </c>
      <c r="AU242" s="52">
        <f>SUM(ENERO:DICIEMBRE!AU242)</f>
        <v>2</v>
      </c>
      <c r="AV242" s="52">
        <f>SUM(ENERO:DICIEMBRE!AV242)</f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4825"/>
      <c r="B243" s="286" t="s">
        <v>215</v>
      </c>
      <c r="C243" s="441">
        <f t="shared" si="75"/>
        <v>4</v>
      </c>
      <c r="D243" s="442">
        <f t="shared" ref="D243:E245" si="77">SUM(F243+H243+J243+L243+N243)</f>
        <v>3</v>
      </c>
      <c r="E243" s="440">
        <f t="shared" si="77"/>
        <v>1</v>
      </c>
      <c r="F243" s="52">
        <f>SUM(ENERO:DICIEMBRE!F243)</f>
        <v>0</v>
      </c>
      <c r="G243" s="52">
        <f>SUM(ENERO:DICIEMBRE!G243)</f>
        <v>0</v>
      </c>
      <c r="H243" s="52">
        <f>SUM(ENERO:DICIEMBRE!H243)</f>
        <v>1</v>
      </c>
      <c r="I243" s="52">
        <f>SUM(ENERO:DICIEMBRE!I243)</f>
        <v>0</v>
      </c>
      <c r="J243" s="52">
        <f>SUM(ENERO:DICIEMBRE!J243)</f>
        <v>0</v>
      </c>
      <c r="K243" s="52">
        <f>SUM(ENERO:DICIEMBRE!K243)</f>
        <v>1</v>
      </c>
      <c r="L243" s="52">
        <f>SUM(ENERO:DICIEMBRE!L243)</f>
        <v>2</v>
      </c>
      <c r="M243" s="52">
        <f>SUM(ENERO:DICIEMBRE!M243)</f>
        <v>0</v>
      </c>
      <c r="N243" s="52">
        <f>SUM(ENERO:DICIEMBRE!N243)</f>
        <v>0</v>
      </c>
      <c r="O243" s="52">
        <f>SUM(ENERO:DICIEMBRE!O243)</f>
        <v>0</v>
      </c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52">
        <f>SUM(ENERO:DICIEMBRE!AN243)</f>
        <v>0</v>
      </c>
      <c r="AO243" s="52">
        <f>SUM(ENERO:DICIEMBRE!AO243)</f>
        <v>0</v>
      </c>
      <c r="AP243" s="52">
        <f>SUM(ENERO:DICIEMBRE!AP243)</f>
        <v>1</v>
      </c>
      <c r="AQ243" s="52">
        <f>SUM(ENERO:DICIEMBRE!AQ243)</f>
        <v>0</v>
      </c>
      <c r="AR243" s="502"/>
      <c r="AS243" s="52">
        <f>SUM(ENERO:DICIEMBRE!AS243)</f>
        <v>0</v>
      </c>
      <c r="AT243" s="52">
        <f>SUM(ENERO:DICIEMBRE!AT243)</f>
        <v>0</v>
      </c>
      <c r="AU243" s="52">
        <f>SUM(ENERO:DICIEMBRE!AU243)</f>
        <v>0</v>
      </c>
      <c r="AV243" s="52">
        <f>SUM(ENERO:DICIEMBRE!AV243)</f>
        <v>0</v>
      </c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4825"/>
      <c r="B244" s="286" t="s">
        <v>216</v>
      </c>
      <c r="C244" s="441">
        <f t="shared" si="75"/>
        <v>1</v>
      </c>
      <c r="D244" s="442">
        <f t="shared" si="77"/>
        <v>1</v>
      </c>
      <c r="E244" s="440">
        <f t="shared" si="77"/>
        <v>0</v>
      </c>
      <c r="F244" s="52">
        <f>SUM(ENERO:DICIEMBRE!F244)</f>
        <v>0</v>
      </c>
      <c r="G244" s="52">
        <f>SUM(ENERO:DICIEMBRE!G244)</f>
        <v>0</v>
      </c>
      <c r="H244" s="52">
        <f>SUM(ENERO:DICIEMBRE!H244)</f>
        <v>0</v>
      </c>
      <c r="I244" s="52">
        <f>SUM(ENERO:DICIEMBRE!I244)</f>
        <v>0</v>
      </c>
      <c r="J244" s="52">
        <f>SUM(ENERO:DICIEMBRE!J244)</f>
        <v>0</v>
      </c>
      <c r="K244" s="52">
        <f>SUM(ENERO:DICIEMBRE!K244)</f>
        <v>0</v>
      </c>
      <c r="L244" s="52">
        <f>SUM(ENERO:DICIEMBRE!L244)</f>
        <v>1</v>
      </c>
      <c r="M244" s="52">
        <f>SUM(ENERO:DICIEMBRE!M244)</f>
        <v>0</v>
      </c>
      <c r="N244" s="52">
        <f>SUM(ENERO:DICIEMBRE!N244)</f>
        <v>0</v>
      </c>
      <c r="O244" s="52">
        <f>SUM(ENERO:DICIEMBRE!O244)</f>
        <v>0</v>
      </c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52">
        <f>SUM(ENERO:DICIEMBRE!AN244)</f>
        <v>0</v>
      </c>
      <c r="AO244" s="52">
        <f>SUM(ENERO:DICIEMBRE!AO244)</f>
        <v>0</v>
      </c>
      <c r="AP244" s="52">
        <f>SUM(ENERO:DICIEMBRE!AP244)</f>
        <v>0</v>
      </c>
      <c r="AQ244" s="52">
        <f>SUM(ENERO:DICIEMBRE!AQ244)</f>
        <v>0</v>
      </c>
      <c r="AR244" s="502"/>
      <c r="AS244" s="52">
        <f>SUM(ENERO:DICIEMBRE!AS244)</f>
        <v>0</v>
      </c>
      <c r="AT244" s="52">
        <f>SUM(ENERO:DICIEMBRE!AT244)</f>
        <v>0</v>
      </c>
      <c r="AU244" s="52">
        <f>SUM(ENERO:DICIEMBRE!AU244)</f>
        <v>0</v>
      </c>
      <c r="AV244" s="52">
        <f>SUM(ENERO:DICIEMBRE!AV244)</f>
        <v>0</v>
      </c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4825"/>
      <c r="B245" s="477" t="s">
        <v>217</v>
      </c>
      <c r="C245" s="454">
        <f t="shared" si="75"/>
        <v>20</v>
      </c>
      <c r="D245" s="455">
        <f t="shared" si="77"/>
        <v>13</v>
      </c>
      <c r="E245" s="424">
        <f t="shared" si="77"/>
        <v>7</v>
      </c>
      <c r="F245" s="52">
        <f>SUM(ENERO:DICIEMBRE!F245)</f>
        <v>0</v>
      </c>
      <c r="G245" s="52">
        <f>SUM(ENERO:DICIEMBRE!G245)</f>
        <v>0</v>
      </c>
      <c r="H245" s="52">
        <f>SUM(ENERO:DICIEMBRE!H245)</f>
        <v>4</v>
      </c>
      <c r="I245" s="52">
        <f>SUM(ENERO:DICIEMBRE!I245)</f>
        <v>0</v>
      </c>
      <c r="J245" s="52">
        <f>SUM(ENERO:DICIEMBRE!J245)</f>
        <v>5</v>
      </c>
      <c r="K245" s="52">
        <f>SUM(ENERO:DICIEMBRE!K245)</f>
        <v>6</v>
      </c>
      <c r="L245" s="52">
        <f>SUM(ENERO:DICIEMBRE!L245)</f>
        <v>4</v>
      </c>
      <c r="M245" s="52">
        <f>SUM(ENERO:DICIEMBRE!M245)</f>
        <v>1</v>
      </c>
      <c r="N245" s="52">
        <f>SUM(ENERO:DICIEMBRE!N245)</f>
        <v>0</v>
      </c>
      <c r="O245" s="52">
        <f>SUM(ENERO:DICIEMBRE!O245)</f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52">
        <f>SUM(ENERO:DICIEMBRE!AN245)</f>
        <v>0</v>
      </c>
      <c r="AO245" s="52">
        <f>SUM(ENERO:DICIEMBRE!AO245)</f>
        <v>0</v>
      </c>
      <c r="AP245" s="52">
        <f>SUM(ENERO:DICIEMBRE!AP245)</f>
        <v>5</v>
      </c>
      <c r="AQ245" s="52">
        <f>SUM(ENERO:DICIEMBRE!AQ245)</f>
        <v>0</v>
      </c>
      <c r="AR245" s="504"/>
      <c r="AS245" s="52">
        <f>SUM(ENERO:DICIEMBRE!AS245)</f>
        <v>0</v>
      </c>
      <c r="AT245" s="52">
        <f>SUM(ENERO:DICIEMBRE!AT245)</f>
        <v>0</v>
      </c>
      <c r="AU245" s="52">
        <f>SUM(ENERO:DICIEMBRE!AU245)</f>
        <v>10</v>
      </c>
      <c r="AV245" s="52">
        <f>SUM(ENERO:DICIEMBRE!AV245)</f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4806" t="s">
        <v>218</v>
      </c>
      <c r="B246" s="505" t="s">
        <v>248</v>
      </c>
      <c r="C246" s="436">
        <f t="shared" si="75"/>
        <v>12</v>
      </c>
      <c r="D246" s="437">
        <f t="shared" ref="D246:E264" si="78">SUM(F246+H246+J246+L246+N246+P246+R246+T246+V246+X246+Z246+AB246+AD246+AF246+AH246+AJ246+AL246)</f>
        <v>4</v>
      </c>
      <c r="E246" s="435">
        <f>SUM(G246+I246+K246+M246+O246+Q246+S246+U246+W246+Y246+AA246+AC246+AE246+AG246+AI246+AK246+AM246)</f>
        <v>8</v>
      </c>
      <c r="F246" s="52">
        <f>SUM(ENERO:DICIEMBRE!F246)</f>
        <v>0</v>
      </c>
      <c r="G246" s="52">
        <f>SUM(ENERO:DICIEMBRE!G246)</f>
        <v>0</v>
      </c>
      <c r="H246" s="52">
        <f>SUM(ENERO:DICIEMBRE!H246)</f>
        <v>1</v>
      </c>
      <c r="I246" s="52">
        <f>SUM(ENERO:DICIEMBRE!I246)</f>
        <v>1</v>
      </c>
      <c r="J246" s="52">
        <f>SUM(ENERO:DICIEMBRE!J246)</f>
        <v>2</v>
      </c>
      <c r="K246" s="52">
        <f>SUM(ENERO:DICIEMBRE!K246)</f>
        <v>3</v>
      </c>
      <c r="L246" s="52">
        <f>SUM(ENERO:DICIEMBRE!L246)</f>
        <v>1</v>
      </c>
      <c r="M246" s="52">
        <f>SUM(ENERO:DICIEMBRE!M246)</f>
        <v>3</v>
      </c>
      <c r="N246" s="52">
        <f>SUM(ENERO:DICIEMBRE!N246)</f>
        <v>0</v>
      </c>
      <c r="O246" s="52">
        <f>SUM(ENERO:DICIEMBRE!O246)</f>
        <v>1</v>
      </c>
      <c r="P246" s="52">
        <f>SUM(ENERO:DICIEMBRE!P246)</f>
        <v>0</v>
      </c>
      <c r="Q246" s="52">
        <f>SUM(ENERO:DICIEMBRE!Q246)</f>
        <v>0</v>
      </c>
      <c r="R246" s="52">
        <f>SUM(ENERO:DICIEMBRE!R246)</f>
        <v>0</v>
      </c>
      <c r="S246" s="52">
        <f>SUM(ENERO:DICIEMBRE!S246)</f>
        <v>0</v>
      </c>
      <c r="T246" s="52">
        <f>SUM(ENERO:DICIEMBRE!T246)</f>
        <v>0</v>
      </c>
      <c r="U246" s="52">
        <f>SUM(ENERO:DICIEMBRE!U246)</f>
        <v>0</v>
      </c>
      <c r="V246" s="52">
        <f>SUM(ENERO:DICIEMBRE!V246)</f>
        <v>0</v>
      </c>
      <c r="W246" s="52">
        <f>SUM(ENERO:DICIEMBRE!W246)</f>
        <v>0</v>
      </c>
      <c r="X246" s="52">
        <f>SUM(ENERO:DICIEMBRE!X246)</f>
        <v>0</v>
      </c>
      <c r="Y246" s="52">
        <f>SUM(ENERO:DICIEMBRE!Y246)</f>
        <v>0</v>
      </c>
      <c r="Z246" s="52">
        <f>SUM(ENERO:DICIEMBRE!Z246)</f>
        <v>0</v>
      </c>
      <c r="AA246" s="52">
        <f>SUM(ENERO:DICIEMBRE!AA246)</f>
        <v>0</v>
      </c>
      <c r="AB246" s="52">
        <f>SUM(ENERO:DICIEMBRE!AB246)</f>
        <v>0</v>
      </c>
      <c r="AC246" s="52">
        <f>SUM(ENERO:DICIEMBRE!AC246)</f>
        <v>0</v>
      </c>
      <c r="AD246" s="52">
        <f>SUM(ENERO:DICIEMBRE!AD246)</f>
        <v>0</v>
      </c>
      <c r="AE246" s="52">
        <f>SUM(ENERO:DICIEMBRE!AE246)</f>
        <v>0</v>
      </c>
      <c r="AF246" s="52">
        <f>SUM(ENERO:DICIEMBRE!AF246)</f>
        <v>0</v>
      </c>
      <c r="AG246" s="52">
        <f>SUM(ENERO:DICIEMBRE!AG246)</f>
        <v>0</v>
      </c>
      <c r="AH246" s="52">
        <f>SUM(ENERO:DICIEMBRE!AH246)</f>
        <v>0</v>
      </c>
      <c r="AI246" s="52">
        <f>SUM(ENERO:DICIEMBRE!AI246)</f>
        <v>0</v>
      </c>
      <c r="AJ246" s="52">
        <f>SUM(ENERO:DICIEMBRE!AJ246)</f>
        <v>0</v>
      </c>
      <c r="AK246" s="52">
        <f>SUM(ENERO:DICIEMBRE!AK246)</f>
        <v>0</v>
      </c>
      <c r="AL246" s="52">
        <f>SUM(ENERO:DICIEMBRE!AL246)</f>
        <v>0</v>
      </c>
      <c r="AM246" s="52">
        <f>SUM(ENERO:DICIEMBRE!AM246)</f>
        <v>0</v>
      </c>
      <c r="AN246" s="52">
        <f>SUM(ENERO:DICIEMBRE!AN246)</f>
        <v>0</v>
      </c>
      <c r="AO246" s="52">
        <f>SUM(ENERO:DICIEMBRE!AO246)</f>
        <v>0</v>
      </c>
      <c r="AP246" s="52">
        <f>SUM(ENERO:DICIEMBRE!AP246)</f>
        <v>2</v>
      </c>
      <c r="AQ246" s="52">
        <f>SUM(ENERO:DICIEMBRE!AQ246)</f>
        <v>0</v>
      </c>
      <c r="AR246" s="52">
        <f>SUM(ENERO:DICIEMBRE!AR246)</f>
        <v>0</v>
      </c>
      <c r="AS246" s="52">
        <f>SUM(ENERO:DICIEMBRE!AS246)</f>
        <v>0</v>
      </c>
      <c r="AT246" s="52">
        <f>SUM(ENERO:DICIEMBRE!AT246)</f>
        <v>0</v>
      </c>
      <c r="AU246" s="52">
        <f>SUM(ENERO:DICIEMBRE!AU246)</f>
        <v>2</v>
      </c>
      <c r="AV246" s="52">
        <f>SUM(ENERO:DICIEMBRE!AV246)</f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4825"/>
      <c r="B247" s="506" t="s">
        <v>220</v>
      </c>
      <c r="C247" s="441">
        <f t="shared" si="75"/>
        <v>1</v>
      </c>
      <c r="D247" s="442">
        <f t="shared" si="78"/>
        <v>1</v>
      </c>
      <c r="E247" s="440">
        <f t="shared" si="78"/>
        <v>0</v>
      </c>
      <c r="F247" s="52">
        <f>SUM(ENERO:DICIEMBRE!F247)</f>
        <v>0</v>
      </c>
      <c r="G247" s="52">
        <f>SUM(ENERO:DICIEMBRE!G247)</f>
        <v>0</v>
      </c>
      <c r="H247" s="52">
        <f>SUM(ENERO:DICIEMBRE!H247)</f>
        <v>0</v>
      </c>
      <c r="I247" s="52">
        <f>SUM(ENERO:DICIEMBRE!I247)</f>
        <v>0</v>
      </c>
      <c r="J247" s="52">
        <f>SUM(ENERO:DICIEMBRE!J247)</f>
        <v>1</v>
      </c>
      <c r="K247" s="52">
        <f>SUM(ENERO:DICIEMBRE!K247)</f>
        <v>0</v>
      </c>
      <c r="L247" s="52">
        <f>SUM(ENERO:DICIEMBRE!L247)</f>
        <v>0</v>
      </c>
      <c r="M247" s="52">
        <f>SUM(ENERO:DICIEMBRE!M247)</f>
        <v>0</v>
      </c>
      <c r="N247" s="52">
        <f>SUM(ENERO:DICIEMBRE!N247)</f>
        <v>0</v>
      </c>
      <c r="O247" s="52">
        <f>SUM(ENERO:DICIEMBRE!O247)</f>
        <v>0</v>
      </c>
      <c r="P247" s="52">
        <f>SUM(ENERO:DICIEMBRE!P247)</f>
        <v>0</v>
      </c>
      <c r="Q247" s="52">
        <f>SUM(ENERO:DICIEMBRE!Q247)</f>
        <v>0</v>
      </c>
      <c r="R247" s="52">
        <f>SUM(ENERO:DICIEMBRE!R247)</f>
        <v>0</v>
      </c>
      <c r="S247" s="52">
        <f>SUM(ENERO:DICIEMBRE!S247)</f>
        <v>0</v>
      </c>
      <c r="T247" s="52">
        <f>SUM(ENERO:DICIEMBRE!T247)</f>
        <v>0</v>
      </c>
      <c r="U247" s="52">
        <f>SUM(ENERO:DICIEMBRE!U247)</f>
        <v>0</v>
      </c>
      <c r="V247" s="52">
        <f>SUM(ENERO:DICIEMBRE!V247)</f>
        <v>0</v>
      </c>
      <c r="W247" s="52">
        <f>SUM(ENERO:DICIEMBRE!W247)</f>
        <v>0</v>
      </c>
      <c r="X247" s="52">
        <f>SUM(ENERO:DICIEMBRE!X247)</f>
        <v>0</v>
      </c>
      <c r="Y247" s="52">
        <f>SUM(ENERO:DICIEMBRE!Y247)</f>
        <v>0</v>
      </c>
      <c r="Z247" s="52">
        <f>SUM(ENERO:DICIEMBRE!Z247)</f>
        <v>0</v>
      </c>
      <c r="AA247" s="52">
        <f>SUM(ENERO:DICIEMBRE!AA247)</f>
        <v>0</v>
      </c>
      <c r="AB247" s="52">
        <f>SUM(ENERO:DICIEMBRE!AB247)</f>
        <v>0</v>
      </c>
      <c r="AC247" s="52">
        <f>SUM(ENERO:DICIEMBRE!AC247)</f>
        <v>0</v>
      </c>
      <c r="AD247" s="52">
        <f>SUM(ENERO:DICIEMBRE!AD247)</f>
        <v>0</v>
      </c>
      <c r="AE247" s="52">
        <f>SUM(ENERO:DICIEMBRE!AE247)</f>
        <v>0</v>
      </c>
      <c r="AF247" s="52">
        <f>SUM(ENERO:DICIEMBRE!AF247)</f>
        <v>0</v>
      </c>
      <c r="AG247" s="52">
        <f>SUM(ENERO:DICIEMBRE!AG247)</f>
        <v>0</v>
      </c>
      <c r="AH247" s="52">
        <f>SUM(ENERO:DICIEMBRE!AH247)</f>
        <v>0</v>
      </c>
      <c r="AI247" s="52">
        <f>SUM(ENERO:DICIEMBRE!AI247)</f>
        <v>0</v>
      </c>
      <c r="AJ247" s="52">
        <f>SUM(ENERO:DICIEMBRE!AJ247)</f>
        <v>0</v>
      </c>
      <c r="AK247" s="52">
        <f>SUM(ENERO:DICIEMBRE!AK247)</f>
        <v>0</v>
      </c>
      <c r="AL247" s="52">
        <f>SUM(ENERO:DICIEMBRE!AL247)</f>
        <v>0</v>
      </c>
      <c r="AM247" s="52">
        <f>SUM(ENERO:DICIEMBRE!AM247)</f>
        <v>0</v>
      </c>
      <c r="AN247" s="52">
        <f>SUM(ENERO:DICIEMBRE!AN247)</f>
        <v>0</v>
      </c>
      <c r="AO247" s="52">
        <f>SUM(ENERO:DICIEMBRE!AO247)</f>
        <v>0</v>
      </c>
      <c r="AP247" s="52">
        <f>SUM(ENERO:DICIEMBRE!AP247)</f>
        <v>0</v>
      </c>
      <c r="AQ247" s="52">
        <f>SUM(ENERO:DICIEMBRE!AQ247)</f>
        <v>0</v>
      </c>
      <c r="AR247" s="52">
        <f>SUM(ENERO:DICIEMBRE!AR247)</f>
        <v>0</v>
      </c>
      <c r="AS247" s="52">
        <f>SUM(ENERO:DICIEMBRE!AS247)</f>
        <v>0</v>
      </c>
      <c r="AT247" s="52">
        <f>SUM(ENERO:DICIEMBRE!AT247)</f>
        <v>0</v>
      </c>
      <c r="AU247" s="52">
        <f>SUM(ENERO:DICIEMBRE!AU247)</f>
        <v>0</v>
      </c>
      <c r="AV247" s="52">
        <f>SUM(ENERO:DICIEMBRE!AV247)</f>
        <v>0</v>
      </c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4825"/>
      <c r="B248" s="506" t="s">
        <v>221</v>
      </c>
      <c r="C248" s="441">
        <f t="shared" si="75"/>
        <v>1</v>
      </c>
      <c r="D248" s="442">
        <f t="shared" si="78"/>
        <v>0</v>
      </c>
      <c r="E248" s="440">
        <f t="shared" si="78"/>
        <v>1</v>
      </c>
      <c r="F248" s="52">
        <f>SUM(ENERO:DICIEMBRE!F248)</f>
        <v>0</v>
      </c>
      <c r="G248" s="52">
        <f>SUM(ENERO:DICIEMBRE!G248)</f>
        <v>0</v>
      </c>
      <c r="H248" s="52">
        <f>SUM(ENERO:DICIEMBRE!H248)</f>
        <v>0</v>
      </c>
      <c r="I248" s="52">
        <f>SUM(ENERO:DICIEMBRE!I248)</f>
        <v>0</v>
      </c>
      <c r="J248" s="52">
        <f>SUM(ENERO:DICIEMBRE!J248)</f>
        <v>0</v>
      </c>
      <c r="K248" s="52">
        <f>SUM(ENERO:DICIEMBRE!K248)</f>
        <v>0</v>
      </c>
      <c r="L248" s="52">
        <f>SUM(ENERO:DICIEMBRE!L248)</f>
        <v>0</v>
      </c>
      <c r="M248" s="52">
        <f>SUM(ENERO:DICIEMBRE!M248)</f>
        <v>0</v>
      </c>
      <c r="N248" s="52">
        <f>SUM(ENERO:DICIEMBRE!N248)</f>
        <v>0</v>
      </c>
      <c r="O248" s="52">
        <f>SUM(ENERO:DICIEMBRE!O248)</f>
        <v>0</v>
      </c>
      <c r="P248" s="52">
        <f>SUM(ENERO:DICIEMBRE!P248)</f>
        <v>0</v>
      </c>
      <c r="Q248" s="52">
        <f>SUM(ENERO:DICIEMBRE!Q248)</f>
        <v>0</v>
      </c>
      <c r="R248" s="52">
        <f>SUM(ENERO:DICIEMBRE!R248)</f>
        <v>0</v>
      </c>
      <c r="S248" s="52">
        <f>SUM(ENERO:DICIEMBRE!S248)</f>
        <v>1</v>
      </c>
      <c r="T248" s="52">
        <f>SUM(ENERO:DICIEMBRE!T248)</f>
        <v>0</v>
      </c>
      <c r="U248" s="52">
        <f>SUM(ENERO:DICIEMBRE!U248)</f>
        <v>0</v>
      </c>
      <c r="V248" s="52">
        <f>SUM(ENERO:DICIEMBRE!V248)</f>
        <v>0</v>
      </c>
      <c r="W248" s="52">
        <f>SUM(ENERO:DICIEMBRE!W248)</f>
        <v>0</v>
      </c>
      <c r="X248" s="52">
        <f>SUM(ENERO:DICIEMBRE!X248)</f>
        <v>0</v>
      </c>
      <c r="Y248" s="52">
        <f>SUM(ENERO:DICIEMBRE!Y248)</f>
        <v>0</v>
      </c>
      <c r="Z248" s="52">
        <f>SUM(ENERO:DICIEMBRE!Z248)</f>
        <v>0</v>
      </c>
      <c r="AA248" s="52">
        <f>SUM(ENERO:DICIEMBRE!AA248)</f>
        <v>0</v>
      </c>
      <c r="AB248" s="52">
        <f>SUM(ENERO:DICIEMBRE!AB248)</f>
        <v>0</v>
      </c>
      <c r="AC248" s="52">
        <f>SUM(ENERO:DICIEMBRE!AC248)</f>
        <v>0</v>
      </c>
      <c r="AD248" s="52">
        <f>SUM(ENERO:DICIEMBRE!AD248)</f>
        <v>0</v>
      </c>
      <c r="AE248" s="52">
        <f>SUM(ENERO:DICIEMBRE!AE248)</f>
        <v>0</v>
      </c>
      <c r="AF248" s="52">
        <f>SUM(ENERO:DICIEMBRE!AF248)</f>
        <v>0</v>
      </c>
      <c r="AG248" s="52">
        <f>SUM(ENERO:DICIEMBRE!AG248)</f>
        <v>0</v>
      </c>
      <c r="AH248" s="52">
        <f>SUM(ENERO:DICIEMBRE!AH248)</f>
        <v>0</v>
      </c>
      <c r="AI248" s="52">
        <f>SUM(ENERO:DICIEMBRE!AI248)</f>
        <v>0</v>
      </c>
      <c r="AJ248" s="52">
        <f>SUM(ENERO:DICIEMBRE!AJ248)</f>
        <v>0</v>
      </c>
      <c r="AK248" s="52">
        <f>SUM(ENERO:DICIEMBRE!AK248)</f>
        <v>0</v>
      </c>
      <c r="AL248" s="52">
        <f>SUM(ENERO:DICIEMBRE!AL248)</f>
        <v>0</v>
      </c>
      <c r="AM248" s="52">
        <f>SUM(ENERO:DICIEMBRE!AM248)</f>
        <v>0</v>
      </c>
      <c r="AN248" s="52">
        <f>SUM(ENERO:DICIEMBRE!AN248)</f>
        <v>0</v>
      </c>
      <c r="AO248" s="52">
        <f>SUM(ENERO:DICIEMBRE!AO248)</f>
        <v>0</v>
      </c>
      <c r="AP248" s="52">
        <f>SUM(ENERO:DICIEMBRE!AP248)</f>
        <v>0</v>
      </c>
      <c r="AQ248" s="52">
        <f>SUM(ENERO:DICIEMBRE!AQ248)</f>
        <v>0</v>
      </c>
      <c r="AR248" s="52">
        <f>SUM(ENERO:DICIEMBRE!AR248)</f>
        <v>0</v>
      </c>
      <c r="AS248" s="52">
        <f>SUM(ENERO:DICIEMBRE!AS248)</f>
        <v>0</v>
      </c>
      <c r="AT248" s="52">
        <f>SUM(ENERO:DICIEMBRE!AT248)</f>
        <v>0</v>
      </c>
      <c r="AU248" s="52">
        <f>SUM(ENERO:DICIEMBRE!AU248)</f>
        <v>0</v>
      </c>
      <c r="AV248" s="52">
        <f>SUM(ENERO:DICIEMBRE!AV248)</f>
        <v>0</v>
      </c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4825"/>
      <c r="B249" s="506" t="s">
        <v>222</v>
      </c>
      <c r="C249" s="441">
        <f t="shared" si="75"/>
        <v>0</v>
      </c>
      <c r="D249" s="442">
        <f t="shared" si="78"/>
        <v>0</v>
      </c>
      <c r="E249" s="440">
        <f t="shared" si="78"/>
        <v>0</v>
      </c>
      <c r="F249" s="52">
        <f>SUM(ENERO:DICIEMBRE!F249)</f>
        <v>0</v>
      </c>
      <c r="G249" s="52">
        <f>SUM(ENERO:DICIEMBRE!G249)</f>
        <v>0</v>
      </c>
      <c r="H249" s="52">
        <f>SUM(ENERO:DICIEMBRE!H249)</f>
        <v>0</v>
      </c>
      <c r="I249" s="52">
        <f>SUM(ENERO:DICIEMBRE!I249)</f>
        <v>0</v>
      </c>
      <c r="J249" s="52">
        <f>SUM(ENERO:DICIEMBRE!J249)</f>
        <v>0</v>
      </c>
      <c r="K249" s="52">
        <f>SUM(ENERO:DICIEMBRE!K249)</f>
        <v>0</v>
      </c>
      <c r="L249" s="52">
        <f>SUM(ENERO:DICIEMBRE!L249)</f>
        <v>0</v>
      </c>
      <c r="M249" s="52">
        <f>SUM(ENERO:DICIEMBRE!M249)</f>
        <v>0</v>
      </c>
      <c r="N249" s="52">
        <f>SUM(ENERO:DICIEMBRE!N249)</f>
        <v>0</v>
      </c>
      <c r="O249" s="52">
        <f>SUM(ENERO:DICIEMBRE!O249)</f>
        <v>0</v>
      </c>
      <c r="P249" s="52">
        <f>SUM(ENERO:DICIEMBRE!P249)</f>
        <v>0</v>
      </c>
      <c r="Q249" s="52">
        <f>SUM(ENERO:DICIEMBRE!Q249)</f>
        <v>0</v>
      </c>
      <c r="R249" s="52">
        <f>SUM(ENERO:DICIEMBRE!R249)</f>
        <v>0</v>
      </c>
      <c r="S249" s="52">
        <f>SUM(ENERO:DICIEMBRE!S249)</f>
        <v>0</v>
      </c>
      <c r="T249" s="52">
        <f>SUM(ENERO:DICIEMBRE!T249)</f>
        <v>0</v>
      </c>
      <c r="U249" s="52">
        <f>SUM(ENERO:DICIEMBRE!U249)</f>
        <v>0</v>
      </c>
      <c r="V249" s="52">
        <f>SUM(ENERO:DICIEMBRE!V249)</f>
        <v>0</v>
      </c>
      <c r="W249" s="52">
        <f>SUM(ENERO:DICIEMBRE!W249)</f>
        <v>0</v>
      </c>
      <c r="X249" s="52">
        <f>SUM(ENERO:DICIEMBRE!X249)</f>
        <v>0</v>
      </c>
      <c r="Y249" s="52">
        <f>SUM(ENERO:DICIEMBRE!Y249)</f>
        <v>0</v>
      </c>
      <c r="Z249" s="52">
        <f>SUM(ENERO:DICIEMBRE!Z249)</f>
        <v>0</v>
      </c>
      <c r="AA249" s="52">
        <f>SUM(ENERO:DICIEMBRE!AA249)</f>
        <v>0</v>
      </c>
      <c r="AB249" s="52">
        <f>SUM(ENERO:DICIEMBRE!AB249)</f>
        <v>0</v>
      </c>
      <c r="AC249" s="52">
        <f>SUM(ENERO:DICIEMBRE!AC249)</f>
        <v>0</v>
      </c>
      <c r="AD249" s="52">
        <f>SUM(ENERO:DICIEMBRE!AD249)</f>
        <v>0</v>
      </c>
      <c r="AE249" s="52">
        <f>SUM(ENERO:DICIEMBRE!AE249)</f>
        <v>0</v>
      </c>
      <c r="AF249" s="52">
        <f>SUM(ENERO:DICIEMBRE!AF249)</f>
        <v>0</v>
      </c>
      <c r="AG249" s="52">
        <f>SUM(ENERO:DICIEMBRE!AG249)</f>
        <v>0</v>
      </c>
      <c r="AH249" s="52">
        <f>SUM(ENERO:DICIEMBRE!AH249)</f>
        <v>0</v>
      </c>
      <c r="AI249" s="52">
        <f>SUM(ENERO:DICIEMBRE!AI249)</f>
        <v>0</v>
      </c>
      <c r="AJ249" s="52">
        <f>SUM(ENERO:DICIEMBRE!AJ249)</f>
        <v>0</v>
      </c>
      <c r="AK249" s="52">
        <f>SUM(ENERO:DICIEMBRE!AK249)</f>
        <v>0</v>
      </c>
      <c r="AL249" s="52">
        <f>SUM(ENERO:DICIEMBRE!AL249)</f>
        <v>0</v>
      </c>
      <c r="AM249" s="52">
        <f>SUM(ENERO:DICIEMBRE!AM249)</f>
        <v>0</v>
      </c>
      <c r="AN249" s="52">
        <f>SUM(ENERO:DICIEMBRE!AN249)</f>
        <v>0</v>
      </c>
      <c r="AO249" s="52">
        <f>SUM(ENERO:DICIEMBRE!AO249)</f>
        <v>0</v>
      </c>
      <c r="AP249" s="52">
        <f>SUM(ENERO:DICIEMBRE!AP249)</f>
        <v>0</v>
      </c>
      <c r="AQ249" s="52">
        <f>SUM(ENERO:DICIEMBRE!AQ249)</f>
        <v>0</v>
      </c>
      <c r="AR249" s="52">
        <f>SUM(ENERO:DICIEMBRE!AR249)</f>
        <v>0</v>
      </c>
      <c r="AS249" s="52">
        <f>SUM(ENERO:DICIEMBRE!AS249)</f>
        <v>0</v>
      </c>
      <c r="AT249" s="52">
        <f>SUM(ENERO:DICIEMBRE!AT249)</f>
        <v>0</v>
      </c>
      <c r="AU249" s="52">
        <f>SUM(ENERO:DICIEMBRE!AU249)</f>
        <v>0</v>
      </c>
      <c r="AV249" s="52">
        <f>SUM(ENERO:DICIEMBRE!AV249)</f>
        <v>0</v>
      </c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4825"/>
      <c r="B250" s="506" t="s">
        <v>223</v>
      </c>
      <c r="C250" s="436">
        <f t="shared" si="75"/>
        <v>5</v>
      </c>
      <c r="D250" s="437">
        <f t="shared" si="78"/>
        <v>2</v>
      </c>
      <c r="E250" s="435">
        <f t="shared" si="78"/>
        <v>3</v>
      </c>
      <c r="F250" s="52">
        <f>SUM(ENERO:DICIEMBRE!F250)</f>
        <v>0</v>
      </c>
      <c r="G250" s="52">
        <f>SUM(ENERO:DICIEMBRE!G250)</f>
        <v>0</v>
      </c>
      <c r="H250" s="52">
        <f>SUM(ENERO:DICIEMBRE!H250)</f>
        <v>0</v>
      </c>
      <c r="I250" s="52">
        <f>SUM(ENERO:DICIEMBRE!I250)</f>
        <v>0</v>
      </c>
      <c r="J250" s="52">
        <f>SUM(ENERO:DICIEMBRE!J250)</f>
        <v>0</v>
      </c>
      <c r="K250" s="52">
        <f>SUM(ENERO:DICIEMBRE!K250)</f>
        <v>1</v>
      </c>
      <c r="L250" s="52">
        <f>SUM(ENERO:DICIEMBRE!L250)</f>
        <v>2</v>
      </c>
      <c r="M250" s="52">
        <f>SUM(ENERO:DICIEMBRE!M250)</f>
        <v>1</v>
      </c>
      <c r="N250" s="52">
        <f>SUM(ENERO:DICIEMBRE!N250)</f>
        <v>0</v>
      </c>
      <c r="O250" s="52">
        <f>SUM(ENERO:DICIEMBRE!O250)</f>
        <v>0</v>
      </c>
      <c r="P250" s="52">
        <f>SUM(ENERO:DICIEMBRE!P250)</f>
        <v>0</v>
      </c>
      <c r="Q250" s="52">
        <f>SUM(ENERO:DICIEMBRE!Q250)</f>
        <v>0</v>
      </c>
      <c r="R250" s="52">
        <f>SUM(ENERO:DICIEMBRE!R250)</f>
        <v>0</v>
      </c>
      <c r="S250" s="52">
        <f>SUM(ENERO:DICIEMBRE!S250)</f>
        <v>0</v>
      </c>
      <c r="T250" s="52">
        <f>SUM(ENERO:DICIEMBRE!T250)</f>
        <v>0</v>
      </c>
      <c r="U250" s="52">
        <f>SUM(ENERO:DICIEMBRE!U250)</f>
        <v>0</v>
      </c>
      <c r="V250" s="52">
        <f>SUM(ENERO:DICIEMBRE!V250)</f>
        <v>0</v>
      </c>
      <c r="W250" s="52">
        <f>SUM(ENERO:DICIEMBRE!W250)</f>
        <v>0</v>
      </c>
      <c r="X250" s="52">
        <f>SUM(ENERO:DICIEMBRE!X250)</f>
        <v>0</v>
      </c>
      <c r="Y250" s="52">
        <f>SUM(ENERO:DICIEMBRE!Y250)</f>
        <v>1</v>
      </c>
      <c r="Z250" s="52">
        <f>SUM(ENERO:DICIEMBRE!Z250)</f>
        <v>0</v>
      </c>
      <c r="AA250" s="52">
        <f>SUM(ENERO:DICIEMBRE!AA250)</f>
        <v>0</v>
      </c>
      <c r="AB250" s="52">
        <f>SUM(ENERO:DICIEMBRE!AB250)</f>
        <v>0</v>
      </c>
      <c r="AC250" s="52">
        <f>SUM(ENERO:DICIEMBRE!AC250)</f>
        <v>0</v>
      </c>
      <c r="AD250" s="52">
        <f>SUM(ENERO:DICIEMBRE!AD250)</f>
        <v>0</v>
      </c>
      <c r="AE250" s="52">
        <f>SUM(ENERO:DICIEMBRE!AE250)</f>
        <v>0</v>
      </c>
      <c r="AF250" s="52">
        <f>SUM(ENERO:DICIEMBRE!AF250)</f>
        <v>0</v>
      </c>
      <c r="AG250" s="52">
        <f>SUM(ENERO:DICIEMBRE!AG250)</f>
        <v>0</v>
      </c>
      <c r="AH250" s="52">
        <f>SUM(ENERO:DICIEMBRE!AH250)</f>
        <v>0</v>
      </c>
      <c r="AI250" s="52">
        <f>SUM(ENERO:DICIEMBRE!AI250)</f>
        <v>0</v>
      </c>
      <c r="AJ250" s="52">
        <f>SUM(ENERO:DICIEMBRE!AJ250)</f>
        <v>0</v>
      </c>
      <c r="AK250" s="52">
        <f>SUM(ENERO:DICIEMBRE!AK250)</f>
        <v>0</v>
      </c>
      <c r="AL250" s="52">
        <f>SUM(ENERO:DICIEMBRE!AL250)</f>
        <v>0</v>
      </c>
      <c r="AM250" s="52">
        <f>SUM(ENERO:DICIEMBRE!AM250)</f>
        <v>0</v>
      </c>
      <c r="AN250" s="52">
        <f>SUM(ENERO:DICIEMBRE!AN250)</f>
        <v>0</v>
      </c>
      <c r="AO250" s="52">
        <f>SUM(ENERO:DICIEMBRE!AO250)</f>
        <v>0</v>
      </c>
      <c r="AP250" s="52">
        <f>SUM(ENERO:DICIEMBRE!AP250)</f>
        <v>0</v>
      </c>
      <c r="AQ250" s="52">
        <f>SUM(ENERO:DICIEMBRE!AQ250)</f>
        <v>0</v>
      </c>
      <c r="AR250" s="52">
        <f>SUM(ENERO:DICIEMBRE!AR250)</f>
        <v>0</v>
      </c>
      <c r="AS250" s="52">
        <f>SUM(ENERO:DICIEMBRE!AS250)</f>
        <v>0</v>
      </c>
      <c r="AT250" s="52">
        <f>SUM(ENERO:DICIEMBRE!AT250)</f>
        <v>0</v>
      </c>
      <c r="AU250" s="52">
        <f>SUM(ENERO:DICIEMBRE!AU250)</f>
        <v>0</v>
      </c>
      <c r="AV250" s="52">
        <f>SUM(ENERO:DICIEMBRE!AV250)</f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4731"/>
      <c r="B251" s="469" t="s">
        <v>224</v>
      </c>
      <c r="C251" s="470">
        <f t="shared" si="75"/>
        <v>23</v>
      </c>
      <c r="D251" s="432">
        <f t="shared" si="78"/>
        <v>14</v>
      </c>
      <c r="E251" s="416">
        <f t="shared" si="78"/>
        <v>9</v>
      </c>
      <c r="F251" s="52">
        <f>SUM(ENERO:DICIEMBRE!F251)</f>
        <v>0</v>
      </c>
      <c r="G251" s="52">
        <f>SUM(ENERO:DICIEMBRE!G251)</f>
        <v>0</v>
      </c>
      <c r="H251" s="52">
        <f>SUM(ENERO:DICIEMBRE!H251)</f>
        <v>0</v>
      </c>
      <c r="I251" s="52">
        <f>SUM(ENERO:DICIEMBRE!I251)</f>
        <v>1</v>
      </c>
      <c r="J251" s="52">
        <f>SUM(ENERO:DICIEMBRE!J251)</f>
        <v>6</v>
      </c>
      <c r="K251" s="52">
        <f>SUM(ENERO:DICIEMBRE!K251)</f>
        <v>3</v>
      </c>
      <c r="L251" s="52">
        <f>SUM(ENERO:DICIEMBRE!L251)</f>
        <v>2</v>
      </c>
      <c r="M251" s="52">
        <f>SUM(ENERO:DICIEMBRE!M251)</f>
        <v>3</v>
      </c>
      <c r="N251" s="52">
        <f>SUM(ENERO:DICIEMBRE!N251)</f>
        <v>0</v>
      </c>
      <c r="O251" s="52">
        <f>SUM(ENERO:DICIEMBRE!O251)</f>
        <v>1</v>
      </c>
      <c r="P251" s="52">
        <f>SUM(ENERO:DICIEMBRE!P251)</f>
        <v>0</v>
      </c>
      <c r="Q251" s="52">
        <f>SUM(ENERO:DICIEMBRE!Q251)</f>
        <v>0</v>
      </c>
      <c r="R251" s="52">
        <f>SUM(ENERO:DICIEMBRE!R251)</f>
        <v>1</v>
      </c>
      <c r="S251" s="52">
        <f>SUM(ENERO:DICIEMBRE!S251)</f>
        <v>0</v>
      </c>
      <c r="T251" s="52">
        <f>SUM(ENERO:DICIEMBRE!T251)</f>
        <v>0</v>
      </c>
      <c r="U251" s="52">
        <f>SUM(ENERO:DICIEMBRE!U251)</f>
        <v>0</v>
      </c>
      <c r="V251" s="52">
        <f>SUM(ENERO:DICIEMBRE!V251)</f>
        <v>1</v>
      </c>
      <c r="W251" s="52">
        <f>SUM(ENERO:DICIEMBRE!W251)</f>
        <v>0</v>
      </c>
      <c r="X251" s="52">
        <f>SUM(ENERO:DICIEMBRE!X251)</f>
        <v>1</v>
      </c>
      <c r="Y251" s="52">
        <f>SUM(ENERO:DICIEMBRE!Y251)</f>
        <v>0</v>
      </c>
      <c r="Z251" s="52">
        <f>SUM(ENERO:DICIEMBRE!Z251)</f>
        <v>1</v>
      </c>
      <c r="AA251" s="52">
        <f>SUM(ENERO:DICIEMBRE!AA251)</f>
        <v>1</v>
      </c>
      <c r="AB251" s="52">
        <f>SUM(ENERO:DICIEMBRE!AB251)</f>
        <v>0</v>
      </c>
      <c r="AC251" s="52">
        <f>SUM(ENERO:DICIEMBRE!AC251)</f>
        <v>0</v>
      </c>
      <c r="AD251" s="52">
        <f>SUM(ENERO:DICIEMBRE!AD251)</f>
        <v>2</v>
      </c>
      <c r="AE251" s="52">
        <f>SUM(ENERO:DICIEMBRE!AE251)</f>
        <v>0</v>
      </c>
      <c r="AF251" s="52">
        <f>SUM(ENERO:DICIEMBRE!AF251)</f>
        <v>0</v>
      </c>
      <c r="AG251" s="52">
        <f>SUM(ENERO:DICIEMBRE!AG251)</f>
        <v>0</v>
      </c>
      <c r="AH251" s="52">
        <f>SUM(ENERO:DICIEMBRE!AH251)</f>
        <v>0</v>
      </c>
      <c r="AI251" s="52">
        <f>SUM(ENERO:DICIEMBRE!AI251)</f>
        <v>0</v>
      </c>
      <c r="AJ251" s="52">
        <f>SUM(ENERO:DICIEMBRE!AJ251)</f>
        <v>0</v>
      </c>
      <c r="AK251" s="52">
        <f>SUM(ENERO:DICIEMBRE!AK251)</f>
        <v>0</v>
      </c>
      <c r="AL251" s="52">
        <f>SUM(ENERO:DICIEMBRE!AL251)</f>
        <v>0</v>
      </c>
      <c r="AM251" s="52">
        <f>SUM(ENERO:DICIEMBRE!AM251)</f>
        <v>0</v>
      </c>
      <c r="AN251" s="52">
        <f>SUM(ENERO:DICIEMBRE!AN251)</f>
        <v>1</v>
      </c>
      <c r="AO251" s="52">
        <f>SUM(ENERO:DICIEMBRE!AO251)</f>
        <v>0</v>
      </c>
      <c r="AP251" s="52">
        <f>SUM(ENERO:DICIEMBRE!AP251)</f>
        <v>3</v>
      </c>
      <c r="AQ251" s="52">
        <f>SUM(ENERO:DICIEMBRE!AQ251)</f>
        <v>0</v>
      </c>
      <c r="AR251" s="52">
        <f>SUM(ENERO:DICIEMBRE!AR251)</f>
        <v>0</v>
      </c>
      <c r="AS251" s="52">
        <f>SUM(ENERO:DICIEMBRE!AS251)</f>
        <v>0</v>
      </c>
      <c r="AT251" s="52">
        <f>SUM(ENERO:DICIEMBRE!AT251)</f>
        <v>0</v>
      </c>
      <c r="AU251" s="52">
        <f>SUM(ENERO:DICIEMBRE!AU251)</f>
        <v>2</v>
      </c>
      <c r="AV251" s="52">
        <f>SUM(ENERO:DICIEMBRE!AV251)</f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4806" t="s">
        <v>225</v>
      </c>
      <c r="B252" s="505" t="s">
        <v>226</v>
      </c>
      <c r="C252" s="422">
        <f t="shared" si="75"/>
        <v>0</v>
      </c>
      <c r="D252" s="423">
        <f t="shared" si="78"/>
        <v>0</v>
      </c>
      <c r="E252" s="421">
        <f t="shared" si="78"/>
        <v>0</v>
      </c>
      <c r="F252" s="52">
        <f>SUM(ENERO:DICIEMBRE!F252)</f>
        <v>0</v>
      </c>
      <c r="G252" s="52">
        <f>SUM(ENERO:DICIEMBRE!G252)</f>
        <v>0</v>
      </c>
      <c r="H252" s="52">
        <f>SUM(ENERO:DICIEMBRE!H252)</f>
        <v>0</v>
      </c>
      <c r="I252" s="52">
        <f>SUM(ENERO:DICIEMBRE!I252)</f>
        <v>0</v>
      </c>
      <c r="J252" s="52">
        <f>SUM(ENERO:DICIEMBRE!J252)</f>
        <v>0</v>
      </c>
      <c r="K252" s="52">
        <f>SUM(ENERO:DICIEMBRE!K252)</f>
        <v>0</v>
      </c>
      <c r="L252" s="52">
        <f>SUM(ENERO:DICIEMBRE!L252)</f>
        <v>0</v>
      </c>
      <c r="M252" s="52">
        <f>SUM(ENERO:DICIEMBRE!M252)</f>
        <v>0</v>
      </c>
      <c r="N252" s="52">
        <f>SUM(ENERO:DICIEMBRE!N252)</f>
        <v>0</v>
      </c>
      <c r="O252" s="52">
        <f>SUM(ENERO:DICIEMBRE!O252)</f>
        <v>0</v>
      </c>
      <c r="P252" s="52">
        <f>SUM(ENERO:DICIEMBRE!P252)</f>
        <v>0</v>
      </c>
      <c r="Q252" s="52">
        <f>SUM(ENERO:DICIEMBRE!Q252)</f>
        <v>0</v>
      </c>
      <c r="R252" s="52">
        <f>SUM(ENERO:DICIEMBRE!R252)</f>
        <v>0</v>
      </c>
      <c r="S252" s="52">
        <f>SUM(ENERO:DICIEMBRE!S252)</f>
        <v>0</v>
      </c>
      <c r="T252" s="52">
        <f>SUM(ENERO:DICIEMBRE!T252)</f>
        <v>0</v>
      </c>
      <c r="U252" s="52">
        <f>SUM(ENERO:DICIEMBRE!U252)</f>
        <v>0</v>
      </c>
      <c r="V252" s="52">
        <f>SUM(ENERO:DICIEMBRE!V252)</f>
        <v>0</v>
      </c>
      <c r="W252" s="52">
        <f>SUM(ENERO:DICIEMBRE!W252)</f>
        <v>0</v>
      </c>
      <c r="X252" s="52">
        <f>SUM(ENERO:DICIEMBRE!X252)</f>
        <v>0</v>
      </c>
      <c r="Y252" s="52">
        <f>SUM(ENERO:DICIEMBRE!Y252)</f>
        <v>0</v>
      </c>
      <c r="Z252" s="52">
        <f>SUM(ENERO:DICIEMBRE!Z252)</f>
        <v>0</v>
      </c>
      <c r="AA252" s="52">
        <f>SUM(ENERO:DICIEMBRE!AA252)</f>
        <v>0</v>
      </c>
      <c r="AB252" s="52">
        <f>SUM(ENERO:DICIEMBRE!AB252)</f>
        <v>0</v>
      </c>
      <c r="AC252" s="52">
        <f>SUM(ENERO:DICIEMBRE!AC252)</f>
        <v>0</v>
      </c>
      <c r="AD252" s="52">
        <f>SUM(ENERO:DICIEMBRE!AD252)</f>
        <v>0</v>
      </c>
      <c r="AE252" s="52">
        <f>SUM(ENERO:DICIEMBRE!AE252)</f>
        <v>0</v>
      </c>
      <c r="AF252" s="52">
        <f>SUM(ENERO:DICIEMBRE!AF252)</f>
        <v>0</v>
      </c>
      <c r="AG252" s="52">
        <f>SUM(ENERO:DICIEMBRE!AG252)</f>
        <v>0</v>
      </c>
      <c r="AH252" s="52">
        <f>SUM(ENERO:DICIEMBRE!AH252)</f>
        <v>0</v>
      </c>
      <c r="AI252" s="52">
        <f>SUM(ENERO:DICIEMBRE!AI252)</f>
        <v>0</v>
      </c>
      <c r="AJ252" s="52">
        <f>SUM(ENERO:DICIEMBRE!AJ252)</f>
        <v>0</v>
      </c>
      <c r="AK252" s="52">
        <f>SUM(ENERO:DICIEMBRE!AK252)</f>
        <v>0</v>
      </c>
      <c r="AL252" s="52">
        <f>SUM(ENERO:DICIEMBRE!AL252)</f>
        <v>0</v>
      </c>
      <c r="AM252" s="52">
        <f>SUM(ENERO:DICIEMBRE!AM252)</f>
        <v>0</v>
      </c>
      <c r="AN252" s="52">
        <f>SUM(ENERO:DICIEMBRE!AN252)</f>
        <v>0</v>
      </c>
      <c r="AO252" s="52">
        <f>SUM(ENERO:DICIEMBRE!AO252)</f>
        <v>0</v>
      </c>
      <c r="AP252" s="52">
        <f>SUM(ENERO:DICIEMBRE!AP252)</f>
        <v>0</v>
      </c>
      <c r="AQ252" s="507"/>
      <c r="AR252" s="508"/>
      <c r="AS252" s="52">
        <f>SUM(ENERO:DICIEMBRE!AS252)</f>
        <v>0</v>
      </c>
      <c r="AT252" s="52">
        <f>SUM(ENERO:DICIEMBRE!AT252)</f>
        <v>0</v>
      </c>
      <c r="AU252" s="52">
        <f>SUM(ENERO:DICIEMBRE!AU252)</f>
        <v>0</v>
      </c>
      <c r="AV252" s="52">
        <f>SUM(ENERO:DICIEMBRE!AV252)</f>
        <v>0</v>
      </c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4825"/>
      <c r="B253" s="509" t="s">
        <v>227</v>
      </c>
      <c r="C253" s="436">
        <f t="shared" si="75"/>
        <v>0</v>
      </c>
      <c r="D253" s="437">
        <f t="shared" si="78"/>
        <v>0</v>
      </c>
      <c r="E253" s="435">
        <f t="shared" si="78"/>
        <v>0</v>
      </c>
      <c r="F253" s="52">
        <f>SUM(ENERO:DICIEMBRE!F253)</f>
        <v>0</v>
      </c>
      <c r="G253" s="52">
        <f>SUM(ENERO:DICIEMBRE!G253)</f>
        <v>0</v>
      </c>
      <c r="H253" s="52">
        <f>SUM(ENERO:DICIEMBRE!H253)</f>
        <v>0</v>
      </c>
      <c r="I253" s="52">
        <f>SUM(ENERO:DICIEMBRE!I253)</f>
        <v>0</v>
      </c>
      <c r="J253" s="52">
        <f>SUM(ENERO:DICIEMBRE!J253)</f>
        <v>0</v>
      </c>
      <c r="K253" s="52">
        <f>SUM(ENERO:DICIEMBRE!K253)</f>
        <v>0</v>
      </c>
      <c r="L253" s="52">
        <f>SUM(ENERO:DICIEMBRE!L253)</f>
        <v>0</v>
      </c>
      <c r="M253" s="52">
        <f>SUM(ENERO:DICIEMBRE!M253)</f>
        <v>0</v>
      </c>
      <c r="N253" s="52">
        <f>SUM(ENERO:DICIEMBRE!N253)</f>
        <v>0</v>
      </c>
      <c r="O253" s="52">
        <f>SUM(ENERO:DICIEMBRE!O253)</f>
        <v>0</v>
      </c>
      <c r="P253" s="52">
        <f>SUM(ENERO:DICIEMBRE!P253)</f>
        <v>0</v>
      </c>
      <c r="Q253" s="52">
        <f>SUM(ENERO:DICIEMBRE!Q253)</f>
        <v>0</v>
      </c>
      <c r="R253" s="52">
        <f>SUM(ENERO:DICIEMBRE!R253)</f>
        <v>0</v>
      </c>
      <c r="S253" s="52">
        <f>SUM(ENERO:DICIEMBRE!S253)</f>
        <v>0</v>
      </c>
      <c r="T253" s="52">
        <f>SUM(ENERO:DICIEMBRE!T253)</f>
        <v>0</v>
      </c>
      <c r="U253" s="52">
        <f>SUM(ENERO:DICIEMBRE!U253)</f>
        <v>0</v>
      </c>
      <c r="V253" s="52">
        <f>SUM(ENERO:DICIEMBRE!V253)</f>
        <v>0</v>
      </c>
      <c r="W253" s="52">
        <f>SUM(ENERO:DICIEMBRE!W253)</f>
        <v>0</v>
      </c>
      <c r="X253" s="52">
        <f>SUM(ENERO:DICIEMBRE!X253)</f>
        <v>0</v>
      </c>
      <c r="Y253" s="52">
        <f>SUM(ENERO:DICIEMBRE!Y253)</f>
        <v>0</v>
      </c>
      <c r="Z253" s="52">
        <f>SUM(ENERO:DICIEMBRE!Z253)</f>
        <v>0</v>
      </c>
      <c r="AA253" s="52">
        <f>SUM(ENERO:DICIEMBRE!AA253)</f>
        <v>0</v>
      </c>
      <c r="AB253" s="52">
        <f>SUM(ENERO:DICIEMBRE!AB253)</f>
        <v>0</v>
      </c>
      <c r="AC253" s="52">
        <f>SUM(ENERO:DICIEMBRE!AC253)</f>
        <v>0</v>
      </c>
      <c r="AD253" s="52">
        <f>SUM(ENERO:DICIEMBRE!AD253)</f>
        <v>0</v>
      </c>
      <c r="AE253" s="52">
        <f>SUM(ENERO:DICIEMBRE!AE253)</f>
        <v>0</v>
      </c>
      <c r="AF253" s="52">
        <f>SUM(ENERO:DICIEMBRE!AF253)</f>
        <v>0</v>
      </c>
      <c r="AG253" s="52">
        <f>SUM(ENERO:DICIEMBRE!AG253)</f>
        <v>0</v>
      </c>
      <c r="AH253" s="52">
        <f>SUM(ENERO:DICIEMBRE!AH253)</f>
        <v>0</v>
      </c>
      <c r="AI253" s="52">
        <f>SUM(ENERO:DICIEMBRE!AI253)</f>
        <v>0</v>
      </c>
      <c r="AJ253" s="52">
        <f>SUM(ENERO:DICIEMBRE!AJ253)</f>
        <v>0</v>
      </c>
      <c r="AK253" s="52">
        <f>SUM(ENERO:DICIEMBRE!AK253)</f>
        <v>0</v>
      </c>
      <c r="AL253" s="52">
        <f>SUM(ENERO:DICIEMBRE!AL253)</f>
        <v>0</v>
      </c>
      <c r="AM253" s="52">
        <f>SUM(ENERO:DICIEMBRE!AM253)</f>
        <v>0</v>
      </c>
      <c r="AN253" s="52">
        <f>SUM(ENERO:DICIEMBRE!AN253)</f>
        <v>0</v>
      </c>
      <c r="AO253" s="52">
        <f>SUM(ENERO:DICIEMBRE!AO253)</f>
        <v>0</v>
      </c>
      <c r="AP253" s="52">
        <f>SUM(ENERO:DICIEMBRE!AP253)</f>
        <v>0</v>
      </c>
      <c r="AQ253" s="380"/>
      <c r="AR253" s="502"/>
      <c r="AS253" s="52">
        <f>SUM(ENERO:DICIEMBRE!AS253)</f>
        <v>0</v>
      </c>
      <c r="AT253" s="52">
        <f>SUM(ENERO:DICIEMBRE!AT253)</f>
        <v>0</v>
      </c>
      <c r="AU253" s="52">
        <f>SUM(ENERO:DICIEMBRE!AU253)</f>
        <v>0</v>
      </c>
      <c r="AV253" s="52">
        <f>SUM(ENERO:DICIEMBRE!AV253)</f>
        <v>0</v>
      </c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4731"/>
      <c r="B254" s="510" t="s">
        <v>228</v>
      </c>
      <c r="C254" s="425">
        <f t="shared" si="75"/>
        <v>0</v>
      </c>
      <c r="D254" s="426">
        <f t="shared" si="78"/>
        <v>0</v>
      </c>
      <c r="E254" s="427">
        <f t="shared" si="78"/>
        <v>0</v>
      </c>
      <c r="F254" s="52">
        <f>SUM(ENERO:DICIEMBRE!F254)</f>
        <v>0</v>
      </c>
      <c r="G254" s="52">
        <f>SUM(ENERO:DICIEMBRE!G254)</f>
        <v>0</v>
      </c>
      <c r="H254" s="52">
        <f>SUM(ENERO:DICIEMBRE!H254)</f>
        <v>0</v>
      </c>
      <c r="I254" s="52">
        <f>SUM(ENERO:DICIEMBRE!I254)</f>
        <v>0</v>
      </c>
      <c r="J254" s="52">
        <f>SUM(ENERO:DICIEMBRE!J254)</f>
        <v>0</v>
      </c>
      <c r="K254" s="52">
        <f>SUM(ENERO:DICIEMBRE!K254)</f>
        <v>0</v>
      </c>
      <c r="L254" s="52">
        <f>SUM(ENERO:DICIEMBRE!L254)</f>
        <v>0</v>
      </c>
      <c r="M254" s="52">
        <f>SUM(ENERO:DICIEMBRE!M254)</f>
        <v>0</v>
      </c>
      <c r="N254" s="52">
        <f>SUM(ENERO:DICIEMBRE!N254)</f>
        <v>0</v>
      </c>
      <c r="O254" s="52">
        <f>SUM(ENERO:DICIEMBRE!O254)</f>
        <v>0</v>
      </c>
      <c r="P254" s="52">
        <f>SUM(ENERO:DICIEMBRE!P254)</f>
        <v>0</v>
      </c>
      <c r="Q254" s="52">
        <f>SUM(ENERO:DICIEMBRE!Q254)</f>
        <v>0</v>
      </c>
      <c r="R254" s="52">
        <f>SUM(ENERO:DICIEMBRE!R254)</f>
        <v>0</v>
      </c>
      <c r="S254" s="52">
        <f>SUM(ENERO:DICIEMBRE!S254)</f>
        <v>0</v>
      </c>
      <c r="T254" s="52">
        <f>SUM(ENERO:DICIEMBRE!T254)</f>
        <v>0</v>
      </c>
      <c r="U254" s="52">
        <f>SUM(ENERO:DICIEMBRE!U254)</f>
        <v>0</v>
      </c>
      <c r="V254" s="52">
        <f>SUM(ENERO:DICIEMBRE!V254)</f>
        <v>0</v>
      </c>
      <c r="W254" s="52">
        <f>SUM(ENERO:DICIEMBRE!W254)</f>
        <v>0</v>
      </c>
      <c r="X254" s="52">
        <f>SUM(ENERO:DICIEMBRE!X254)</f>
        <v>0</v>
      </c>
      <c r="Y254" s="52">
        <f>SUM(ENERO:DICIEMBRE!Y254)</f>
        <v>0</v>
      </c>
      <c r="Z254" s="52">
        <f>SUM(ENERO:DICIEMBRE!Z254)</f>
        <v>0</v>
      </c>
      <c r="AA254" s="52">
        <f>SUM(ENERO:DICIEMBRE!AA254)</f>
        <v>0</v>
      </c>
      <c r="AB254" s="52">
        <f>SUM(ENERO:DICIEMBRE!AB254)</f>
        <v>0</v>
      </c>
      <c r="AC254" s="52">
        <f>SUM(ENERO:DICIEMBRE!AC254)</f>
        <v>0</v>
      </c>
      <c r="AD254" s="52">
        <f>SUM(ENERO:DICIEMBRE!AD254)</f>
        <v>0</v>
      </c>
      <c r="AE254" s="52">
        <f>SUM(ENERO:DICIEMBRE!AE254)</f>
        <v>0</v>
      </c>
      <c r="AF254" s="52">
        <f>SUM(ENERO:DICIEMBRE!AF254)</f>
        <v>0</v>
      </c>
      <c r="AG254" s="52">
        <f>SUM(ENERO:DICIEMBRE!AG254)</f>
        <v>0</v>
      </c>
      <c r="AH254" s="52">
        <f>SUM(ENERO:DICIEMBRE!AH254)</f>
        <v>0</v>
      </c>
      <c r="AI254" s="52">
        <f>SUM(ENERO:DICIEMBRE!AI254)</f>
        <v>0</v>
      </c>
      <c r="AJ254" s="52">
        <f>SUM(ENERO:DICIEMBRE!AJ254)</f>
        <v>0</v>
      </c>
      <c r="AK254" s="52">
        <f>SUM(ENERO:DICIEMBRE!AK254)</f>
        <v>0</v>
      </c>
      <c r="AL254" s="52">
        <f>SUM(ENERO:DICIEMBRE!AL254)</f>
        <v>0</v>
      </c>
      <c r="AM254" s="52">
        <f>SUM(ENERO:DICIEMBRE!AM254)</f>
        <v>0</v>
      </c>
      <c r="AN254" s="52">
        <f>SUM(ENERO:DICIEMBRE!AN254)</f>
        <v>0</v>
      </c>
      <c r="AO254" s="52">
        <f>SUM(ENERO:DICIEMBRE!AO254)</f>
        <v>0</v>
      </c>
      <c r="AP254" s="52">
        <f>SUM(ENERO:DICIEMBRE!AP254)</f>
        <v>0</v>
      </c>
      <c r="AQ254" s="384"/>
      <c r="AR254" s="504"/>
      <c r="AS254" s="52">
        <f>SUM(ENERO:DICIEMBRE!AS254)</f>
        <v>0</v>
      </c>
      <c r="AT254" s="52">
        <f>SUM(ENERO:DICIEMBRE!AT254)</f>
        <v>0</v>
      </c>
      <c r="AU254" s="52">
        <f>SUM(ENERO:DICIEMBRE!AU254)</f>
        <v>0</v>
      </c>
      <c r="AV254" s="52">
        <f>SUM(ENERO:DICIEMBRE!AV254)</f>
        <v>0</v>
      </c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4799" t="s">
        <v>229</v>
      </c>
      <c r="B255" s="4800"/>
      <c r="C255" s="436">
        <f t="shared" si="75"/>
        <v>6</v>
      </c>
      <c r="D255" s="437">
        <f t="shared" si="78"/>
        <v>1</v>
      </c>
      <c r="E255" s="435">
        <f t="shared" si="78"/>
        <v>5</v>
      </c>
      <c r="F255" s="52">
        <f>SUM(ENERO:DICIEMBRE!F255)</f>
        <v>0</v>
      </c>
      <c r="G255" s="52">
        <f>SUM(ENERO:DICIEMBRE!G255)</f>
        <v>0</v>
      </c>
      <c r="H255" s="52">
        <f>SUM(ENERO:DICIEMBRE!H255)</f>
        <v>0</v>
      </c>
      <c r="I255" s="52">
        <f>SUM(ENERO:DICIEMBRE!I255)</f>
        <v>0</v>
      </c>
      <c r="J255" s="52">
        <f>SUM(ENERO:DICIEMBRE!J255)</f>
        <v>0</v>
      </c>
      <c r="K255" s="52">
        <f>SUM(ENERO:DICIEMBRE!K255)</f>
        <v>1</v>
      </c>
      <c r="L255" s="52">
        <f>SUM(ENERO:DICIEMBRE!L255)</f>
        <v>0</v>
      </c>
      <c r="M255" s="52">
        <f>SUM(ENERO:DICIEMBRE!M255)</f>
        <v>3</v>
      </c>
      <c r="N255" s="52">
        <f>SUM(ENERO:DICIEMBRE!N255)</f>
        <v>0</v>
      </c>
      <c r="O255" s="52">
        <f>SUM(ENERO:DICIEMBRE!O255)</f>
        <v>0</v>
      </c>
      <c r="P255" s="52">
        <f>SUM(ENERO:DICIEMBRE!P255)</f>
        <v>0</v>
      </c>
      <c r="Q255" s="52">
        <f>SUM(ENERO:DICIEMBRE!Q255)</f>
        <v>0</v>
      </c>
      <c r="R255" s="52">
        <f>SUM(ENERO:DICIEMBRE!R255)</f>
        <v>0</v>
      </c>
      <c r="S255" s="52">
        <f>SUM(ENERO:DICIEMBRE!S255)</f>
        <v>0</v>
      </c>
      <c r="T255" s="52">
        <f>SUM(ENERO:DICIEMBRE!T255)</f>
        <v>0</v>
      </c>
      <c r="U255" s="52">
        <f>SUM(ENERO:DICIEMBRE!U255)</f>
        <v>0</v>
      </c>
      <c r="V255" s="52">
        <f>SUM(ENERO:DICIEMBRE!V255)</f>
        <v>0</v>
      </c>
      <c r="W255" s="52">
        <f>SUM(ENERO:DICIEMBRE!W255)</f>
        <v>1</v>
      </c>
      <c r="X255" s="52">
        <f>SUM(ENERO:DICIEMBRE!X255)</f>
        <v>0</v>
      </c>
      <c r="Y255" s="52">
        <f>SUM(ENERO:DICIEMBRE!Y255)</f>
        <v>0</v>
      </c>
      <c r="Z255" s="52">
        <f>SUM(ENERO:DICIEMBRE!Z255)</f>
        <v>0</v>
      </c>
      <c r="AA255" s="52">
        <f>SUM(ENERO:DICIEMBRE!AA255)</f>
        <v>0</v>
      </c>
      <c r="AB255" s="52">
        <f>SUM(ENERO:DICIEMBRE!AB255)</f>
        <v>0</v>
      </c>
      <c r="AC255" s="52">
        <f>SUM(ENERO:DICIEMBRE!AC255)</f>
        <v>0</v>
      </c>
      <c r="AD255" s="52">
        <f>SUM(ENERO:DICIEMBRE!AD255)</f>
        <v>0</v>
      </c>
      <c r="AE255" s="52">
        <f>SUM(ENERO:DICIEMBRE!AE255)</f>
        <v>0</v>
      </c>
      <c r="AF255" s="52">
        <f>SUM(ENERO:DICIEMBRE!AF255)</f>
        <v>0</v>
      </c>
      <c r="AG255" s="52">
        <f>SUM(ENERO:DICIEMBRE!AG255)</f>
        <v>0</v>
      </c>
      <c r="AH255" s="52">
        <f>SUM(ENERO:DICIEMBRE!AH255)</f>
        <v>1</v>
      </c>
      <c r="AI255" s="52">
        <f>SUM(ENERO:DICIEMBRE!AI255)</f>
        <v>0</v>
      </c>
      <c r="AJ255" s="52">
        <f>SUM(ENERO:DICIEMBRE!AJ255)</f>
        <v>0</v>
      </c>
      <c r="AK255" s="52">
        <f>SUM(ENERO:DICIEMBRE!AK255)</f>
        <v>0</v>
      </c>
      <c r="AL255" s="52">
        <f>SUM(ENERO:DICIEMBRE!AL255)</f>
        <v>0</v>
      </c>
      <c r="AM255" s="52">
        <f>SUM(ENERO:DICIEMBRE!AM255)</f>
        <v>0</v>
      </c>
      <c r="AN255" s="52">
        <f>SUM(ENERO:DICIEMBRE!AN255)</f>
        <v>1</v>
      </c>
      <c r="AO255" s="52">
        <f>SUM(ENERO:DICIEMBRE!AO255)</f>
        <v>0</v>
      </c>
      <c r="AP255" s="52">
        <f>SUM(ENERO:DICIEMBRE!AP255)</f>
        <v>0</v>
      </c>
      <c r="AQ255" s="52">
        <f>SUM(ENERO:DICIEMBRE!AQ255)</f>
        <v>0</v>
      </c>
      <c r="AR255" s="52">
        <f>SUM(ENERO:DICIEMBRE!AR255)</f>
        <v>1</v>
      </c>
      <c r="AS255" s="52">
        <f>SUM(ENERO:DICIEMBRE!AS255)</f>
        <v>0</v>
      </c>
      <c r="AT255" s="52">
        <f>SUM(ENERO:DICIEMBRE!AT255)</f>
        <v>0</v>
      </c>
      <c r="AU255" s="52">
        <f>SUM(ENERO:DICIEMBRE!AU255)</f>
        <v>1</v>
      </c>
      <c r="AV255" s="52">
        <f>SUM(ENERO:DICIEMBRE!AV255)</f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7</v>
      </c>
      <c r="D256" s="442">
        <f t="shared" si="78"/>
        <v>1</v>
      </c>
      <c r="E256" s="440">
        <f t="shared" si="78"/>
        <v>6</v>
      </c>
      <c r="F256" s="52">
        <f>SUM(ENERO:DICIEMBRE!F256)</f>
        <v>0</v>
      </c>
      <c r="G256" s="52">
        <f>SUM(ENERO:DICIEMBRE!G256)</f>
        <v>0</v>
      </c>
      <c r="H256" s="52">
        <f>SUM(ENERO:DICIEMBRE!H256)</f>
        <v>0</v>
      </c>
      <c r="I256" s="52">
        <f>SUM(ENERO:DICIEMBRE!I256)</f>
        <v>0</v>
      </c>
      <c r="J256" s="52">
        <f>SUM(ENERO:DICIEMBRE!J256)</f>
        <v>0</v>
      </c>
      <c r="K256" s="52">
        <f>SUM(ENERO:DICIEMBRE!K256)</f>
        <v>0</v>
      </c>
      <c r="L256" s="52">
        <f>SUM(ENERO:DICIEMBRE!L256)</f>
        <v>1</v>
      </c>
      <c r="M256" s="52">
        <f>SUM(ENERO:DICIEMBRE!M256)</f>
        <v>6</v>
      </c>
      <c r="N256" s="52">
        <f>SUM(ENERO:DICIEMBRE!N256)</f>
        <v>0</v>
      </c>
      <c r="O256" s="52">
        <f>SUM(ENERO:DICIEMBRE!O256)</f>
        <v>0</v>
      </c>
      <c r="P256" s="52">
        <f>SUM(ENERO:DICIEMBRE!P256)</f>
        <v>0</v>
      </c>
      <c r="Q256" s="52">
        <f>SUM(ENERO:DICIEMBRE!Q256)</f>
        <v>0</v>
      </c>
      <c r="R256" s="52">
        <f>SUM(ENERO:DICIEMBRE!R256)</f>
        <v>0</v>
      </c>
      <c r="S256" s="52">
        <f>SUM(ENERO:DICIEMBRE!S256)</f>
        <v>0</v>
      </c>
      <c r="T256" s="52">
        <f>SUM(ENERO:DICIEMBRE!T256)</f>
        <v>0</v>
      </c>
      <c r="U256" s="52">
        <f>SUM(ENERO:DICIEMBRE!U256)</f>
        <v>0</v>
      </c>
      <c r="V256" s="52">
        <f>SUM(ENERO:DICIEMBRE!V256)</f>
        <v>0</v>
      </c>
      <c r="W256" s="52">
        <f>SUM(ENERO:DICIEMBRE!W256)</f>
        <v>0</v>
      </c>
      <c r="X256" s="52">
        <f>SUM(ENERO:DICIEMBRE!X256)</f>
        <v>0</v>
      </c>
      <c r="Y256" s="52">
        <f>SUM(ENERO:DICIEMBRE!Y256)</f>
        <v>0</v>
      </c>
      <c r="Z256" s="52">
        <f>SUM(ENERO:DICIEMBRE!Z256)</f>
        <v>0</v>
      </c>
      <c r="AA256" s="52">
        <f>SUM(ENERO:DICIEMBRE!AA256)</f>
        <v>0</v>
      </c>
      <c r="AB256" s="52">
        <f>SUM(ENERO:DICIEMBRE!AB256)</f>
        <v>0</v>
      </c>
      <c r="AC256" s="52">
        <f>SUM(ENERO:DICIEMBRE!AC256)</f>
        <v>0</v>
      </c>
      <c r="AD256" s="52">
        <f>SUM(ENERO:DICIEMBRE!AD256)</f>
        <v>0</v>
      </c>
      <c r="AE256" s="52">
        <f>SUM(ENERO:DICIEMBRE!AE256)</f>
        <v>0</v>
      </c>
      <c r="AF256" s="52">
        <f>SUM(ENERO:DICIEMBRE!AF256)</f>
        <v>0</v>
      </c>
      <c r="AG256" s="52">
        <f>SUM(ENERO:DICIEMBRE!AG256)</f>
        <v>0</v>
      </c>
      <c r="AH256" s="52">
        <f>SUM(ENERO:DICIEMBRE!AH256)</f>
        <v>0</v>
      </c>
      <c r="AI256" s="52">
        <f>SUM(ENERO:DICIEMBRE!AI256)</f>
        <v>0</v>
      </c>
      <c r="AJ256" s="52">
        <f>SUM(ENERO:DICIEMBRE!AJ256)</f>
        <v>0</v>
      </c>
      <c r="AK256" s="52">
        <f>SUM(ENERO:DICIEMBRE!AK256)</f>
        <v>0</v>
      </c>
      <c r="AL256" s="52">
        <f>SUM(ENERO:DICIEMBRE!AL256)</f>
        <v>0</v>
      </c>
      <c r="AM256" s="52">
        <f>SUM(ENERO:DICIEMBRE!AM256)</f>
        <v>0</v>
      </c>
      <c r="AN256" s="52">
        <f>SUM(ENERO:DICIEMBRE!AN256)</f>
        <v>0</v>
      </c>
      <c r="AO256" s="52">
        <f>SUM(ENERO:DICIEMBRE!AO256)</f>
        <v>0</v>
      </c>
      <c r="AP256" s="52">
        <f>SUM(ENERO:DICIEMBRE!AP256)</f>
        <v>1</v>
      </c>
      <c r="AQ256" s="52">
        <f>SUM(ENERO:DICIEMBRE!AQ256)</f>
        <v>0</v>
      </c>
      <c r="AR256" s="52">
        <f>SUM(ENERO:DICIEMBRE!AR256)</f>
        <v>0</v>
      </c>
      <c r="AS256" s="52">
        <f>SUM(ENERO:DICIEMBRE!AS256)</f>
        <v>0</v>
      </c>
      <c r="AT256" s="52">
        <f>SUM(ENERO:DICIEMBRE!AT256)</f>
        <v>0</v>
      </c>
      <c r="AU256" s="52">
        <f>SUM(ENERO:DICIEMBRE!AU256)</f>
        <v>2</v>
      </c>
      <c r="AV256" s="52">
        <f>SUM(ENERO:DICIEMBRE!AV256)</f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4</v>
      </c>
      <c r="D257" s="442">
        <f t="shared" si="78"/>
        <v>2</v>
      </c>
      <c r="E257" s="440">
        <f t="shared" si="78"/>
        <v>2</v>
      </c>
      <c r="F257" s="52">
        <f>SUM(ENERO:DICIEMBRE!F257)</f>
        <v>0</v>
      </c>
      <c r="G257" s="52">
        <f>SUM(ENERO:DICIEMBRE!G257)</f>
        <v>0</v>
      </c>
      <c r="H257" s="52">
        <f>SUM(ENERO:DICIEMBRE!H257)</f>
        <v>0</v>
      </c>
      <c r="I257" s="52">
        <f>SUM(ENERO:DICIEMBRE!I257)</f>
        <v>0</v>
      </c>
      <c r="J257" s="52">
        <f>SUM(ENERO:DICIEMBRE!J257)</f>
        <v>1</v>
      </c>
      <c r="K257" s="52">
        <f>SUM(ENERO:DICIEMBRE!K257)</f>
        <v>1</v>
      </c>
      <c r="L257" s="52">
        <f>SUM(ENERO:DICIEMBRE!L257)</f>
        <v>1</v>
      </c>
      <c r="M257" s="52">
        <f>SUM(ENERO:DICIEMBRE!M257)</f>
        <v>1</v>
      </c>
      <c r="N257" s="52">
        <f>SUM(ENERO:DICIEMBRE!N257)</f>
        <v>0</v>
      </c>
      <c r="O257" s="52">
        <f>SUM(ENERO:DICIEMBRE!O257)</f>
        <v>0</v>
      </c>
      <c r="P257" s="52">
        <f>SUM(ENERO:DICIEMBRE!P257)</f>
        <v>0</v>
      </c>
      <c r="Q257" s="52">
        <f>SUM(ENERO:DICIEMBRE!Q257)</f>
        <v>0</v>
      </c>
      <c r="R257" s="52">
        <f>SUM(ENERO:DICIEMBRE!R257)</f>
        <v>0</v>
      </c>
      <c r="S257" s="52">
        <f>SUM(ENERO:DICIEMBRE!S257)</f>
        <v>0</v>
      </c>
      <c r="T257" s="52">
        <f>SUM(ENERO:DICIEMBRE!T257)</f>
        <v>0</v>
      </c>
      <c r="U257" s="52">
        <f>SUM(ENERO:DICIEMBRE!U257)</f>
        <v>0</v>
      </c>
      <c r="V257" s="52">
        <f>SUM(ENERO:DICIEMBRE!V257)</f>
        <v>0</v>
      </c>
      <c r="W257" s="52">
        <f>SUM(ENERO:DICIEMBRE!W257)</f>
        <v>0</v>
      </c>
      <c r="X257" s="52">
        <f>SUM(ENERO:DICIEMBRE!X257)</f>
        <v>0</v>
      </c>
      <c r="Y257" s="52">
        <f>SUM(ENERO:DICIEMBRE!Y257)</f>
        <v>0</v>
      </c>
      <c r="Z257" s="52">
        <f>SUM(ENERO:DICIEMBRE!Z257)</f>
        <v>0</v>
      </c>
      <c r="AA257" s="52">
        <f>SUM(ENERO:DICIEMBRE!AA257)</f>
        <v>0</v>
      </c>
      <c r="AB257" s="52">
        <f>SUM(ENERO:DICIEMBRE!AB257)</f>
        <v>0</v>
      </c>
      <c r="AC257" s="52">
        <f>SUM(ENERO:DICIEMBRE!AC257)</f>
        <v>0</v>
      </c>
      <c r="AD257" s="52">
        <f>SUM(ENERO:DICIEMBRE!AD257)</f>
        <v>0</v>
      </c>
      <c r="AE257" s="52">
        <f>SUM(ENERO:DICIEMBRE!AE257)</f>
        <v>0</v>
      </c>
      <c r="AF257" s="52">
        <f>SUM(ENERO:DICIEMBRE!AF257)</f>
        <v>0</v>
      </c>
      <c r="AG257" s="52">
        <f>SUM(ENERO:DICIEMBRE!AG257)</f>
        <v>0</v>
      </c>
      <c r="AH257" s="52">
        <f>SUM(ENERO:DICIEMBRE!AH257)</f>
        <v>0</v>
      </c>
      <c r="AI257" s="52">
        <f>SUM(ENERO:DICIEMBRE!AI257)</f>
        <v>0</v>
      </c>
      <c r="AJ257" s="52">
        <f>SUM(ENERO:DICIEMBRE!AJ257)</f>
        <v>0</v>
      </c>
      <c r="AK257" s="52">
        <f>SUM(ENERO:DICIEMBRE!AK257)</f>
        <v>0</v>
      </c>
      <c r="AL257" s="52">
        <f>SUM(ENERO:DICIEMBRE!AL257)</f>
        <v>0</v>
      </c>
      <c r="AM257" s="52">
        <f>SUM(ENERO:DICIEMBRE!AM257)</f>
        <v>0</v>
      </c>
      <c r="AN257" s="52">
        <f>SUM(ENERO:DICIEMBRE!AN257)</f>
        <v>0</v>
      </c>
      <c r="AO257" s="52">
        <f>SUM(ENERO:DICIEMBRE!AO257)</f>
        <v>0</v>
      </c>
      <c r="AP257" s="52">
        <f>SUM(ENERO:DICIEMBRE!AP257)</f>
        <v>2</v>
      </c>
      <c r="AQ257" s="52">
        <f>SUM(ENERO:DICIEMBRE!AQ257)</f>
        <v>0</v>
      </c>
      <c r="AR257" s="52">
        <f>SUM(ENERO:DICIEMBRE!AR257)</f>
        <v>0</v>
      </c>
      <c r="AS257" s="52">
        <f>SUM(ENERO:DICIEMBRE!AS257)</f>
        <v>0</v>
      </c>
      <c r="AT257" s="52">
        <f>SUM(ENERO:DICIEMBRE!AT257)</f>
        <v>0</v>
      </c>
      <c r="AU257" s="52">
        <f>SUM(ENERO:DICIEMBRE!AU257)</f>
        <v>1</v>
      </c>
      <c r="AV257" s="52">
        <f>SUM(ENERO:DICIEMBRE!AV257)</f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48</v>
      </c>
      <c r="D258" s="442">
        <f t="shared" si="78"/>
        <v>10</v>
      </c>
      <c r="E258" s="440">
        <f t="shared" si="78"/>
        <v>38</v>
      </c>
      <c r="F258" s="52">
        <f>SUM(ENERO:DICIEMBRE!F258)</f>
        <v>0</v>
      </c>
      <c r="G258" s="52">
        <f>SUM(ENERO:DICIEMBRE!G258)</f>
        <v>0</v>
      </c>
      <c r="H258" s="52">
        <f>SUM(ENERO:DICIEMBRE!H258)</f>
        <v>0</v>
      </c>
      <c r="I258" s="52">
        <f>SUM(ENERO:DICIEMBRE!I258)</f>
        <v>0</v>
      </c>
      <c r="J258" s="52">
        <f>SUM(ENERO:DICIEMBRE!J258)</f>
        <v>1</v>
      </c>
      <c r="K258" s="52">
        <f>SUM(ENERO:DICIEMBRE!K258)</f>
        <v>5</v>
      </c>
      <c r="L258" s="52">
        <f>SUM(ENERO:DICIEMBRE!L258)</f>
        <v>2</v>
      </c>
      <c r="M258" s="52">
        <f>SUM(ENERO:DICIEMBRE!M258)</f>
        <v>22</v>
      </c>
      <c r="N258" s="52">
        <f>SUM(ENERO:DICIEMBRE!N258)</f>
        <v>2</v>
      </c>
      <c r="O258" s="52">
        <f>SUM(ENERO:DICIEMBRE!O258)</f>
        <v>1</v>
      </c>
      <c r="P258" s="52">
        <f>SUM(ENERO:DICIEMBRE!P258)</f>
        <v>1</v>
      </c>
      <c r="Q258" s="52">
        <f>SUM(ENERO:DICIEMBRE!Q258)</f>
        <v>0</v>
      </c>
      <c r="R258" s="52">
        <f>SUM(ENERO:DICIEMBRE!R258)</f>
        <v>0</v>
      </c>
      <c r="S258" s="52">
        <f>SUM(ENERO:DICIEMBRE!S258)</f>
        <v>0</v>
      </c>
      <c r="T258" s="52">
        <f>SUM(ENERO:DICIEMBRE!T258)</f>
        <v>1</v>
      </c>
      <c r="U258" s="52">
        <f>SUM(ENERO:DICIEMBRE!U258)</f>
        <v>2</v>
      </c>
      <c r="V258" s="52">
        <f>SUM(ENERO:DICIEMBRE!V258)</f>
        <v>0</v>
      </c>
      <c r="W258" s="52">
        <f>SUM(ENERO:DICIEMBRE!W258)</f>
        <v>0</v>
      </c>
      <c r="X258" s="52">
        <f>SUM(ENERO:DICIEMBRE!X258)</f>
        <v>0</v>
      </c>
      <c r="Y258" s="52">
        <f>SUM(ENERO:DICIEMBRE!Y258)</f>
        <v>0</v>
      </c>
      <c r="Z258" s="52">
        <f>SUM(ENERO:DICIEMBRE!Z258)</f>
        <v>0</v>
      </c>
      <c r="AA258" s="52">
        <f>SUM(ENERO:DICIEMBRE!AA258)</f>
        <v>2</v>
      </c>
      <c r="AB258" s="52">
        <f>SUM(ENERO:DICIEMBRE!AB258)</f>
        <v>2</v>
      </c>
      <c r="AC258" s="52">
        <f>SUM(ENERO:DICIEMBRE!AC258)</f>
        <v>4</v>
      </c>
      <c r="AD258" s="52">
        <f>SUM(ENERO:DICIEMBRE!AD258)</f>
        <v>0</v>
      </c>
      <c r="AE258" s="52">
        <f>SUM(ENERO:DICIEMBRE!AE258)</f>
        <v>0</v>
      </c>
      <c r="AF258" s="52">
        <f>SUM(ENERO:DICIEMBRE!AF258)</f>
        <v>0</v>
      </c>
      <c r="AG258" s="52">
        <f>SUM(ENERO:DICIEMBRE!AG258)</f>
        <v>2</v>
      </c>
      <c r="AH258" s="52">
        <f>SUM(ENERO:DICIEMBRE!AH258)</f>
        <v>0</v>
      </c>
      <c r="AI258" s="52">
        <f>SUM(ENERO:DICIEMBRE!AI258)</f>
        <v>0</v>
      </c>
      <c r="AJ258" s="52">
        <f>SUM(ENERO:DICIEMBRE!AJ258)</f>
        <v>0</v>
      </c>
      <c r="AK258" s="52">
        <f>SUM(ENERO:DICIEMBRE!AK258)</f>
        <v>0</v>
      </c>
      <c r="AL258" s="52">
        <f>SUM(ENERO:DICIEMBRE!AL258)</f>
        <v>1</v>
      </c>
      <c r="AM258" s="52">
        <f>SUM(ENERO:DICIEMBRE!AM258)</f>
        <v>0</v>
      </c>
      <c r="AN258" s="52">
        <f>SUM(ENERO:DICIEMBRE!AN258)</f>
        <v>3</v>
      </c>
      <c r="AO258" s="52">
        <f>SUM(ENERO:DICIEMBRE!AO258)</f>
        <v>0</v>
      </c>
      <c r="AP258" s="52">
        <f>SUM(ENERO:DICIEMBRE!AP258)</f>
        <v>13</v>
      </c>
      <c r="AQ258" s="52">
        <f>SUM(ENERO:DICIEMBRE!AQ258)</f>
        <v>0</v>
      </c>
      <c r="AR258" s="52">
        <f>SUM(ENERO:DICIEMBRE!AR258)</f>
        <v>0</v>
      </c>
      <c r="AS258" s="52">
        <f>SUM(ENERO:DICIEMBRE!AS258)</f>
        <v>0</v>
      </c>
      <c r="AT258" s="52">
        <f>SUM(ENERO:DICIEMBRE!AT258)</f>
        <v>0</v>
      </c>
      <c r="AU258" s="52">
        <f>SUM(ENERO:DICIEMBRE!AU258)</f>
        <v>12</v>
      </c>
      <c r="AV258" s="52">
        <f>SUM(ENERO:DICIEMBRE!AV258)</f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4806" t="s">
        <v>233</v>
      </c>
      <c r="B259" s="466" t="s">
        <v>234</v>
      </c>
      <c r="C259" s="441">
        <f t="shared" si="75"/>
        <v>11</v>
      </c>
      <c r="D259" s="442">
        <f t="shared" si="78"/>
        <v>10</v>
      </c>
      <c r="E259" s="440">
        <f t="shared" si="78"/>
        <v>1</v>
      </c>
      <c r="F259" s="52">
        <f>SUM(ENERO:DICIEMBRE!F259)</f>
        <v>1</v>
      </c>
      <c r="G259" s="52">
        <f>SUM(ENERO:DICIEMBRE!G259)</f>
        <v>0</v>
      </c>
      <c r="H259" s="52">
        <f>SUM(ENERO:DICIEMBRE!H259)</f>
        <v>3</v>
      </c>
      <c r="I259" s="52">
        <f>SUM(ENERO:DICIEMBRE!I259)</f>
        <v>0</v>
      </c>
      <c r="J259" s="52">
        <f>SUM(ENERO:DICIEMBRE!J259)</f>
        <v>5</v>
      </c>
      <c r="K259" s="52">
        <f>SUM(ENERO:DICIEMBRE!K259)</f>
        <v>1</v>
      </c>
      <c r="L259" s="52">
        <f>SUM(ENERO:DICIEMBRE!L259)</f>
        <v>0</v>
      </c>
      <c r="M259" s="52">
        <f>SUM(ENERO:DICIEMBRE!M259)</f>
        <v>0</v>
      </c>
      <c r="N259" s="52">
        <f>SUM(ENERO:DICIEMBRE!N259)</f>
        <v>1</v>
      </c>
      <c r="O259" s="52">
        <f>SUM(ENERO:DICIEMBRE!O259)</f>
        <v>0</v>
      </c>
      <c r="P259" s="52">
        <f>SUM(ENERO:DICIEMBRE!P259)</f>
        <v>0</v>
      </c>
      <c r="Q259" s="52">
        <f>SUM(ENERO:DICIEMBRE!Q259)</f>
        <v>0</v>
      </c>
      <c r="R259" s="52">
        <f>SUM(ENERO:DICIEMBRE!R259)</f>
        <v>0</v>
      </c>
      <c r="S259" s="52">
        <f>SUM(ENERO:DICIEMBRE!S259)</f>
        <v>0</v>
      </c>
      <c r="T259" s="52">
        <f>SUM(ENERO:DICIEMBRE!T259)</f>
        <v>0</v>
      </c>
      <c r="U259" s="52">
        <f>SUM(ENERO:DICIEMBRE!U259)</f>
        <v>0</v>
      </c>
      <c r="V259" s="52">
        <f>SUM(ENERO:DICIEMBRE!V259)</f>
        <v>0</v>
      </c>
      <c r="W259" s="52">
        <f>SUM(ENERO:DICIEMBRE!W259)</f>
        <v>0</v>
      </c>
      <c r="X259" s="52">
        <f>SUM(ENERO:DICIEMBRE!X259)</f>
        <v>0</v>
      </c>
      <c r="Y259" s="52">
        <f>SUM(ENERO:DICIEMBRE!Y259)</f>
        <v>0</v>
      </c>
      <c r="Z259" s="52">
        <f>SUM(ENERO:DICIEMBRE!Z259)</f>
        <v>0</v>
      </c>
      <c r="AA259" s="52">
        <f>SUM(ENERO:DICIEMBRE!AA259)</f>
        <v>0</v>
      </c>
      <c r="AB259" s="52">
        <f>SUM(ENERO:DICIEMBRE!AB259)</f>
        <v>0</v>
      </c>
      <c r="AC259" s="52">
        <f>SUM(ENERO:DICIEMBRE!AC259)</f>
        <v>0</v>
      </c>
      <c r="AD259" s="52">
        <f>SUM(ENERO:DICIEMBRE!AD259)</f>
        <v>0</v>
      </c>
      <c r="AE259" s="52">
        <f>SUM(ENERO:DICIEMBRE!AE259)</f>
        <v>0</v>
      </c>
      <c r="AF259" s="52">
        <f>SUM(ENERO:DICIEMBRE!AF259)</f>
        <v>0</v>
      </c>
      <c r="AG259" s="52">
        <f>SUM(ENERO:DICIEMBRE!AG259)</f>
        <v>0</v>
      </c>
      <c r="AH259" s="52">
        <f>SUM(ENERO:DICIEMBRE!AH259)</f>
        <v>0</v>
      </c>
      <c r="AI259" s="52">
        <f>SUM(ENERO:DICIEMBRE!AI259)</f>
        <v>0</v>
      </c>
      <c r="AJ259" s="52">
        <f>SUM(ENERO:DICIEMBRE!AJ259)</f>
        <v>0</v>
      </c>
      <c r="AK259" s="52">
        <f>SUM(ENERO:DICIEMBRE!AK259)</f>
        <v>0</v>
      </c>
      <c r="AL259" s="52">
        <f>SUM(ENERO:DICIEMBRE!AL259)</f>
        <v>0</v>
      </c>
      <c r="AM259" s="52">
        <f>SUM(ENERO:DICIEMBRE!AM259)</f>
        <v>0</v>
      </c>
      <c r="AN259" s="52">
        <f>SUM(ENERO:DICIEMBRE!AN259)</f>
        <v>0</v>
      </c>
      <c r="AO259" s="52">
        <f>SUM(ENERO:DICIEMBRE!AO259)</f>
        <v>0</v>
      </c>
      <c r="AP259" s="52">
        <f>SUM(ENERO:DICIEMBRE!AP259)</f>
        <v>6</v>
      </c>
      <c r="AQ259" s="52">
        <f>SUM(ENERO:DICIEMBRE!AQ259)</f>
        <v>0</v>
      </c>
      <c r="AR259" s="52">
        <f>SUM(ENERO:DICIEMBRE!AR259)</f>
        <v>0</v>
      </c>
      <c r="AS259" s="52">
        <f>SUM(ENERO:DICIEMBRE!AS259)</f>
        <v>0</v>
      </c>
      <c r="AT259" s="52">
        <f>SUM(ENERO:DICIEMBRE!AT259)</f>
        <v>0</v>
      </c>
      <c r="AU259" s="52">
        <f>SUM(ENERO:DICIEMBRE!AU259)</f>
        <v>1</v>
      </c>
      <c r="AV259" s="52">
        <f>SUM(ENERO:DICIEMBRE!AV259)</f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4825"/>
      <c r="B260" s="286" t="s">
        <v>235</v>
      </c>
      <c r="C260" s="441">
        <f t="shared" si="75"/>
        <v>6</v>
      </c>
      <c r="D260" s="442">
        <f t="shared" si="78"/>
        <v>5</v>
      </c>
      <c r="E260" s="440">
        <f t="shared" si="78"/>
        <v>1</v>
      </c>
      <c r="F260" s="52">
        <f>SUM(ENERO:DICIEMBRE!F260)</f>
        <v>0</v>
      </c>
      <c r="G260" s="52">
        <f>SUM(ENERO:DICIEMBRE!G260)</f>
        <v>0</v>
      </c>
      <c r="H260" s="52">
        <f>SUM(ENERO:DICIEMBRE!H260)</f>
        <v>1</v>
      </c>
      <c r="I260" s="52">
        <f>SUM(ENERO:DICIEMBRE!I260)</f>
        <v>0</v>
      </c>
      <c r="J260" s="52">
        <f>SUM(ENERO:DICIEMBRE!J260)</f>
        <v>0</v>
      </c>
      <c r="K260" s="52">
        <f>SUM(ENERO:DICIEMBRE!K260)</f>
        <v>0</v>
      </c>
      <c r="L260" s="52">
        <f>SUM(ENERO:DICIEMBRE!L260)</f>
        <v>4</v>
      </c>
      <c r="M260" s="52">
        <f>SUM(ENERO:DICIEMBRE!M260)</f>
        <v>1</v>
      </c>
      <c r="N260" s="52">
        <f>SUM(ENERO:DICIEMBRE!N260)</f>
        <v>0</v>
      </c>
      <c r="O260" s="52">
        <f>SUM(ENERO:DICIEMBRE!O260)</f>
        <v>0</v>
      </c>
      <c r="P260" s="52">
        <f>SUM(ENERO:DICIEMBRE!P260)</f>
        <v>0</v>
      </c>
      <c r="Q260" s="52">
        <f>SUM(ENERO:DICIEMBRE!Q260)</f>
        <v>0</v>
      </c>
      <c r="R260" s="52">
        <f>SUM(ENERO:DICIEMBRE!R260)</f>
        <v>0</v>
      </c>
      <c r="S260" s="52">
        <f>SUM(ENERO:DICIEMBRE!S260)</f>
        <v>0</v>
      </c>
      <c r="T260" s="52">
        <f>SUM(ENERO:DICIEMBRE!T260)</f>
        <v>0</v>
      </c>
      <c r="U260" s="52">
        <f>SUM(ENERO:DICIEMBRE!U260)</f>
        <v>0</v>
      </c>
      <c r="V260" s="52">
        <f>SUM(ENERO:DICIEMBRE!V260)</f>
        <v>0</v>
      </c>
      <c r="W260" s="52">
        <f>SUM(ENERO:DICIEMBRE!W260)</f>
        <v>0</v>
      </c>
      <c r="X260" s="52">
        <f>SUM(ENERO:DICIEMBRE!X260)</f>
        <v>0</v>
      </c>
      <c r="Y260" s="52">
        <f>SUM(ENERO:DICIEMBRE!Y260)</f>
        <v>0</v>
      </c>
      <c r="Z260" s="52">
        <f>SUM(ENERO:DICIEMBRE!Z260)</f>
        <v>0</v>
      </c>
      <c r="AA260" s="52">
        <f>SUM(ENERO:DICIEMBRE!AA260)</f>
        <v>0</v>
      </c>
      <c r="AB260" s="52">
        <f>SUM(ENERO:DICIEMBRE!AB260)</f>
        <v>0</v>
      </c>
      <c r="AC260" s="52">
        <f>SUM(ENERO:DICIEMBRE!AC260)</f>
        <v>0</v>
      </c>
      <c r="AD260" s="52">
        <f>SUM(ENERO:DICIEMBRE!AD260)</f>
        <v>0</v>
      </c>
      <c r="AE260" s="52">
        <f>SUM(ENERO:DICIEMBRE!AE260)</f>
        <v>0</v>
      </c>
      <c r="AF260" s="52">
        <f>SUM(ENERO:DICIEMBRE!AF260)</f>
        <v>0</v>
      </c>
      <c r="AG260" s="52">
        <f>SUM(ENERO:DICIEMBRE!AG260)</f>
        <v>0</v>
      </c>
      <c r="AH260" s="52">
        <f>SUM(ENERO:DICIEMBRE!AH260)</f>
        <v>0</v>
      </c>
      <c r="AI260" s="52">
        <f>SUM(ENERO:DICIEMBRE!AI260)</f>
        <v>0</v>
      </c>
      <c r="AJ260" s="52">
        <f>SUM(ENERO:DICIEMBRE!AJ260)</f>
        <v>0</v>
      </c>
      <c r="AK260" s="52">
        <f>SUM(ENERO:DICIEMBRE!AK260)</f>
        <v>0</v>
      </c>
      <c r="AL260" s="52">
        <f>SUM(ENERO:DICIEMBRE!AL260)</f>
        <v>0</v>
      </c>
      <c r="AM260" s="52">
        <f>SUM(ENERO:DICIEMBRE!AM260)</f>
        <v>0</v>
      </c>
      <c r="AN260" s="52">
        <f>SUM(ENERO:DICIEMBRE!AN260)</f>
        <v>0</v>
      </c>
      <c r="AO260" s="52">
        <f>SUM(ENERO:DICIEMBRE!AO260)</f>
        <v>0</v>
      </c>
      <c r="AP260" s="52">
        <f>SUM(ENERO:DICIEMBRE!AP260)</f>
        <v>2</v>
      </c>
      <c r="AQ260" s="52">
        <f>SUM(ENERO:DICIEMBRE!AQ260)</f>
        <v>0</v>
      </c>
      <c r="AR260" s="52">
        <f>SUM(ENERO:DICIEMBRE!AR260)</f>
        <v>0</v>
      </c>
      <c r="AS260" s="52">
        <f>SUM(ENERO:DICIEMBRE!AS260)</f>
        <v>0</v>
      </c>
      <c r="AT260" s="52">
        <f>SUM(ENERO:DICIEMBRE!AT260)</f>
        <v>0</v>
      </c>
      <c r="AU260" s="52">
        <f>SUM(ENERO:DICIEMBRE!AU260)</f>
        <v>0</v>
      </c>
      <c r="AV260" s="52">
        <f>SUM(ENERO:DICIEMBRE!AV260)</f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4825"/>
      <c r="B261" s="286" t="s">
        <v>236</v>
      </c>
      <c r="C261" s="441">
        <f t="shared" si="75"/>
        <v>0</v>
      </c>
      <c r="D261" s="442">
        <f t="shared" si="78"/>
        <v>0</v>
      </c>
      <c r="E261" s="440">
        <f t="shared" si="78"/>
        <v>0</v>
      </c>
      <c r="F261" s="52">
        <f>SUM(ENERO:DICIEMBRE!F261)</f>
        <v>0</v>
      </c>
      <c r="G261" s="52">
        <f>SUM(ENERO:DICIEMBRE!G261)</f>
        <v>0</v>
      </c>
      <c r="H261" s="52">
        <f>SUM(ENERO:DICIEMBRE!H261)</f>
        <v>0</v>
      </c>
      <c r="I261" s="52">
        <f>SUM(ENERO:DICIEMBRE!I261)</f>
        <v>0</v>
      </c>
      <c r="J261" s="52">
        <f>SUM(ENERO:DICIEMBRE!J261)</f>
        <v>0</v>
      </c>
      <c r="K261" s="52">
        <f>SUM(ENERO:DICIEMBRE!K261)</f>
        <v>0</v>
      </c>
      <c r="L261" s="52">
        <f>SUM(ENERO:DICIEMBRE!L261)</f>
        <v>0</v>
      </c>
      <c r="M261" s="52">
        <f>SUM(ENERO:DICIEMBRE!M261)</f>
        <v>0</v>
      </c>
      <c r="N261" s="52">
        <f>SUM(ENERO:DICIEMBRE!N261)</f>
        <v>0</v>
      </c>
      <c r="O261" s="52">
        <f>SUM(ENERO:DICIEMBRE!O261)</f>
        <v>0</v>
      </c>
      <c r="P261" s="52">
        <f>SUM(ENERO:DICIEMBRE!P261)</f>
        <v>0</v>
      </c>
      <c r="Q261" s="52">
        <f>SUM(ENERO:DICIEMBRE!Q261)</f>
        <v>0</v>
      </c>
      <c r="R261" s="52">
        <f>SUM(ENERO:DICIEMBRE!R261)</f>
        <v>0</v>
      </c>
      <c r="S261" s="52">
        <f>SUM(ENERO:DICIEMBRE!S261)</f>
        <v>0</v>
      </c>
      <c r="T261" s="52">
        <f>SUM(ENERO:DICIEMBRE!T261)</f>
        <v>0</v>
      </c>
      <c r="U261" s="52">
        <f>SUM(ENERO:DICIEMBRE!U261)</f>
        <v>0</v>
      </c>
      <c r="V261" s="52">
        <f>SUM(ENERO:DICIEMBRE!V261)</f>
        <v>0</v>
      </c>
      <c r="W261" s="52">
        <f>SUM(ENERO:DICIEMBRE!W261)</f>
        <v>0</v>
      </c>
      <c r="X261" s="52">
        <f>SUM(ENERO:DICIEMBRE!X261)</f>
        <v>0</v>
      </c>
      <c r="Y261" s="52">
        <f>SUM(ENERO:DICIEMBRE!Y261)</f>
        <v>0</v>
      </c>
      <c r="Z261" s="52">
        <f>SUM(ENERO:DICIEMBRE!Z261)</f>
        <v>0</v>
      </c>
      <c r="AA261" s="52">
        <f>SUM(ENERO:DICIEMBRE!AA261)</f>
        <v>0</v>
      </c>
      <c r="AB261" s="52">
        <f>SUM(ENERO:DICIEMBRE!AB261)</f>
        <v>0</v>
      </c>
      <c r="AC261" s="52">
        <f>SUM(ENERO:DICIEMBRE!AC261)</f>
        <v>0</v>
      </c>
      <c r="AD261" s="52">
        <f>SUM(ENERO:DICIEMBRE!AD261)</f>
        <v>0</v>
      </c>
      <c r="AE261" s="52">
        <f>SUM(ENERO:DICIEMBRE!AE261)</f>
        <v>0</v>
      </c>
      <c r="AF261" s="52">
        <f>SUM(ENERO:DICIEMBRE!AF261)</f>
        <v>0</v>
      </c>
      <c r="AG261" s="52">
        <f>SUM(ENERO:DICIEMBRE!AG261)</f>
        <v>0</v>
      </c>
      <c r="AH261" s="52">
        <f>SUM(ENERO:DICIEMBRE!AH261)</f>
        <v>0</v>
      </c>
      <c r="AI261" s="52">
        <f>SUM(ENERO:DICIEMBRE!AI261)</f>
        <v>0</v>
      </c>
      <c r="AJ261" s="52">
        <f>SUM(ENERO:DICIEMBRE!AJ261)</f>
        <v>0</v>
      </c>
      <c r="AK261" s="52">
        <f>SUM(ENERO:DICIEMBRE!AK261)</f>
        <v>0</v>
      </c>
      <c r="AL261" s="52">
        <f>SUM(ENERO:DICIEMBRE!AL261)</f>
        <v>0</v>
      </c>
      <c r="AM261" s="52">
        <f>SUM(ENERO:DICIEMBRE!AM261)</f>
        <v>0</v>
      </c>
      <c r="AN261" s="52">
        <f>SUM(ENERO:DICIEMBRE!AN261)</f>
        <v>0</v>
      </c>
      <c r="AO261" s="52">
        <f>SUM(ENERO:DICIEMBRE!AO261)</f>
        <v>0</v>
      </c>
      <c r="AP261" s="52">
        <f>SUM(ENERO:DICIEMBRE!AP261)</f>
        <v>0</v>
      </c>
      <c r="AQ261" s="52">
        <f>SUM(ENERO:DICIEMBRE!AQ261)</f>
        <v>0</v>
      </c>
      <c r="AR261" s="52">
        <f>SUM(ENERO:DICIEMBRE!AR261)</f>
        <v>0</v>
      </c>
      <c r="AS261" s="52">
        <f>SUM(ENERO:DICIEMBRE!AS261)</f>
        <v>0</v>
      </c>
      <c r="AT261" s="52">
        <f>SUM(ENERO:DICIEMBRE!AT261)</f>
        <v>0</v>
      </c>
      <c r="AU261" s="52">
        <f>SUM(ENERO:DICIEMBRE!AU261)</f>
        <v>0</v>
      </c>
      <c r="AV261" s="52">
        <f>SUM(ENERO:DICIEMBRE!AV261)</f>
        <v>0</v>
      </c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4825"/>
      <c r="B262" s="286" t="s">
        <v>237</v>
      </c>
      <c r="C262" s="441">
        <f t="shared" si="75"/>
        <v>0</v>
      </c>
      <c r="D262" s="442">
        <f t="shared" si="78"/>
        <v>0</v>
      </c>
      <c r="E262" s="440">
        <f t="shared" si="78"/>
        <v>0</v>
      </c>
      <c r="F262" s="52">
        <f>SUM(ENERO:DICIEMBRE!F262)</f>
        <v>0</v>
      </c>
      <c r="G262" s="52">
        <f>SUM(ENERO:DICIEMBRE!G262)</f>
        <v>0</v>
      </c>
      <c r="H262" s="52">
        <f>SUM(ENERO:DICIEMBRE!H262)</f>
        <v>0</v>
      </c>
      <c r="I262" s="52">
        <f>SUM(ENERO:DICIEMBRE!I262)</f>
        <v>0</v>
      </c>
      <c r="J262" s="52">
        <f>SUM(ENERO:DICIEMBRE!J262)</f>
        <v>0</v>
      </c>
      <c r="K262" s="52">
        <f>SUM(ENERO:DICIEMBRE!K262)</f>
        <v>0</v>
      </c>
      <c r="L262" s="52">
        <f>SUM(ENERO:DICIEMBRE!L262)</f>
        <v>0</v>
      </c>
      <c r="M262" s="52">
        <f>SUM(ENERO:DICIEMBRE!M262)</f>
        <v>0</v>
      </c>
      <c r="N262" s="52">
        <f>SUM(ENERO:DICIEMBRE!N262)</f>
        <v>0</v>
      </c>
      <c r="O262" s="52">
        <f>SUM(ENERO:DICIEMBRE!O262)</f>
        <v>0</v>
      </c>
      <c r="P262" s="52">
        <f>SUM(ENERO:DICIEMBRE!P262)</f>
        <v>0</v>
      </c>
      <c r="Q262" s="52">
        <f>SUM(ENERO:DICIEMBRE!Q262)</f>
        <v>0</v>
      </c>
      <c r="R262" s="52">
        <f>SUM(ENERO:DICIEMBRE!R262)</f>
        <v>0</v>
      </c>
      <c r="S262" s="52">
        <f>SUM(ENERO:DICIEMBRE!S262)</f>
        <v>0</v>
      </c>
      <c r="T262" s="52">
        <f>SUM(ENERO:DICIEMBRE!T262)</f>
        <v>0</v>
      </c>
      <c r="U262" s="52">
        <f>SUM(ENERO:DICIEMBRE!U262)</f>
        <v>0</v>
      </c>
      <c r="V262" s="52">
        <f>SUM(ENERO:DICIEMBRE!V262)</f>
        <v>0</v>
      </c>
      <c r="W262" s="52">
        <f>SUM(ENERO:DICIEMBRE!W262)</f>
        <v>0</v>
      </c>
      <c r="X262" s="52">
        <f>SUM(ENERO:DICIEMBRE!X262)</f>
        <v>0</v>
      </c>
      <c r="Y262" s="52">
        <f>SUM(ENERO:DICIEMBRE!Y262)</f>
        <v>0</v>
      </c>
      <c r="Z262" s="52">
        <f>SUM(ENERO:DICIEMBRE!Z262)</f>
        <v>0</v>
      </c>
      <c r="AA262" s="52">
        <f>SUM(ENERO:DICIEMBRE!AA262)</f>
        <v>0</v>
      </c>
      <c r="AB262" s="52">
        <f>SUM(ENERO:DICIEMBRE!AB262)</f>
        <v>0</v>
      </c>
      <c r="AC262" s="52">
        <f>SUM(ENERO:DICIEMBRE!AC262)</f>
        <v>0</v>
      </c>
      <c r="AD262" s="52">
        <f>SUM(ENERO:DICIEMBRE!AD262)</f>
        <v>0</v>
      </c>
      <c r="AE262" s="52">
        <f>SUM(ENERO:DICIEMBRE!AE262)</f>
        <v>0</v>
      </c>
      <c r="AF262" s="52">
        <f>SUM(ENERO:DICIEMBRE!AF262)</f>
        <v>0</v>
      </c>
      <c r="AG262" s="52">
        <f>SUM(ENERO:DICIEMBRE!AG262)</f>
        <v>0</v>
      </c>
      <c r="AH262" s="52">
        <f>SUM(ENERO:DICIEMBRE!AH262)</f>
        <v>0</v>
      </c>
      <c r="AI262" s="52">
        <f>SUM(ENERO:DICIEMBRE!AI262)</f>
        <v>0</v>
      </c>
      <c r="AJ262" s="52">
        <f>SUM(ENERO:DICIEMBRE!AJ262)</f>
        <v>0</v>
      </c>
      <c r="AK262" s="52">
        <f>SUM(ENERO:DICIEMBRE!AK262)</f>
        <v>0</v>
      </c>
      <c r="AL262" s="52">
        <f>SUM(ENERO:DICIEMBRE!AL262)</f>
        <v>0</v>
      </c>
      <c r="AM262" s="52">
        <f>SUM(ENERO:DICIEMBRE!AM262)</f>
        <v>0</v>
      </c>
      <c r="AN262" s="52">
        <f>SUM(ENERO:DICIEMBRE!AN262)</f>
        <v>0</v>
      </c>
      <c r="AO262" s="52">
        <f>SUM(ENERO:DICIEMBRE!AO262)</f>
        <v>0</v>
      </c>
      <c r="AP262" s="52">
        <f>SUM(ENERO:DICIEMBRE!AP262)</f>
        <v>0</v>
      </c>
      <c r="AQ262" s="52">
        <f>SUM(ENERO:DICIEMBRE!AQ262)</f>
        <v>0</v>
      </c>
      <c r="AR262" s="52">
        <f>SUM(ENERO:DICIEMBRE!AR262)</f>
        <v>0</v>
      </c>
      <c r="AS262" s="52">
        <f>SUM(ENERO:DICIEMBRE!AS262)</f>
        <v>0</v>
      </c>
      <c r="AT262" s="52">
        <f>SUM(ENERO:DICIEMBRE!AT262)</f>
        <v>0</v>
      </c>
      <c r="AU262" s="52">
        <f>SUM(ENERO:DICIEMBRE!AU262)</f>
        <v>0</v>
      </c>
      <c r="AV262" s="52">
        <f>SUM(ENERO:DICIEMBRE!AV262)</f>
        <v>0</v>
      </c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4731"/>
      <c r="B263" s="477" t="s">
        <v>238</v>
      </c>
      <c r="C263" s="454">
        <f t="shared" si="75"/>
        <v>0</v>
      </c>
      <c r="D263" s="455">
        <f t="shared" si="78"/>
        <v>0</v>
      </c>
      <c r="E263" s="424">
        <f t="shared" si="78"/>
        <v>0</v>
      </c>
      <c r="F263" s="52">
        <f>SUM(ENERO:DICIEMBRE!F263)</f>
        <v>0</v>
      </c>
      <c r="G263" s="52">
        <f>SUM(ENERO:DICIEMBRE!G263)</f>
        <v>0</v>
      </c>
      <c r="H263" s="52">
        <f>SUM(ENERO:DICIEMBRE!H263)</f>
        <v>0</v>
      </c>
      <c r="I263" s="52">
        <f>SUM(ENERO:DICIEMBRE!I263)</f>
        <v>0</v>
      </c>
      <c r="J263" s="52">
        <f>SUM(ENERO:DICIEMBRE!J263)</f>
        <v>0</v>
      </c>
      <c r="K263" s="52">
        <f>SUM(ENERO:DICIEMBRE!K263)</f>
        <v>0</v>
      </c>
      <c r="L263" s="52">
        <f>SUM(ENERO:DICIEMBRE!L263)</f>
        <v>0</v>
      </c>
      <c r="M263" s="52">
        <f>SUM(ENERO:DICIEMBRE!M263)</f>
        <v>0</v>
      </c>
      <c r="N263" s="52">
        <f>SUM(ENERO:DICIEMBRE!N263)</f>
        <v>0</v>
      </c>
      <c r="O263" s="52">
        <f>SUM(ENERO:DICIEMBRE!O263)</f>
        <v>0</v>
      </c>
      <c r="P263" s="52">
        <f>SUM(ENERO:DICIEMBRE!P263)</f>
        <v>0</v>
      </c>
      <c r="Q263" s="52">
        <f>SUM(ENERO:DICIEMBRE!Q263)</f>
        <v>0</v>
      </c>
      <c r="R263" s="52">
        <f>SUM(ENERO:DICIEMBRE!R263)</f>
        <v>0</v>
      </c>
      <c r="S263" s="52">
        <f>SUM(ENERO:DICIEMBRE!S263)</f>
        <v>0</v>
      </c>
      <c r="T263" s="52">
        <f>SUM(ENERO:DICIEMBRE!T263)</f>
        <v>0</v>
      </c>
      <c r="U263" s="52">
        <f>SUM(ENERO:DICIEMBRE!U263)</f>
        <v>0</v>
      </c>
      <c r="V263" s="52">
        <f>SUM(ENERO:DICIEMBRE!V263)</f>
        <v>0</v>
      </c>
      <c r="W263" s="52">
        <f>SUM(ENERO:DICIEMBRE!W263)</f>
        <v>0</v>
      </c>
      <c r="X263" s="52">
        <f>SUM(ENERO:DICIEMBRE!X263)</f>
        <v>0</v>
      </c>
      <c r="Y263" s="52">
        <f>SUM(ENERO:DICIEMBRE!Y263)</f>
        <v>0</v>
      </c>
      <c r="Z263" s="52">
        <f>SUM(ENERO:DICIEMBRE!Z263)</f>
        <v>0</v>
      </c>
      <c r="AA263" s="52">
        <f>SUM(ENERO:DICIEMBRE!AA263)</f>
        <v>0</v>
      </c>
      <c r="AB263" s="52">
        <f>SUM(ENERO:DICIEMBRE!AB263)</f>
        <v>0</v>
      </c>
      <c r="AC263" s="52">
        <f>SUM(ENERO:DICIEMBRE!AC263)</f>
        <v>0</v>
      </c>
      <c r="AD263" s="52">
        <f>SUM(ENERO:DICIEMBRE!AD263)</f>
        <v>0</v>
      </c>
      <c r="AE263" s="52">
        <f>SUM(ENERO:DICIEMBRE!AE263)</f>
        <v>0</v>
      </c>
      <c r="AF263" s="52">
        <f>SUM(ENERO:DICIEMBRE!AF263)</f>
        <v>0</v>
      </c>
      <c r="AG263" s="52">
        <f>SUM(ENERO:DICIEMBRE!AG263)</f>
        <v>0</v>
      </c>
      <c r="AH263" s="52">
        <f>SUM(ENERO:DICIEMBRE!AH263)</f>
        <v>0</v>
      </c>
      <c r="AI263" s="52">
        <f>SUM(ENERO:DICIEMBRE!AI263)</f>
        <v>0</v>
      </c>
      <c r="AJ263" s="52">
        <f>SUM(ENERO:DICIEMBRE!AJ263)</f>
        <v>0</v>
      </c>
      <c r="AK263" s="52">
        <f>SUM(ENERO:DICIEMBRE!AK263)</f>
        <v>0</v>
      </c>
      <c r="AL263" s="52">
        <f>SUM(ENERO:DICIEMBRE!AL263)</f>
        <v>0</v>
      </c>
      <c r="AM263" s="52">
        <f>SUM(ENERO:DICIEMBRE!AM263)</f>
        <v>0</v>
      </c>
      <c r="AN263" s="52">
        <f>SUM(ENERO:DICIEMBRE!AN263)</f>
        <v>0</v>
      </c>
      <c r="AO263" s="52">
        <f>SUM(ENERO:DICIEMBRE!AO263)</f>
        <v>0</v>
      </c>
      <c r="AP263" s="52">
        <f>SUM(ENERO:DICIEMBRE!AP263)</f>
        <v>0</v>
      </c>
      <c r="AQ263" s="52">
        <f>SUM(ENERO:DICIEMBRE!AQ263)</f>
        <v>0</v>
      </c>
      <c r="AR263" s="52">
        <f>SUM(ENERO:DICIEMBRE!AR263)</f>
        <v>0</v>
      </c>
      <c r="AS263" s="52">
        <f>SUM(ENERO:DICIEMBRE!AS263)</f>
        <v>0</v>
      </c>
      <c r="AT263" s="52">
        <f>SUM(ENERO:DICIEMBRE!AT263)</f>
        <v>0</v>
      </c>
      <c r="AU263" s="52">
        <f>SUM(ENERO:DICIEMBRE!AU263)</f>
        <v>0</v>
      </c>
      <c r="AV263" s="52">
        <f>SUM(ENERO:DICIEMBRE!AV263)</f>
        <v>0</v>
      </c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470">
        <f t="shared" si="75"/>
        <v>0</v>
      </c>
      <c r="D264" s="432">
        <f t="shared" si="78"/>
        <v>0</v>
      </c>
      <c r="E264" s="416">
        <f t="shared" si="78"/>
        <v>0</v>
      </c>
      <c r="F264" s="52">
        <f>SUM(ENERO:DICIEMBRE!F264)</f>
        <v>0</v>
      </c>
      <c r="G264" s="52">
        <f>SUM(ENERO:DICIEMBRE!G264)</f>
        <v>0</v>
      </c>
      <c r="H264" s="52">
        <f>SUM(ENERO:DICIEMBRE!H264)</f>
        <v>0</v>
      </c>
      <c r="I264" s="52">
        <f>SUM(ENERO:DICIEMBRE!I264)</f>
        <v>0</v>
      </c>
      <c r="J264" s="52">
        <f>SUM(ENERO:DICIEMBRE!J264)</f>
        <v>0</v>
      </c>
      <c r="K264" s="52">
        <f>SUM(ENERO:DICIEMBRE!K264)</f>
        <v>0</v>
      </c>
      <c r="L264" s="52">
        <f>SUM(ENERO:DICIEMBRE!L264)</f>
        <v>0</v>
      </c>
      <c r="M264" s="52">
        <f>SUM(ENERO:DICIEMBRE!M264)</f>
        <v>0</v>
      </c>
      <c r="N264" s="52">
        <f>SUM(ENERO:DICIEMBRE!N264)</f>
        <v>0</v>
      </c>
      <c r="O264" s="52">
        <f>SUM(ENERO:DICIEMBRE!O264)</f>
        <v>0</v>
      </c>
      <c r="P264" s="52">
        <f>SUM(ENERO:DICIEMBRE!P264)</f>
        <v>0</v>
      </c>
      <c r="Q264" s="52">
        <f>SUM(ENERO:DICIEMBRE!Q264)</f>
        <v>0</v>
      </c>
      <c r="R264" s="52">
        <f>SUM(ENERO:DICIEMBRE!R264)</f>
        <v>0</v>
      </c>
      <c r="S264" s="52">
        <f>SUM(ENERO:DICIEMBRE!S264)</f>
        <v>0</v>
      </c>
      <c r="T264" s="52">
        <f>SUM(ENERO:DICIEMBRE!T264)</f>
        <v>0</v>
      </c>
      <c r="U264" s="52">
        <f>SUM(ENERO:DICIEMBRE!U264)</f>
        <v>0</v>
      </c>
      <c r="V264" s="52">
        <f>SUM(ENERO:DICIEMBRE!V264)</f>
        <v>0</v>
      </c>
      <c r="W264" s="52">
        <f>SUM(ENERO:DICIEMBRE!W264)</f>
        <v>0</v>
      </c>
      <c r="X264" s="52">
        <f>SUM(ENERO:DICIEMBRE!X264)</f>
        <v>0</v>
      </c>
      <c r="Y264" s="52">
        <f>SUM(ENERO:DICIEMBRE!Y264)</f>
        <v>0</v>
      </c>
      <c r="Z264" s="52">
        <f>SUM(ENERO:DICIEMBRE!Z264)</f>
        <v>0</v>
      </c>
      <c r="AA264" s="52">
        <f>SUM(ENERO:DICIEMBRE!AA264)</f>
        <v>0</v>
      </c>
      <c r="AB264" s="52">
        <f>SUM(ENERO:DICIEMBRE!AB264)</f>
        <v>0</v>
      </c>
      <c r="AC264" s="52">
        <f>SUM(ENERO:DICIEMBRE!AC264)</f>
        <v>0</v>
      </c>
      <c r="AD264" s="52">
        <f>SUM(ENERO:DICIEMBRE!AD264)</f>
        <v>0</v>
      </c>
      <c r="AE264" s="52">
        <f>SUM(ENERO:DICIEMBRE!AE264)</f>
        <v>0</v>
      </c>
      <c r="AF264" s="52">
        <f>SUM(ENERO:DICIEMBRE!AF264)</f>
        <v>0</v>
      </c>
      <c r="AG264" s="52">
        <f>SUM(ENERO:DICIEMBRE!AG264)</f>
        <v>0</v>
      </c>
      <c r="AH264" s="52">
        <f>SUM(ENERO:DICIEMBRE!AH264)</f>
        <v>0</v>
      </c>
      <c r="AI264" s="52">
        <f>SUM(ENERO:DICIEMBRE!AI264)</f>
        <v>0</v>
      </c>
      <c r="AJ264" s="52">
        <f>SUM(ENERO:DICIEMBRE!AJ264)</f>
        <v>0</v>
      </c>
      <c r="AK264" s="52">
        <f>SUM(ENERO:DICIEMBRE!AK264)</f>
        <v>0</v>
      </c>
      <c r="AL264" s="52">
        <f>SUM(ENERO:DICIEMBRE!AL264)</f>
        <v>0</v>
      </c>
      <c r="AM264" s="52">
        <f>SUM(ENERO:DICIEMBRE!AM264)</f>
        <v>0</v>
      </c>
      <c r="AN264" s="52">
        <f>SUM(ENERO:DICIEMBRE!AN264)</f>
        <v>0</v>
      </c>
      <c r="AO264" s="52">
        <f>SUM(ENERO:DICIEMBRE!AO264)</f>
        <v>0</v>
      </c>
      <c r="AP264" s="52">
        <f>SUM(ENERO:DICIEMBRE!AP264)</f>
        <v>0</v>
      </c>
      <c r="AQ264" s="52">
        <f>SUM(ENERO:DICIEMBRE!AQ264)</f>
        <v>0</v>
      </c>
      <c r="AR264" s="52">
        <f>SUM(ENERO:DICIEMBRE!AR264)</f>
        <v>0</v>
      </c>
      <c r="AS264" s="52">
        <f>SUM(ENERO:DICIEMBRE!AS264)</f>
        <v>0</v>
      </c>
      <c r="AT264" s="52">
        <f>SUM(ENERO:DICIEMBRE!AT264)</f>
        <v>0</v>
      </c>
      <c r="AU264" s="52">
        <f>SUM(ENERO:DICIEMBRE!AU264)</f>
        <v>0</v>
      </c>
      <c r="AV264" s="52">
        <f>SUM(ENERO:DICIEMBRE!AV264)</f>
        <v>0</v>
      </c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2</v>
      </c>
      <c r="D265" s="455">
        <f>SUM(F265+H265+J265+L265+N265+P265+R265+T265+V265+X265+Z265+AB265+AD265+AF265+AH265+AJ265+AL265)</f>
        <v>2</v>
      </c>
      <c r="E265" s="424">
        <f t="shared" ref="E265" si="79">SUM(G265+I265+K265+M265+O265+Q265+S265+U265+W265+Y265+AA265+AC265+AE265+AG265+AI265+AK265+AM265)</f>
        <v>0</v>
      </c>
      <c r="F265" s="52">
        <f>SUM(ENERO:DICIEMBRE!F265)</f>
        <v>0</v>
      </c>
      <c r="G265" s="52">
        <f>SUM(ENERO:DICIEMBRE!G265)</f>
        <v>0</v>
      </c>
      <c r="H265" s="52">
        <f>SUM(ENERO:DICIEMBRE!H265)</f>
        <v>0</v>
      </c>
      <c r="I265" s="52">
        <f>SUM(ENERO:DICIEMBRE!I265)</f>
        <v>0</v>
      </c>
      <c r="J265" s="52">
        <f>SUM(ENERO:DICIEMBRE!J265)</f>
        <v>0</v>
      </c>
      <c r="K265" s="52">
        <f>SUM(ENERO:DICIEMBRE!K265)</f>
        <v>0</v>
      </c>
      <c r="L265" s="52">
        <f>SUM(ENERO:DICIEMBRE!L265)</f>
        <v>1</v>
      </c>
      <c r="M265" s="52">
        <f>SUM(ENERO:DICIEMBRE!M265)</f>
        <v>0</v>
      </c>
      <c r="N265" s="52">
        <f>SUM(ENERO:DICIEMBRE!N265)</f>
        <v>0</v>
      </c>
      <c r="O265" s="52">
        <f>SUM(ENERO:DICIEMBRE!O265)</f>
        <v>0</v>
      </c>
      <c r="P265" s="52">
        <f>SUM(ENERO:DICIEMBRE!P265)</f>
        <v>0</v>
      </c>
      <c r="Q265" s="52">
        <f>SUM(ENERO:DICIEMBRE!Q265)</f>
        <v>0</v>
      </c>
      <c r="R265" s="52">
        <f>SUM(ENERO:DICIEMBRE!R265)</f>
        <v>0</v>
      </c>
      <c r="S265" s="52">
        <f>SUM(ENERO:DICIEMBRE!S265)</f>
        <v>0</v>
      </c>
      <c r="T265" s="52">
        <f>SUM(ENERO:DICIEMBRE!T265)</f>
        <v>1</v>
      </c>
      <c r="U265" s="52">
        <f>SUM(ENERO:DICIEMBRE!U265)</f>
        <v>0</v>
      </c>
      <c r="V265" s="52">
        <f>SUM(ENERO:DICIEMBRE!V265)</f>
        <v>0</v>
      </c>
      <c r="W265" s="52">
        <f>SUM(ENERO:DICIEMBRE!W265)</f>
        <v>0</v>
      </c>
      <c r="X265" s="52">
        <f>SUM(ENERO:DICIEMBRE!X265)</f>
        <v>0</v>
      </c>
      <c r="Y265" s="52">
        <f>SUM(ENERO:DICIEMBRE!Y265)</f>
        <v>0</v>
      </c>
      <c r="Z265" s="52">
        <f>SUM(ENERO:DICIEMBRE!Z265)</f>
        <v>0</v>
      </c>
      <c r="AA265" s="52">
        <f>SUM(ENERO:DICIEMBRE!AA265)</f>
        <v>0</v>
      </c>
      <c r="AB265" s="52">
        <f>SUM(ENERO:DICIEMBRE!AB265)</f>
        <v>0</v>
      </c>
      <c r="AC265" s="52">
        <f>SUM(ENERO:DICIEMBRE!AC265)</f>
        <v>0</v>
      </c>
      <c r="AD265" s="52">
        <f>SUM(ENERO:DICIEMBRE!AD265)</f>
        <v>0</v>
      </c>
      <c r="AE265" s="52">
        <f>SUM(ENERO:DICIEMBRE!AE265)</f>
        <v>0</v>
      </c>
      <c r="AF265" s="52">
        <f>SUM(ENERO:DICIEMBRE!AF265)</f>
        <v>0</v>
      </c>
      <c r="AG265" s="52">
        <f>SUM(ENERO:DICIEMBRE!AG265)</f>
        <v>0</v>
      </c>
      <c r="AH265" s="52">
        <f>SUM(ENERO:DICIEMBRE!AH265)</f>
        <v>0</v>
      </c>
      <c r="AI265" s="52">
        <f>SUM(ENERO:DICIEMBRE!AI265)</f>
        <v>0</v>
      </c>
      <c r="AJ265" s="52">
        <f>SUM(ENERO:DICIEMBRE!AJ265)</f>
        <v>0</v>
      </c>
      <c r="AK265" s="52">
        <f>SUM(ENERO:DICIEMBRE!AK265)</f>
        <v>0</v>
      </c>
      <c r="AL265" s="52">
        <f>SUM(ENERO:DICIEMBRE!AL265)</f>
        <v>0</v>
      </c>
      <c r="AM265" s="52">
        <f>SUM(ENERO:DICIEMBRE!AM265)</f>
        <v>0</v>
      </c>
      <c r="AN265" s="52">
        <f>SUM(ENERO:DICIEMBRE!AN265)</f>
        <v>0</v>
      </c>
      <c r="AO265" s="52">
        <f>SUM(ENERO:DICIEMBRE!AO265)</f>
        <v>0</v>
      </c>
      <c r="AP265" s="52">
        <f>SUM(ENERO:DICIEMBRE!AP265)</f>
        <v>1</v>
      </c>
      <c r="AQ265" s="52">
        <f>SUM(ENERO:DICIEMBRE!AQ265)</f>
        <v>0</v>
      </c>
      <c r="AR265" s="52">
        <f>SUM(ENERO:DICIEMBRE!AR265)</f>
        <v>0</v>
      </c>
      <c r="AS265" s="52">
        <f>SUM(ENERO:DICIEMBRE!AS265)</f>
        <v>0</v>
      </c>
      <c r="AT265" s="52">
        <f>SUM(ENERO:DICIEMBRE!AT265)</f>
        <v>0</v>
      </c>
      <c r="AU265" s="52">
        <f>SUM(ENERO:DICIEMBRE!AU265)</f>
        <v>0</v>
      </c>
      <c r="AV265" s="52">
        <f>SUM(ENERO:DICIEMBRE!AV265)</f>
        <v>0</v>
      </c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807" t="s">
        <v>71</v>
      </c>
      <c r="B267" s="4808"/>
      <c r="C267" s="4826" t="s">
        <v>72</v>
      </c>
      <c r="D267" s="4826"/>
      <c r="E267" s="4826"/>
      <c r="F267" s="4817" t="s">
        <v>250</v>
      </c>
      <c r="G267" s="4832"/>
      <c r="H267" s="4817" t="s">
        <v>251</v>
      </c>
      <c r="I267" s="4832"/>
      <c r="J267" s="4817" t="s">
        <v>252</v>
      </c>
      <c r="K267" s="4832"/>
      <c r="L267" s="4817" t="s">
        <v>253</v>
      </c>
      <c r="M267" s="4832"/>
      <c r="N267" s="4817" t="s">
        <v>254</v>
      </c>
      <c r="O267" s="4832"/>
      <c r="P267" s="4817" t="s">
        <v>255</v>
      </c>
      <c r="Q267" s="4832"/>
      <c r="R267" s="4817" t="s">
        <v>256</v>
      </c>
      <c r="S267" s="4832"/>
      <c r="T267" s="4817" t="s">
        <v>257</v>
      </c>
      <c r="U267" s="4832"/>
      <c r="V267" s="4817" t="s">
        <v>258</v>
      </c>
      <c r="W267" s="4832"/>
      <c r="X267" s="4817" t="s">
        <v>259</v>
      </c>
      <c r="Y267" s="4832"/>
      <c r="Z267" s="4817" t="s">
        <v>260</v>
      </c>
      <c r="AA267" s="4832"/>
      <c r="AB267" s="4817" t="s">
        <v>261</v>
      </c>
      <c r="AC267" s="4832"/>
      <c r="AD267" s="4817" t="s">
        <v>262</v>
      </c>
      <c r="AE267" s="4832"/>
      <c r="AF267" s="4817" t="s">
        <v>263</v>
      </c>
      <c r="AG267" s="4832"/>
      <c r="AH267" s="4817" t="s">
        <v>264</v>
      </c>
      <c r="AI267" s="4832"/>
      <c r="AJ267" s="4817" t="s">
        <v>265</v>
      </c>
      <c r="AK267" s="4832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4859"/>
      <c r="B268" s="4735"/>
      <c r="C268" s="248" t="s">
        <v>97</v>
      </c>
      <c r="D268" s="249" t="s">
        <v>62</v>
      </c>
      <c r="E268" s="275" t="s">
        <v>98</v>
      </c>
      <c r="F268" s="409" t="s">
        <v>62</v>
      </c>
      <c r="G268" s="513" t="s">
        <v>98</v>
      </c>
      <c r="H268" s="409" t="s">
        <v>62</v>
      </c>
      <c r="I268" s="513" t="s">
        <v>98</v>
      </c>
      <c r="J268" s="409" t="s">
        <v>62</v>
      </c>
      <c r="K268" s="513" t="s">
        <v>98</v>
      </c>
      <c r="L268" s="409" t="s">
        <v>62</v>
      </c>
      <c r="M268" s="513" t="s">
        <v>98</v>
      </c>
      <c r="N268" s="409" t="s">
        <v>62</v>
      </c>
      <c r="O268" s="513" t="s">
        <v>98</v>
      </c>
      <c r="P268" s="409" t="s">
        <v>62</v>
      </c>
      <c r="Q268" s="513" t="s">
        <v>98</v>
      </c>
      <c r="R268" s="409" t="s">
        <v>62</v>
      </c>
      <c r="S268" s="513" t="s">
        <v>98</v>
      </c>
      <c r="T268" s="409" t="s">
        <v>62</v>
      </c>
      <c r="U268" s="513" t="s">
        <v>98</v>
      </c>
      <c r="V268" s="409" t="s">
        <v>62</v>
      </c>
      <c r="W268" s="513" t="s">
        <v>98</v>
      </c>
      <c r="X268" s="409" t="s">
        <v>62</v>
      </c>
      <c r="Y268" s="513" t="s">
        <v>98</v>
      </c>
      <c r="Z268" s="409" t="s">
        <v>62</v>
      </c>
      <c r="AA268" s="513" t="s">
        <v>98</v>
      </c>
      <c r="AB268" s="409" t="s">
        <v>62</v>
      </c>
      <c r="AC268" s="513" t="s">
        <v>98</v>
      </c>
      <c r="AD268" s="409" t="s">
        <v>62</v>
      </c>
      <c r="AE268" s="513" t="s">
        <v>98</v>
      </c>
      <c r="AF268" s="409" t="s">
        <v>62</v>
      </c>
      <c r="AG268" s="513" t="s">
        <v>98</v>
      </c>
      <c r="AH268" s="409" t="s">
        <v>62</v>
      </c>
      <c r="AI268" s="513" t="s">
        <v>98</v>
      </c>
      <c r="AJ268" s="409" t="s">
        <v>62</v>
      </c>
      <c r="AK268" s="513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4866" t="s">
        <v>266</v>
      </c>
      <c r="B269" s="186" t="s">
        <v>171</v>
      </c>
      <c r="C269" s="252">
        <f>SUM(D269+E269)</f>
        <v>0</v>
      </c>
      <c r="D269" s="253">
        <f>SUM(F269+H269+J269+L269+N269+P269+R269+T269+V269+X269+Z269+AB269+AD269+AF269+AH269+AJ269)</f>
        <v>0</v>
      </c>
      <c r="E269" s="227">
        <f>SUM(G269+I269+K269+M269+O269+Q269+S269+U269+W269+Y269+AA269+AC269+AE269+AG269+AI269+AK269)</f>
        <v>0</v>
      </c>
      <c r="F269" s="187"/>
      <c r="G269" s="229"/>
      <c r="H269" s="187"/>
      <c r="I269" s="229"/>
      <c r="J269" s="187"/>
      <c r="K269" s="229"/>
      <c r="L269" s="187"/>
      <c r="M269" s="229"/>
      <c r="N269" s="187"/>
      <c r="O269" s="229"/>
      <c r="P269" s="187"/>
      <c r="Q269" s="229"/>
      <c r="R269" s="187"/>
      <c r="S269" s="229"/>
      <c r="T269" s="187"/>
      <c r="U269" s="229"/>
      <c r="V269" s="187"/>
      <c r="W269" s="229"/>
      <c r="X269" s="187"/>
      <c r="Y269" s="229"/>
      <c r="Z269" s="187"/>
      <c r="AA269" s="229"/>
      <c r="AB269" s="187"/>
      <c r="AC269" s="229"/>
      <c r="AD269" s="187"/>
      <c r="AE269" s="229"/>
      <c r="AF269" s="187"/>
      <c r="AG269" s="229"/>
      <c r="AH269" s="187"/>
      <c r="AI269" s="229"/>
      <c r="AJ269" s="187"/>
      <c r="AK269" s="229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4867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289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4866" t="s">
        <v>267</v>
      </c>
      <c r="B271" s="186" t="s">
        <v>171</v>
      </c>
      <c r="C271" s="252">
        <f>SUM(D271+E271)</f>
        <v>0</v>
      </c>
      <c r="D271" s="253">
        <f t="shared" si="80"/>
        <v>0</v>
      </c>
      <c r="E271" s="227">
        <f t="shared" si="80"/>
        <v>0</v>
      </c>
      <c r="F271" s="187"/>
      <c r="G271" s="229"/>
      <c r="H271" s="187"/>
      <c r="I271" s="229"/>
      <c r="J271" s="187"/>
      <c r="K271" s="229"/>
      <c r="L271" s="187"/>
      <c r="M271" s="229"/>
      <c r="N271" s="187"/>
      <c r="O271" s="229"/>
      <c r="P271" s="187"/>
      <c r="Q271" s="229"/>
      <c r="R271" s="187"/>
      <c r="S271" s="229"/>
      <c r="T271" s="187"/>
      <c r="U271" s="229"/>
      <c r="V271" s="187"/>
      <c r="W271" s="229"/>
      <c r="X271" s="187"/>
      <c r="Y271" s="229"/>
      <c r="Z271" s="187"/>
      <c r="AA271" s="229"/>
      <c r="AB271" s="187"/>
      <c r="AC271" s="229"/>
      <c r="AD271" s="187"/>
      <c r="AE271" s="229"/>
      <c r="AF271" s="187"/>
      <c r="AG271" s="229"/>
      <c r="AH271" s="187"/>
      <c r="AI271" s="229"/>
      <c r="AJ271" s="187"/>
      <c r="AK271" s="229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4867"/>
      <c r="B272" s="88" t="s">
        <v>85</v>
      </c>
      <c r="C272" s="309">
        <f>SUM(D272+E272)</f>
        <v>0</v>
      </c>
      <c r="D272" s="310">
        <f t="shared" si="80"/>
        <v>0</v>
      </c>
      <c r="E272" s="243">
        <f t="shared" si="80"/>
        <v>0</v>
      </c>
      <c r="F272" s="311"/>
      <c r="G272" s="106"/>
      <c r="H272" s="311"/>
      <c r="I272" s="106"/>
      <c r="J272" s="311"/>
      <c r="K272" s="106"/>
      <c r="L272" s="311"/>
      <c r="M272" s="106"/>
      <c r="N272" s="311"/>
      <c r="O272" s="106"/>
      <c r="P272" s="311"/>
      <c r="Q272" s="106"/>
      <c r="R272" s="311"/>
      <c r="S272" s="106"/>
      <c r="T272" s="311"/>
      <c r="U272" s="106"/>
      <c r="V272" s="311"/>
      <c r="W272" s="106"/>
      <c r="X272" s="311"/>
      <c r="Y272" s="106"/>
      <c r="Z272" s="311"/>
      <c r="AA272" s="106"/>
      <c r="AB272" s="311"/>
      <c r="AC272" s="106"/>
      <c r="AD272" s="311"/>
      <c r="AE272" s="106"/>
      <c r="AF272" s="311"/>
      <c r="AG272" s="106"/>
      <c r="AH272" s="311"/>
      <c r="AI272" s="106"/>
      <c r="AJ272" s="311"/>
      <c r="AK272" s="106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4868" t="s">
        <v>269</v>
      </c>
      <c r="B274" s="4866" t="s">
        <v>270</v>
      </c>
      <c r="C274" s="4807" t="s">
        <v>4</v>
      </c>
      <c r="D274" s="4789"/>
      <c r="E274" s="4808"/>
      <c r="F274" s="4872" t="s">
        <v>271</v>
      </c>
      <c r="G274" s="4873"/>
      <c r="H274" s="4873"/>
      <c r="I274" s="4873"/>
      <c r="J274" s="4873"/>
      <c r="K274" s="4873"/>
      <c r="L274" s="4873"/>
      <c r="M274" s="4873"/>
      <c r="N274" s="4873"/>
      <c r="O274" s="4873"/>
      <c r="P274" s="4873"/>
      <c r="Q274" s="4873"/>
      <c r="R274" s="4873"/>
      <c r="S274" s="4873"/>
      <c r="T274" s="4873"/>
      <c r="U274" s="4873"/>
      <c r="V274" s="4873"/>
      <c r="W274" s="4873"/>
      <c r="X274" s="4873"/>
      <c r="Y274" s="4873"/>
      <c r="Z274" s="4873"/>
      <c r="AA274" s="4873"/>
      <c r="AB274" s="4873"/>
      <c r="AC274" s="4873"/>
      <c r="AD274" s="4873"/>
      <c r="AE274" s="4873"/>
      <c r="AF274" s="4873"/>
      <c r="AG274" s="4873"/>
      <c r="AH274" s="4873"/>
      <c r="AI274" s="4873"/>
      <c r="AJ274" s="4873"/>
      <c r="AK274" s="4874"/>
      <c r="AL274" s="4808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4869"/>
      <c r="B275" s="4871"/>
      <c r="C275" s="4859"/>
      <c r="D275" s="4790"/>
      <c r="E275" s="4735"/>
      <c r="F275" s="4872" t="s">
        <v>183</v>
      </c>
      <c r="G275" s="4875"/>
      <c r="H275" s="4872" t="s">
        <v>184</v>
      </c>
      <c r="I275" s="4875"/>
      <c r="J275" s="4872" t="s">
        <v>119</v>
      </c>
      <c r="K275" s="4875"/>
      <c r="L275" s="4872" t="s">
        <v>12</v>
      </c>
      <c r="M275" s="4875"/>
      <c r="N275" s="4817" t="s">
        <v>13</v>
      </c>
      <c r="O275" s="4832"/>
      <c r="P275" s="4817" t="s">
        <v>14</v>
      </c>
      <c r="Q275" s="4832"/>
      <c r="R275" s="4817" t="s">
        <v>15</v>
      </c>
      <c r="S275" s="4832"/>
      <c r="T275" s="4817" t="s">
        <v>16</v>
      </c>
      <c r="U275" s="4832"/>
      <c r="V275" s="4817" t="s">
        <v>17</v>
      </c>
      <c r="W275" s="4832"/>
      <c r="X275" s="4817" t="s">
        <v>18</v>
      </c>
      <c r="Y275" s="4832"/>
      <c r="Z275" s="4817" t="s">
        <v>273</v>
      </c>
      <c r="AA275" s="4832"/>
      <c r="AB275" s="4817" t="s">
        <v>45</v>
      </c>
      <c r="AC275" s="4832"/>
      <c r="AD275" s="4817" t="s">
        <v>46</v>
      </c>
      <c r="AE275" s="4832"/>
      <c r="AF275" s="4817" t="s">
        <v>274</v>
      </c>
      <c r="AG275" s="4832"/>
      <c r="AH275" s="4817" t="s">
        <v>275</v>
      </c>
      <c r="AI275" s="4832"/>
      <c r="AJ275" s="4782" t="s">
        <v>276</v>
      </c>
      <c r="AK275" s="4797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4870"/>
      <c r="B276" s="4867"/>
      <c r="C276" s="514" t="s">
        <v>97</v>
      </c>
      <c r="D276" s="515" t="s">
        <v>62</v>
      </c>
      <c r="E276" s="516" t="s">
        <v>98</v>
      </c>
      <c r="F276" s="517" t="s">
        <v>62</v>
      </c>
      <c r="G276" s="518" t="s">
        <v>98</v>
      </c>
      <c r="H276" s="517" t="s">
        <v>62</v>
      </c>
      <c r="I276" s="518" t="s">
        <v>98</v>
      </c>
      <c r="J276" s="517" t="s">
        <v>62</v>
      </c>
      <c r="K276" s="518" t="s">
        <v>98</v>
      </c>
      <c r="L276" s="517" t="s">
        <v>62</v>
      </c>
      <c r="M276" s="518" t="s">
        <v>98</v>
      </c>
      <c r="N276" s="517" t="s">
        <v>62</v>
      </c>
      <c r="O276" s="518" t="s">
        <v>98</v>
      </c>
      <c r="P276" s="517" t="s">
        <v>62</v>
      </c>
      <c r="Q276" s="518" t="s">
        <v>98</v>
      </c>
      <c r="R276" s="517" t="s">
        <v>62</v>
      </c>
      <c r="S276" s="518" t="s">
        <v>98</v>
      </c>
      <c r="T276" s="519" t="s">
        <v>62</v>
      </c>
      <c r="U276" s="519" t="s">
        <v>98</v>
      </c>
      <c r="V276" s="520" t="s">
        <v>62</v>
      </c>
      <c r="W276" s="518" t="s">
        <v>98</v>
      </c>
      <c r="X276" s="517" t="s">
        <v>62</v>
      </c>
      <c r="Y276" s="518" t="s">
        <v>98</v>
      </c>
      <c r="Z276" s="517" t="s">
        <v>62</v>
      </c>
      <c r="AA276" s="518" t="s">
        <v>98</v>
      </c>
      <c r="AB276" s="517" t="s">
        <v>62</v>
      </c>
      <c r="AC276" s="518" t="s">
        <v>98</v>
      </c>
      <c r="AD276" s="517" t="s">
        <v>62</v>
      </c>
      <c r="AE276" s="518" t="s">
        <v>98</v>
      </c>
      <c r="AF276" s="517" t="s">
        <v>62</v>
      </c>
      <c r="AG276" s="518" t="s">
        <v>98</v>
      </c>
      <c r="AH276" s="517" t="s">
        <v>62</v>
      </c>
      <c r="AI276" s="518" t="s">
        <v>98</v>
      </c>
      <c r="AJ276" s="517" t="s">
        <v>62</v>
      </c>
      <c r="AK276" s="521" t="s">
        <v>98</v>
      </c>
      <c r="AL276" s="4735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4866" t="s">
        <v>277</v>
      </c>
      <c r="B277" s="522" t="s">
        <v>73</v>
      </c>
      <c r="C277" s="523">
        <f>SUM(D277+E277)</f>
        <v>0</v>
      </c>
      <c r="D277" s="524">
        <f>SUM(F277+H277+J277+L277+N277+P277+R277+T277+V277+X277+Z277+AB277+AD277+AF277+AH277+AJ277)</f>
        <v>0</v>
      </c>
      <c r="E277" s="341">
        <f>SUM(G277+I277+K277+M277+O277+Q277+S277+U277+W277+Y277+AA277+AC277+AE277+AG277+AI277+AK277)</f>
        <v>0</v>
      </c>
      <c r="F277" s="187"/>
      <c r="G277" s="229"/>
      <c r="H277" s="187"/>
      <c r="I277" s="229"/>
      <c r="J277" s="187"/>
      <c r="K277" s="229"/>
      <c r="L277" s="187"/>
      <c r="M277" s="229"/>
      <c r="N277" s="187"/>
      <c r="O277" s="229"/>
      <c r="P277" s="187"/>
      <c r="Q277" s="229"/>
      <c r="R277" s="187"/>
      <c r="S277" s="229"/>
      <c r="T277" s="187"/>
      <c r="U277" s="229"/>
      <c r="V277" s="187"/>
      <c r="W277" s="229"/>
      <c r="X277" s="187"/>
      <c r="Y277" s="229"/>
      <c r="Z277" s="187"/>
      <c r="AA277" s="229"/>
      <c r="AB277" s="187"/>
      <c r="AC277" s="229"/>
      <c r="AD277" s="187"/>
      <c r="AE277" s="229"/>
      <c r="AF277" s="187"/>
      <c r="AG277" s="229"/>
      <c r="AH277" s="187"/>
      <c r="AI277" s="229"/>
      <c r="AJ277" s="187"/>
      <c r="AK277" s="231"/>
      <c r="AL277" s="229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4867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4866" t="s">
        <v>278</v>
      </c>
      <c r="B279" s="527" t="s">
        <v>73</v>
      </c>
      <c r="C279" s="528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315"/>
      <c r="AW279" s="202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4867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328"/>
      <c r="AW280" s="272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531"/>
      <c r="AV281" s="328"/>
      <c r="AW281" s="272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807" t="s">
        <v>280</v>
      </c>
      <c r="B282" s="4808"/>
      <c r="C282" s="4822" t="s">
        <v>281</v>
      </c>
      <c r="D282" s="4822"/>
      <c r="E282" s="4822"/>
      <c r="F282" s="4817" t="s">
        <v>282</v>
      </c>
      <c r="G282" s="4877"/>
      <c r="H282" s="4877"/>
      <c r="I282" s="4877"/>
      <c r="J282" s="4877"/>
      <c r="K282" s="4877"/>
      <c r="L282" s="4877"/>
      <c r="M282" s="4877"/>
      <c r="N282" s="4877"/>
      <c r="O282" s="4877"/>
      <c r="P282" s="4877"/>
      <c r="Q282" s="4877"/>
      <c r="R282" s="4877"/>
      <c r="S282" s="4877"/>
      <c r="T282" s="4877"/>
      <c r="U282" s="4877"/>
      <c r="V282" s="4877"/>
      <c r="W282" s="4877"/>
      <c r="X282" s="4877"/>
      <c r="Y282" s="4877"/>
      <c r="Z282" s="4877"/>
      <c r="AA282" s="4877"/>
      <c r="AB282" s="4877"/>
      <c r="AC282" s="4877"/>
      <c r="AD282" s="4877"/>
      <c r="AE282" s="4877"/>
      <c r="AF282" s="4877"/>
      <c r="AG282" s="4877"/>
      <c r="AH282" s="4877"/>
      <c r="AI282" s="4877"/>
      <c r="AJ282" s="4877"/>
      <c r="AK282" s="4877"/>
      <c r="AL282" s="4877"/>
      <c r="AM282" s="4878"/>
      <c r="AN282" s="4796" t="s">
        <v>85</v>
      </c>
      <c r="AO282" s="4796"/>
      <c r="AP282" s="4821"/>
      <c r="AQ282" s="4881" t="s">
        <v>283</v>
      </c>
      <c r="AR282" s="4882"/>
      <c r="AS282" s="4806" t="s">
        <v>7</v>
      </c>
      <c r="AT282" s="4806" t="s">
        <v>8</v>
      </c>
      <c r="AU282" s="4808" t="s">
        <v>244</v>
      </c>
      <c r="AV282" s="532"/>
      <c r="AW282" s="533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4876"/>
      <c r="D283" s="4876"/>
      <c r="E283" s="4876"/>
      <c r="F283" s="4879" t="s">
        <v>284</v>
      </c>
      <c r="G283" s="4885"/>
      <c r="H283" s="4879" t="s">
        <v>183</v>
      </c>
      <c r="I283" s="4885"/>
      <c r="J283" s="4879" t="s">
        <v>184</v>
      </c>
      <c r="K283" s="4885"/>
      <c r="L283" s="4879" t="s">
        <v>119</v>
      </c>
      <c r="M283" s="4885"/>
      <c r="N283" s="4879" t="s">
        <v>12</v>
      </c>
      <c r="O283" s="4885"/>
      <c r="P283" s="4879" t="s">
        <v>121</v>
      </c>
      <c r="Q283" s="4880"/>
      <c r="R283" s="4879" t="s">
        <v>122</v>
      </c>
      <c r="S283" s="4880"/>
      <c r="T283" s="4879" t="s">
        <v>123</v>
      </c>
      <c r="U283" s="4880"/>
      <c r="V283" s="4879" t="s">
        <v>124</v>
      </c>
      <c r="W283" s="4880"/>
      <c r="X283" s="4879" t="s">
        <v>125</v>
      </c>
      <c r="Y283" s="4880"/>
      <c r="Z283" s="4879" t="s">
        <v>126</v>
      </c>
      <c r="AA283" s="4880"/>
      <c r="AB283" s="4879" t="s">
        <v>127</v>
      </c>
      <c r="AC283" s="4880"/>
      <c r="AD283" s="4879" t="s">
        <v>128</v>
      </c>
      <c r="AE283" s="4880"/>
      <c r="AF283" s="4879" t="s">
        <v>129</v>
      </c>
      <c r="AG283" s="4880"/>
      <c r="AH283" s="4879" t="s">
        <v>130</v>
      </c>
      <c r="AI283" s="4880"/>
      <c r="AJ283" s="4879" t="s">
        <v>131</v>
      </c>
      <c r="AK283" s="4880"/>
      <c r="AL283" s="4879" t="s">
        <v>132</v>
      </c>
      <c r="AM283" s="4886"/>
      <c r="AN283" s="4887" t="s">
        <v>285</v>
      </c>
      <c r="AO283" s="4887" t="s">
        <v>286</v>
      </c>
      <c r="AP283" s="4889" t="s">
        <v>287</v>
      </c>
      <c r="AQ283" s="4883"/>
      <c r="AR283" s="4884"/>
      <c r="AS283" s="4825"/>
      <c r="AT283" s="4825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4859"/>
      <c r="B284" s="4735"/>
      <c r="C284" s="534" t="s">
        <v>97</v>
      </c>
      <c r="D284" s="535" t="s">
        <v>62</v>
      </c>
      <c r="E284" s="536" t="s">
        <v>98</v>
      </c>
      <c r="F284" s="534" t="s">
        <v>288</v>
      </c>
      <c r="G284" s="537" t="s">
        <v>98</v>
      </c>
      <c r="H284" s="534" t="s">
        <v>288</v>
      </c>
      <c r="I284" s="537" t="s">
        <v>98</v>
      </c>
      <c r="J284" s="534" t="s">
        <v>288</v>
      </c>
      <c r="K284" s="537" t="s">
        <v>98</v>
      </c>
      <c r="L284" s="534" t="s">
        <v>288</v>
      </c>
      <c r="M284" s="537" t="s">
        <v>98</v>
      </c>
      <c r="N284" s="534" t="s">
        <v>288</v>
      </c>
      <c r="O284" s="537" t="s">
        <v>98</v>
      </c>
      <c r="P284" s="534" t="s">
        <v>288</v>
      </c>
      <c r="Q284" s="537" t="s">
        <v>98</v>
      </c>
      <c r="R284" s="534" t="s">
        <v>288</v>
      </c>
      <c r="S284" s="537" t="s">
        <v>98</v>
      </c>
      <c r="T284" s="534" t="s">
        <v>288</v>
      </c>
      <c r="U284" s="537" t="s">
        <v>98</v>
      </c>
      <c r="V284" s="534" t="s">
        <v>288</v>
      </c>
      <c r="W284" s="537" t="s">
        <v>98</v>
      </c>
      <c r="X284" s="534" t="s">
        <v>288</v>
      </c>
      <c r="Y284" s="537" t="s">
        <v>98</v>
      </c>
      <c r="Z284" s="534" t="s">
        <v>288</v>
      </c>
      <c r="AA284" s="537" t="s">
        <v>98</v>
      </c>
      <c r="AB284" s="534" t="s">
        <v>288</v>
      </c>
      <c r="AC284" s="537" t="s">
        <v>98</v>
      </c>
      <c r="AD284" s="534" t="s">
        <v>288</v>
      </c>
      <c r="AE284" s="537" t="s">
        <v>98</v>
      </c>
      <c r="AF284" s="534" t="s">
        <v>288</v>
      </c>
      <c r="AG284" s="537" t="s">
        <v>98</v>
      </c>
      <c r="AH284" s="534" t="s">
        <v>288</v>
      </c>
      <c r="AI284" s="537" t="s">
        <v>98</v>
      </c>
      <c r="AJ284" s="534" t="s">
        <v>288</v>
      </c>
      <c r="AK284" s="537" t="s">
        <v>98</v>
      </c>
      <c r="AL284" s="534" t="s">
        <v>288</v>
      </c>
      <c r="AM284" s="538" t="s">
        <v>98</v>
      </c>
      <c r="AN284" s="4888"/>
      <c r="AO284" s="4888"/>
      <c r="AP284" s="4735"/>
      <c r="AQ284" s="534" t="s">
        <v>289</v>
      </c>
      <c r="AR284" s="218" t="s">
        <v>290</v>
      </c>
      <c r="AS284" s="4731"/>
      <c r="AT284" s="4731"/>
      <c r="AU284" s="4735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4890" t="s">
        <v>291</v>
      </c>
      <c r="B285" s="4891"/>
      <c r="C285" s="539">
        <f t="shared" ref="C285:C294" si="82">SUM(D285+E285)</f>
        <v>92</v>
      </c>
      <c r="D285" s="540">
        <f>SUM(F285+H285+J285+L285+N285+P285+R285+T285+V285+X285+Z285+AB285+AD285+AF285+AH285+AJ285+AL285)</f>
        <v>34</v>
      </c>
      <c r="E285" s="541">
        <f>SUM(G285+I285+K285+M285+O285+Q285+S285+U285+W285+Y285+AA285+AC285+AE285+AG285+AI285+AK285+AM285)</f>
        <v>58</v>
      </c>
      <c r="F285" s="539">
        <f>SUM(F295:F303)</f>
        <v>0</v>
      </c>
      <c r="G285" s="542">
        <f>SUM(G295:G303)</f>
        <v>0</v>
      </c>
      <c r="H285" s="539">
        <f>SUM(H295:H303)</f>
        <v>0</v>
      </c>
      <c r="I285" s="542">
        <f>SUM(I295:I303)</f>
        <v>0</v>
      </c>
      <c r="J285" s="539">
        <f>SUM(J295:J303)</f>
        <v>0</v>
      </c>
      <c r="K285" s="542">
        <f>SUM(K286:K303)</f>
        <v>0</v>
      </c>
      <c r="L285" s="539">
        <f>SUM(L295:L303)</f>
        <v>0</v>
      </c>
      <c r="M285" s="542">
        <f>SUM(M286:M303)</f>
        <v>4</v>
      </c>
      <c r="N285" s="539">
        <f>SUM(N295:N303)</f>
        <v>6</v>
      </c>
      <c r="O285" s="542">
        <f>SUM(O286:O303)</f>
        <v>11</v>
      </c>
      <c r="P285" s="539">
        <f>SUM(P295:P303)</f>
        <v>6</v>
      </c>
      <c r="Q285" s="542">
        <f>SUM(Q286:Q303)</f>
        <v>10</v>
      </c>
      <c r="R285" s="539">
        <f>SUM(R295:R303)</f>
        <v>8</v>
      </c>
      <c r="S285" s="542">
        <f>SUM(S286:S303)</f>
        <v>7</v>
      </c>
      <c r="T285" s="539">
        <f>SUM(T295:T303)</f>
        <v>5</v>
      </c>
      <c r="U285" s="542">
        <f>SUM(U286:U303)</f>
        <v>9</v>
      </c>
      <c r="V285" s="539">
        <f>SUM(V295:V303)</f>
        <v>2</v>
      </c>
      <c r="W285" s="542">
        <f>SUM(W286:W303)</f>
        <v>4</v>
      </c>
      <c r="X285" s="539">
        <f>SUM(X295:X303)</f>
        <v>0</v>
      </c>
      <c r="Y285" s="542">
        <f>SUM(Y286:Y303)</f>
        <v>1</v>
      </c>
      <c r="Z285" s="539">
        <f>SUM(Z295:Z303)</f>
        <v>3</v>
      </c>
      <c r="AA285" s="542">
        <f>SUM(AA286:AA303)</f>
        <v>4</v>
      </c>
      <c r="AB285" s="539">
        <f t="shared" ref="AB285:AM285" si="83">SUM(AB295:AB303)</f>
        <v>1</v>
      </c>
      <c r="AC285" s="542">
        <f>SUM(AC286:AC303)</f>
        <v>2</v>
      </c>
      <c r="AD285" s="539">
        <f t="shared" si="83"/>
        <v>0</v>
      </c>
      <c r="AE285" s="542">
        <f t="shared" si="83"/>
        <v>4</v>
      </c>
      <c r="AF285" s="539">
        <f t="shared" si="83"/>
        <v>0</v>
      </c>
      <c r="AG285" s="542">
        <f t="shared" si="83"/>
        <v>2</v>
      </c>
      <c r="AH285" s="539">
        <f t="shared" si="83"/>
        <v>2</v>
      </c>
      <c r="AI285" s="542">
        <f t="shared" si="83"/>
        <v>0</v>
      </c>
      <c r="AJ285" s="539">
        <f t="shared" si="83"/>
        <v>1</v>
      </c>
      <c r="AK285" s="542">
        <f t="shared" si="83"/>
        <v>0</v>
      </c>
      <c r="AL285" s="539">
        <f>SUM(AL295:AL303)</f>
        <v>0</v>
      </c>
      <c r="AM285" s="543">
        <f t="shared" si="83"/>
        <v>0</v>
      </c>
      <c r="AN285" s="544">
        <f t="shared" ref="AN285:AU285" si="84">SUM(AN286:AN303)</f>
        <v>19</v>
      </c>
      <c r="AO285" s="544">
        <f t="shared" si="84"/>
        <v>19</v>
      </c>
      <c r="AP285" s="545">
        <f t="shared" si="84"/>
        <v>0</v>
      </c>
      <c r="AQ285" s="539">
        <f t="shared" si="84"/>
        <v>0</v>
      </c>
      <c r="AR285" s="545">
        <f t="shared" si="84"/>
        <v>1</v>
      </c>
      <c r="AS285" s="546">
        <f t="shared" si="84"/>
        <v>0</v>
      </c>
      <c r="AT285" s="546">
        <f t="shared" si="84"/>
        <v>1</v>
      </c>
      <c r="AU285" s="541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547" t="s">
        <v>33</v>
      </c>
      <c r="C286" s="234">
        <f t="shared" si="82"/>
        <v>7</v>
      </c>
      <c r="D286" s="548"/>
      <c r="E286" s="549">
        <f t="shared" ref="E286:E294" si="85">SUM(K286+M286+O286+Q286+S286+U286+W286+Y286+AA286+AC286)</f>
        <v>7</v>
      </c>
      <c r="F286" s="550"/>
      <c r="G286" s="507"/>
      <c r="H286" s="550"/>
      <c r="I286" s="507"/>
      <c r="J286" s="550"/>
      <c r="K286" s="52">
        <f>SUM(ENERO:DICIEMBRE!K286)</f>
        <v>0</v>
      </c>
      <c r="L286" s="550"/>
      <c r="M286" s="52">
        <f>SUM(ENERO:DICIEMBRE!M286)</f>
        <v>1</v>
      </c>
      <c r="N286" s="550"/>
      <c r="O286" s="52">
        <f>SUM(ENERO:DICIEMBRE!O286)</f>
        <v>2</v>
      </c>
      <c r="P286" s="550"/>
      <c r="Q286" s="52">
        <f>SUM(ENERO:DICIEMBRE!Q286)</f>
        <v>2</v>
      </c>
      <c r="R286" s="550"/>
      <c r="S286" s="52">
        <f>SUM(ENERO:DICIEMBRE!S286)</f>
        <v>1</v>
      </c>
      <c r="T286" s="550"/>
      <c r="U286" s="52">
        <f>SUM(ENERO:DICIEMBRE!U286)</f>
        <v>0</v>
      </c>
      <c r="V286" s="550"/>
      <c r="W286" s="52">
        <f>SUM(ENERO:DICIEMBRE!W286)</f>
        <v>1</v>
      </c>
      <c r="X286" s="550"/>
      <c r="Y286" s="52">
        <f>SUM(ENERO:DICIEMBRE!Y286)</f>
        <v>0</v>
      </c>
      <c r="Z286" s="550"/>
      <c r="AA286" s="52">
        <f>SUM(ENERO:DICIEMBRE!AA286)</f>
        <v>0</v>
      </c>
      <c r="AB286" s="550"/>
      <c r="AC286" s="52">
        <f>SUM(ENERO:DICIEMBRE!AC286)</f>
        <v>0</v>
      </c>
      <c r="AD286" s="550"/>
      <c r="AE286" s="507"/>
      <c r="AF286" s="550"/>
      <c r="AG286" s="507"/>
      <c r="AH286" s="550"/>
      <c r="AI286" s="507"/>
      <c r="AJ286" s="550"/>
      <c r="AK286" s="507"/>
      <c r="AL286" s="550"/>
      <c r="AM286" s="551"/>
      <c r="AN286" s="52">
        <f>SUM(ENERO:DICIEMBRE!AN286)</f>
        <v>1</v>
      </c>
      <c r="AO286" s="52">
        <f>SUM(ENERO:DICIEMBRE!AO286)</f>
        <v>1</v>
      </c>
      <c r="AP286" s="52">
        <f>SUM(ENERO:DICIEMBRE!AP286)</f>
        <v>0</v>
      </c>
      <c r="AQ286" s="52">
        <f>SUM(ENERO:DICIEMBRE!AQ286)</f>
        <v>0</v>
      </c>
      <c r="AR286" s="52">
        <f>SUM(ENERO:DICIEMBRE!AR286)</f>
        <v>0</v>
      </c>
      <c r="AS286" s="52">
        <f>SUM(ENERO:DICIEMBRE!AS286)</f>
        <v>0</v>
      </c>
      <c r="AT286" s="52">
        <f>SUM(ENERO:DICIEMBRE!AT286)</f>
        <v>1</v>
      </c>
      <c r="AU286" s="52">
        <f>SUM(ENERO:DICIEMBRE!AU286)</f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435">
        <f t="shared" si="85"/>
        <v>0</v>
      </c>
      <c r="F287" s="555"/>
      <c r="G287" s="556"/>
      <c r="H287" s="555"/>
      <c r="I287" s="556"/>
      <c r="J287" s="555"/>
      <c r="K287" s="52">
        <f>SUM(ENERO:DICIEMBRE!K287)</f>
        <v>0</v>
      </c>
      <c r="L287" s="555"/>
      <c r="M287" s="52">
        <f>SUM(ENERO:DICIEMBRE!M287)</f>
        <v>0</v>
      </c>
      <c r="N287" s="555"/>
      <c r="O287" s="52">
        <f>SUM(ENERO:DICIEMBRE!O287)</f>
        <v>0</v>
      </c>
      <c r="P287" s="555"/>
      <c r="Q287" s="52">
        <f>SUM(ENERO:DICIEMBRE!Q287)</f>
        <v>0</v>
      </c>
      <c r="R287" s="555"/>
      <c r="S287" s="52">
        <f>SUM(ENERO:DICIEMBRE!S287)</f>
        <v>0</v>
      </c>
      <c r="T287" s="555"/>
      <c r="U287" s="52">
        <f>SUM(ENERO:DICIEMBRE!U287)</f>
        <v>0</v>
      </c>
      <c r="V287" s="555"/>
      <c r="W287" s="52">
        <f>SUM(ENERO:DICIEMBRE!W287)</f>
        <v>0</v>
      </c>
      <c r="X287" s="555"/>
      <c r="Y287" s="52">
        <f>SUM(ENERO:DICIEMBRE!Y287)</f>
        <v>0</v>
      </c>
      <c r="Z287" s="555"/>
      <c r="AA287" s="52">
        <f>SUM(ENERO:DICIEMBRE!AA287)</f>
        <v>0</v>
      </c>
      <c r="AB287" s="555"/>
      <c r="AC287" s="52">
        <f>SUM(ENERO:DICIEMBRE!AC287)</f>
        <v>0</v>
      </c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52">
        <f>SUM(ENERO:DICIEMBRE!AN287)</f>
        <v>0</v>
      </c>
      <c r="AO287" s="52">
        <f>SUM(ENERO:DICIEMBRE!AO287)</f>
        <v>0</v>
      </c>
      <c r="AP287" s="52">
        <f>SUM(ENERO:DICIEMBRE!AP287)</f>
        <v>0</v>
      </c>
      <c r="AQ287" s="52">
        <f>SUM(ENERO:DICIEMBRE!AQ287)</f>
        <v>0</v>
      </c>
      <c r="AR287" s="52">
        <f>SUM(ENERO:DICIEMBRE!AR287)</f>
        <v>0</v>
      </c>
      <c r="AS287" s="52">
        <f>SUM(ENERO:DICIEMBRE!AS287)</f>
        <v>0</v>
      </c>
      <c r="AT287" s="52">
        <f>SUM(ENERO:DICIEMBRE!AT287)</f>
        <v>0</v>
      </c>
      <c r="AU287" s="52">
        <f>SUM(ENERO:DICIEMBRE!AU287)</f>
        <v>0</v>
      </c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3</v>
      </c>
      <c r="D288" s="554"/>
      <c r="E288" s="440">
        <f t="shared" si="85"/>
        <v>3</v>
      </c>
      <c r="F288" s="555"/>
      <c r="G288" s="556"/>
      <c r="H288" s="555"/>
      <c r="I288" s="556"/>
      <c r="J288" s="555"/>
      <c r="K288" s="52">
        <f>SUM(ENERO:DICIEMBRE!K288)</f>
        <v>0</v>
      </c>
      <c r="L288" s="555"/>
      <c r="M288" s="52">
        <f>SUM(ENERO:DICIEMBRE!M288)</f>
        <v>0</v>
      </c>
      <c r="N288" s="555"/>
      <c r="O288" s="52">
        <f>SUM(ENERO:DICIEMBRE!O288)</f>
        <v>0</v>
      </c>
      <c r="P288" s="555"/>
      <c r="Q288" s="52">
        <f>SUM(ENERO:DICIEMBRE!Q288)</f>
        <v>1</v>
      </c>
      <c r="R288" s="555"/>
      <c r="S288" s="52">
        <f>SUM(ENERO:DICIEMBRE!S288)</f>
        <v>1</v>
      </c>
      <c r="T288" s="555"/>
      <c r="U288" s="52">
        <f>SUM(ENERO:DICIEMBRE!U288)</f>
        <v>1</v>
      </c>
      <c r="V288" s="555"/>
      <c r="W288" s="52">
        <f>SUM(ENERO:DICIEMBRE!W288)</f>
        <v>0</v>
      </c>
      <c r="X288" s="555"/>
      <c r="Y288" s="52">
        <f>SUM(ENERO:DICIEMBRE!Y288)</f>
        <v>0</v>
      </c>
      <c r="Z288" s="555"/>
      <c r="AA288" s="52">
        <f>SUM(ENERO:DICIEMBRE!AA288)</f>
        <v>0</v>
      </c>
      <c r="AB288" s="555"/>
      <c r="AC288" s="52">
        <f>SUM(ENERO:DICIEMBRE!AC288)</f>
        <v>0</v>
      </c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52">
        <f>SUM(ENERO:DICIEMBRE!AN288)</f>
        <v>0</v>
      </c>
      <c r="AO288" s="52">
        <f>SUM(ENERO:DICIEMBRE!AO288)</f>
        <v>0</v>
      </c>
      <c r="AP288" s="52">
        <f>SUM(ENERO:DICIEMBRE!AP288)</f>
        <v>0</v>
      </c>
      <c r="AQ288" s="52">
        <f>SUM(ENERO:DICIEMBRE!AQ288)</f>
        <v>0</v>
      </c>
      <c r="AR288" s="52">
        <f>SUM(ENERO:DICIEMBRE!AR288)</f>
        <v>0</v>
      </c>
      <c r="AS288" s="52">
        <f>SUM(ENERO:DICIEMBRE!AS288)</f>
        <v>0</v>
      </c>
      <c r="AT288" s="52">
        <f>SUM(ENERO:DICIEMBRE!AT288)</f>
        <v>0</v>
      </c>
      <c r="AU288" s="52">
        <f>SUM(ENERO:DICIEMBRE!AU288)</f>
        <v>0</v>
      </c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440">
        <f t="shared" si="85"/>
        <v>0</v>
      </c>
      <c r="F289" s="555"/>
      <c r="G289" s="556"/>
      <c r="H289" s="555"/>
      <c r="I289" s="556"/>
      <c r="J289" s="555"/>
      <c r="K289" s="52">
        <f>SUM(ENERO:DICIEMBRE!K289)</f>
        <v>0</v>
      </c>
      <c r="L289" s="555"/>
      <c r="M289" s="52">
        <f>SUM(ENERO:DICIEMBRE!M289)</f>
        <v>0</v>
      </c>
      <c r="N289" s="555"/>
      <c r="O289" s="52">
        <f>SUM(ENERO:DICIEMBRE!O289)</f>
        <v>0</v>
      </c>
      <c r="P289" s="555"/>
      <c r="Q289" s="52">
        <f>SUM(ENERO:DICIEMBRE!Q289)</f>
        <v>0</v>
      </c>
      <c r="R289" s="555"/>
      <c r="S289" s="52">
        <f>SUM(ENERO:DICIEMBRE!S289)</f>
        <v>0</v>
      </c>
      <c r="T289" s="555"/>
      <c r="U289" s="52">
        <f>SUM(ENERO:DICIEMBRE!U289)</f>
        <v>0</v>
      </c>
      <c r="V289" s="555"/>
      <c r="W289" s="52">
        <f>SUM(ENERO:DICIEMBRE!W289)</f>
        <v>0</v>
      </c>
      <c r="X289" s="555"/>
      <c r="Y289" s="52">
        <f>SUM(ENERO:DICIEMBRE!Y289)</f>
        <v>0</v>
      </c>
      <c r="Z289" s="555"/>
      <c r="AA289" s="52">
        <f>SUM(ENERO:DICIEMBRE!AA289)</f>
        <v>0</v>
      </c>
      <c r="AB289" s="555"/>
      <c r="AC289" s="52">
        <f>SUM(ENERO:DICIEMBRE!AC289)</f>
        <v>0</v>
      </c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52">
        <f>SUM(ENERO:DICIEMBRE!AN289)</f>
        <v>0</v>
      </c>
      <c r="AO289" s="52">
        <f>SUM(ENERO:DICIEMBRE!AO289)</f>
        <v>0</v>
      </c>
      <c r="AP289" s="52">
        <f>SUM(ENERO:DICIEMBRE!AP289)</f>
        <v>0</v>
      </c>
      <c r="AQ289" s="52">
        <f>SUM(ENERO:DICIEMBRE!AQ289)</f>
        <v>0</v>
      </c>
      <c r="AR289" s="52">
        <f>SUM(ENERO:DICIEMBRE!AR289)</f>
        <v>0</v>
      </c>
      <c r="AS289" s="52">
        <f>SUM(ENERO:DICIEMBRE!AS289)</f>
        <v>0</v>
      </c>
      <c r="AT289" s="52">
        <f>SUM(ENERO:DICIEMBRE!AT289)</f>
        <v>0</v>
      </c>
      <c r="AU289" s="52">
        <f>SUM(ENERO:DICIEMBRE!AU289)</f>
        <v>0</v>
      </c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440">
        <f t="shared" si="85"/>
        <v>0</v>
      </c>
      <c r="F290" s="555"/>
      <c r="G290" s="556"/>
      <c r="H290" s="555"/>
      <c r="I290" s="556"/>
      <c r="J290" s="555"/>
      <c r="K290" s="52">
        <f>SUM(ENERO:DICIEMBRE!K290)</f>
        <v>0</v>
      </c>
      <c r="L290" s="555"/>
      <c r="M290" s="52">
        <f>SUM(ENERO:DICIEMBRE!M290)</f>
        <v>0</v>
      </c>
      <c r="N290" s="555"/>
      <c r="O290" s="52">
        <f>SUM(ENERO:DICIEMBRE!O290)</f>
        <v>0</v>
      </c>
      <c r="P290" s="555"/>
      <c r="Q290" s="52">
        <f>SUM(ENERO:DICIEMBRE!Q290)</f>
        <v>0</v>
      </c>
      <c r="R290" s="555"/>
      <c r="S290" s="52">
        <f>SUM(ENERO:DICIEMBRE!S290)</f>
        <v>0</v>
      </c>
      <c r="T290" s="555"/>
      <c r="U290" s="52">
        <f>SUM(ENERO:DICIEMBRE!U290)</f>
        <v>0</v>
      </c>
      <c r="V290" s="555"/>
      <c r="W290" s="52">
        <f>SUM(ENERO:DICIEMBRE!W290)</f>
        <v>0</v>
      </c>
      <c r="X290" s="555"/>
      <c r="Y290" s="52">
        <f>SUM(ENERO:DICIEMBRE!Y290)</f>
        <v>0</v>
      </c>
      <c r="Z290" s="555"/>
      <c r="AA290" s="52">
        <f>SUM(ENERO:DICIEMBRE!AA290)</f>
        <v>0</v>
      </c>
      <c r="AB290" s="555"/>
      <c r="AC290" s="52">
        <f>SUM(ENERO:DICIEMBRE!AC290)</f>
        <v>0</v>
      </c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52">
        <f>SUM(ENERO:DICIEMBRE!AN290)</f>
        <v>0</v>
      </c>
      <c r="AO290" s="52">
        <f>SUM(ENERO:DICIEMBRE!AO290)</f>
        <v>0</v>
      </c>
      <c r="AP290" s="52">
        <f>SUM(ENERO:DICIEMBRE!AP290)</f>
        <v>0</v>
      </c>
      <c r="AQ290" s="52">
        <f>SUM(ENERO:DICIEMBRE!AQ290)</f>
        <v>0</v>
      </c>
      <c r="AR290" s="52">
        <f>SUM(ENERO:DICIEMBRE!AR290)</f>
        <v>0</v>
      </c>
      <c r="AS290" s="52">
        <f>SUM(ENERO:DICIEMBRE!AS290)</f>
        <v>0</v>
      </c>
      <c r="AT290" s="52">
        <f>SUM(ENERO:DICIEMBRE!AT290)</f>
        <v>0</v>
      </c>
      <c r="AU290" s="52">
        <f>SUM(ENERO:DICIEMBRE!AU290)</f>
        <v>0</v>
      </c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440">
        <f t="shared" si="85"/>
        <v>0</v>
      </c>
      <c r="F291" s="555"/>
      <c r="G291" s="556"/>
      <c r="H291" s="555"/>
      <c r="I291" s="556"/>
      <c r="J291" s="555"/>
      <c r="K291" s="52">
        <f>SUM(ENERO:DICIEMBRE!K291)</f>
        <v>0</v>
      </c>
      <c r="L291" s="555"/>
      <c r="M291" s="52">
        <f>SUM(ENERO:DICIEMBRE!M291)</f>
        <v>0</v>
      </c>
      <c r="N291" s="555"/>
      <c r="O291" s="52">
        <f>SUM(ENERO:DICIEMBRE!O291)</f>
        <v>0</v>
      </c>
      <c r="P291" s="555"/>
      <c r="Q291" s="52">
        <f>SUM(ENERO:DICIEMBRE!Q291)</f>
        <v>0</v>
      </c>
      <c r="R291" s="555"/>
      <c r="S291" s="52">
        <f>SUM(ENERO:DICIEMBRE!S291)</f>
        <v>0</v>
      </c>
      <c r="T291" s="555"/>
      <c r="U291" s="52">
        <f>SUM(ENERO:DICIEMBRE!U291)</f>
        <v>0</v>
      </c>
      <c r="V291" s="555"/>
      <c r="W291" s="52">
        <f>SUM(ENERO:DICIEMBRE!W291)</f>
        <v>0</v>
      </c>
      <c r="X291" s="555"/>
      <c r="Y291" s="52">
        <f>SUM(ENERO:DICIEMBRE!Y291)</f>
        <v>0</v>
      </c>
      <c r="Z291" s="555"/>
      <c r="AA291" s="52">
        <f>SUM(ENERO:DICIEMBRE!AA291)</f>
        <v>0</v>
      </c>
      <c r="AB291" s="555"/>
      <c r="AC291" s="52">
        <f>SUM(ENERO:DICIEMBRE!AC291)</f>
        <v>0</v>
      </c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52">
        <f>SUM(ENERO:DICIEMBRE!AN291)</f>
        <v>0</v>
      </c>
      <c r="AO291" s="52">
        <f>SUM(ENERO:DICIEMBRE!AO291)</f>
        <v>0</v>
      </c>
      <c r="AP291" s="52">
        <f>SUM(ENERO:DICIEMBRE!AP291)</f>
        <v>0</v>
      </c>
      <c r="AQ291" s="52">
        <f>SUM(ENERO:DICIEMBRE!AQ291)</f>
        <v>0</v>
      </c>
      <c r="AR291" s="52">
        <f>SUM(ENERO:DICIEMBRE!AR291)</f>
        <v>0</v>
      </c>
      <c r="AS291" s="52">
        <f>SUM(ENERO:DICIEMBRE!AS291)</f>
        <v>0</v>
      </c>
      <c r="AT291" s="52">
        <f>SUM(ENERO:DICIEMBRE!AT291)</f>
        <v>0</v>
      </c>
      <c r="AU291" s="52">
        <f>SUM(ENERO:DICIEMBRE!AU291)</f>
        <v>0</v>
      </c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440">
        <f t="shared" si="85"/>
        <v>0</v>
      </c>
      <c r="F292" s="555"/>
      <c r="G292" s="556"/>
      <c r="H292" s="555"/>
      <c r="I292" s="556"/>
      <c r="J292" s="555"/>
      <c r="K292" s="52">
        <f>SUM(ENERO:DICIEMBRE!K292)</f>
        <v>0</v>
      </c>
      <c r="L292" s="555"/>
      <c r="M292" s="52">
        <f>SUM(ENERO:DICIEMBRE!M292)</f>
        <v>0</v>
      </c>
      <c r="N292" s="555"/>
      <c r="O292" s="52">
        <f>SUM(ENERO:DICIEMBRE!O292)</f>
        <v>0</v>
      </c>
      <c r="P292" s="555"/>
      <c r="Q292" s="52">
        <f>SUM(ENERO:DICIEMBRE!Q292)</f>
        <v>0</v>
      </c>
      <c r="R292" s="555"/>
      <c r="S292" s="52">
        <f>SUM(ENERO:DICIEMBRE!S292)</f>
        <v>0</v>
      </c>
      <c r="T292" s="555"/>
      <c r="U292" s="52">
        <f>SUM(ENERO:DICIEMBRE!U292)</f>
        <v>0</v>
      </c>
      <c r="V292" s="555"/>
      <c r="W292" s="52">
        <f>SUM(ENERO:DICIEMBRE!W292)</f>
        <v>0</v>
      </c>
      <c r="X292" s="555"/>
      <c r="Y292" s="52">
        <f>SUM(ENERO:DICIEMBRE!Y292)</f>
        <v>0</v>
      </c>
      <c r="Z292" s="555"/>
      <c r="AA292" s="52">
        <f>SUM(ENERO:DICIEMBRE!AA292)</f>
        <v>0</v>
      </c>
      <c r="AB292" s="555"/>
      <c r="AC292" s="52">
        <f>SUM(ENERO:DICIEMBRE!AC292)</f>
        <v>0</v>
      </c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52">
        <f>SUM(ENERO:DICIEMBRE!AN292)</f>
        <v>0</v>
      </c>
      <c r="AO292" s="52">
        <f>SUM(ENERO:DICIEMBRE!AO292)</f>
        <v>0</v>
      </c>
      <c r="AP292" s="52">
        <f>SUM(ENERO:DICIEMBRE!AP292)</f>
        <v>0</v>
      </c>
      <c r="AQ292" s="52">
        <f>SUM(ENERO:DICIEMBRE!AQ292)</f>
        <v>0</v>
      </c>
      <c r="AR292" s="52">
        <f>SUM(ENERO:DICIEMBRE!AR292)</f>
        <v>0</v>
      </c>
      <c r="AS292" s="52">
        <f>SUM(ENERO:DICIEMBRE!AS292)</f>
        <v>0</v>
      </c>
      <c r="AT292" s="52">
        <f>SUM(ENERO:DICIEMBRE!AT292)</f>
        <v>0</v>
      </c>
      <c r="AU292" s="52">
        <f>SUM(ENERO:DICIEMBRE!AU292)</f>
        <v>0</v>
      </c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440">
        <f t="shared" si="85"/>
        <v>0</v>
      </c>
      <c r="F293" s="555"/>
      <c r="G293" s="556"/>
      <c r="H293" s="555"/>
      <c r="I293" s="556"/>
      <c r="J293" s="555"/>
      <c r="K293" s="52">
        <f>SUM(ENERO:DICIEMBRE!K293)</f>
        <v>0</v>
      </c>
      <c r="L293" s="555"/>
      <c r="M293" s="52">
        <f>SUM(ENERO:DICIEMBRE!M293)</f>
        <v>0</v>
      </c>
      <c r="N293" s="555"/>
      <c r="O293" s="52">
        <f>SUM(ENERO:DICIEMBRE!O293)</f>
        <v>0</v>
      </c>
      <c r="P293" s="555"/>
      <c r="Q293" s="52">
        <f>SUM(ENERO:DICIEMBRE!Q293)</f>
        <v>0</v>
      </c>
      <c r="R293" s="555"/>
      <c r="S293" s="52">
        <f>SUM(ENERO:DICIEMBRE!S293)</f>
        <v>0</v>
      </c>
      <c r="T293" s="555"/>
      <c r="U293" s="52">
        <f>SUM(ENERO:DICIEMBRE!U293)</f>
        <v>0</v>
      </c>
      <c r="V293" s="555"/>
      <c r="W293" s="52">
        <f>SUM(ENERO:DICIEMBRE!W293)</f>
        <v>0</v>
      </c>
      <c r="X293" s="555"/>
      <c r="Y293" s="52">
        <f>SUM(ENERO:DICIEMBRE!Y293)</f>
        <v>0</v>
      </c>
      <c r="Z293" s="555"/>
      <c r="AA293" s="52">
        <f>SUM(ENERO:DICIEMBRE!AA293)</f>
        <v>0</v>
      </c>
      <c r="AB293" s="555"/>
      <c r="AC293" s="52">
        <f>SUM(ENERO:DICIEMBRE!AC293)</f>
        <v>0</v>
      </c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52">
        <f>SUM(ENERO:DICIEMBRE!AN293)</f>
        <v>0</v>
      </c>
      <c r="AO293" s="52">
        <f>SUM(ENERO:DICIEMBRE!AO293)</f>
        <v>0</v>
      </c>
      <c r="AP293" s="52">
        <f>SUM(ENERO:DICIEMBRE!AP293)</f>
        <v>0</v>
      </c>
      <c r="AQ293" s="52">
        <f>SUM(ENERO:DICIEMBRE!AQ293)</f>
        <v>0</v>
      </c>
      <c r="AR293" s="52">
        <f>SUM(ENERO:DICIEMBRE!AR293)</f>
        <v>0</v>
      </c>
      <c r="AS293" s="52">
        <f>SUM(ENERO:DICIEMBRE!AS293)</f>
        <v>0</v>
      </c>
      <c r="AT293" s="52">
        <f>SUM(ENERO:DICIEMBRE!AT293)</f>
        <v>0</v>
      </c>
      <c r="AU293" s="52">
        <f>SUM(ENERO:DICIEMBRE!AU293)</f>
        <v>0</v>
      </c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4894"/>
      <c r="B294" s="558" t="s">
        <v>299</v>
      </c>
      <c r="C294" s="287">
        <f t="shared" si="82"/>
        <v>1</v>
      </c>
      <c r="D294" s="559"/>
      <c r="E294" s="424">
        <f t="shared" si="85"/>
        <v>1</v>
      </c>
      <c r="F294" s="383"/>
      <c r="G294" s="560"/>
      <c r="H294" s="383"/>
      <c r="I294" s="560"/>
      <c r="J294" s="383"/>
      <c r="K294" s="52">
        <f>SUM(ENERO:DICIEMBRE!K294)</f>
        <v>0</v>
      </c>
      <c r="L294" s="383"/>
      <c r="M294" s="52">
        <f>SUM(ENERO:DICIEMBRE!M294)</f>
        <v>0</v>
      </c>
      <c r="N294" s="383"/>
      <c r="O294" s="52">
        <f>SUM(ENERO:DICIEMBRE!O294)</f>
        <v>0</v>
      </c>
      <c r="P294" s="383"/>
      <c r="Q294" s="52">
        <f>SUM(ENERO:DICIEMBRE!Q294)</f>
        <v>1</v>
      </c>
      <c r="R294" s="383"/>
      <c r="S294" s="52">
        <f>SUM(ENERO:DICIEMBRE!S294)</f>
        <v>0</v>
      </c>
      <c r="T294" s="383"/>
      <c r="U294" s="52">
        <f>SUM(ENERO:DICIEMBRE!U294)</f>
        <v>0</v>
      </c>
      <c r="V294" s="383"/>
      <c r="W294" s="52">
        <f>SUM(ENERO:DICIEMBRE!W294)</f>
        <v>0</v>
      </c>
      <c r="X294" s="383"/>
      <c r="Y294" s="52">
        <f>SUM(ENERO:DICIEMBRE!Y294)</f>
        <v>0</v>
      </c>
      <c r="Z294" s="383"/>
      <c r="AA294" s="52">
        <f>SUM(ENERO:DICIEMBRE!AA294)</f>
        <v>0</v>
      </c>
      <c r="AB294" s="383"/>
      <c r="AC294" s="52">
        <f>SUM(ENERO:DICIEMBRE!AC294)</f>
        <v>0</v>
      </c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52">
        <f>SUM(ENERO:DICIEMBRE!AN294)</f>
        <v>0</v>
      </c>
      <c r="AO294" s="52">
        <f>SUM(ENERO:DICIEMBRE!AO294)</f>
        <v>0</v>
      </c>
      <c r="AP294" s="52">
        <f>SUM(ENERO:DICIEMBRE!AP294)</f>
        <v>0</v>
      </c>
      <c r="AQ294" s="52">
        <f>SUM(ENERO:DICIEMBRE!AQ294)</f>
        <v>0</v>
      </c>
      <c r="AR294" s="52">
        <f>SUM(ENERO:DICIEMBRE!AR294)</f>
        <v>0</v>
      </c>
      <c r="AS294" s="52">
        <f>SUM(ENERO:DICIEMBRE!AS294)</f>
        <v>0</v>
      </c>
      <c r="AT294" s="52">
        <f>SUM(ENERO:DICIEMBRE!AT294)</f>
        <v>0</v>
      </c>
      <c r="AU294" s="52">
        <f>SUM(ENERO:DICIEMBRE!AU294)</f>
        <v>0</v>
      </c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562" t="s">
        <v>33</v>
      </c>
      <c r="C295" s="436">
        <f t="shared" ref="C295:C303" si="93">SUM(D295+E295)</f>
        <v>23</v>
      </c>
      <c r="D295" s="437">
        <f>SUM(F295+H295+J295+L295+N295+P295+R295+T295+V295+X295+Z295+AB295+AD295+AF295+AH295+AJ295+AL295)</f>
        <v>13</v>
      </c>
      <c r="E295" s="435">
        <f>SUM(G295+I295+K295+M295+O295+Q295+S295+U295+W295+Y295+AA295+AC295+AE295+AG295+AI295+AK295+AM295)</f>
        <v>10</v>
      </c>
      <c r="F295" s="52">
        <f>SUM(ENERO:DICIEMBRE!F295)</f>
        <v>0</v>
      </c>
      <c r="G295" s="52">
        <f>SUM(ENERO:DICIEMBRE!G295)</f>
        <v>0</v>
      </c>
      <c r="H295" s="52">
        <f>SUM(ENERO:DICIEMBRE!H295)</f>
        <v>0</v>
      </c>
      <c r="I295" s="52">
        <f>SUM(ENERO:DICIEMBRE!I295)</f>
        <v>0</v>
      </c>
      <c r="J295" s="52">
        <f>SUM(ENERO:DICIEMBRE!J295)</f>
        <v>0</v>
      </c>
      <c r="K295" s="52">
        <f>SUM(ENERO:DICIEMBRE!K295)</f>
        <v>0</v>
      </c>
      <c r="L295" s="52">
        <f>SUM(ENERO:DICIEMBRE!L295)</f>
        <v>0</v>
      </c>
      <c r="M295" s="52">
        <f>SUM(ENERO:DICIEMBRE!M295)</f>
        <v>2</v>
      </c>
      <c r="N295" s="52">
        <f>SUM(ENERO:DICIEMBRE!N295)</f>
        <v>3</v>
      </c>
      <c r="O295" s="52">
        <f>SUM(ENERO:DICIEMBRE!O295)</f>
        <v>4</v>
      </c>
      <c r="P295" s="52">
        <f>SUM(ENERO:DICIEMBRE!P295)</f>
        <v>1</v>
      </c>
      <c r="Q295" s="52">
        <f>SUM(ENERO:DICIEMBRE!Q295)</f>
        <v>3</v>
      </c>
      <c r="R295" s="52">
        <f>SUM(ENERO:DICIEMBRE!R295)</f>
        <v>4</v>
      </c>
      <c r="S295" s="52">
        <f>SUM(ENERO:DICIEMBRE!S295)</f>
        <v>0</v>
      </c>
      <c r="T295" s="52">
        <f>SUM(ENERO:DICIEMBRE!T295)</f>
        <v>2</v>
      </c>
      <c r="U295" s="52">
        <f>SUM(ENERO:DICIEMBRE!U295)</f>
        <v>1</v>
      </c>
      <c r="V295" s="52">
        <f>SUM(ENERO:DICIEMBRE!V295)</f>
        <v>1</v>
      </c>
      <c r="W295" s="52">
        <f>SUM(ENERO:DICIEMBRE!W295)</f>
        <v>0</v>
      </c>
      <c r="X295" s="52">
        <f>SUM(ENERO:DICIEMBRE!X295)</f>
        <v>0</v>
      </c>
      <c r="Y295" s="52">
        <f>SUM(ENERO:DICIEMBRE!Y295)</f>
        <v>0</v>
      </c>
      <c r="Z295" s="52">
        <f>SUM(ENERO:DICIEMBRE!Z295)</f>
        <v>1</v>
      </c>
      <c r="AA295" s="52">
        <f>SUM(ENERO:DICIEMBRE!AA295)</f>
        <v>0</v>
      </c>
      <c r="AB295" s="52">
        <f>SUM(ENERO:DICIEMBRE!AB295)</f>
        <v>0</v>
      </c>
      <c r="AC295" s="52">
        <f>SUM(ENERO:DICIEMBRE!AC295)</f>
        <v>0</v>
      </c>
      <c r="AD295" s="52">
        <f>SUM(ENERO:DICIEMBRE!AD295)</f>
        <v>0</v>
      </c>
      <c r="AE295" s="52">
        <f>SUM(ENERO:DICIEMBRE!AE295)</f>
        <v>0</v>
      </c>
      <c r="AF295" s="52">
        <f>SUM(ENERO:DICIEMBRE!AF295)</f>
        <v>0</v>
      </c>
      <c r="AG295" s="52">
        <f>SUM(ENERO:DICIEMBRE!AG295)</f>
        <v>0</v>
      </c>
      <c r="AH295" s="52">
        <f>SUM(ENERO:DICIEMBRE!AH295)</f>
        <v>1</v>
      </c>
      <c r="AI295" s="52">
        <f>SUM(ENERO:DICIEMBRE!AI295)</f>
        <v>0</v>
      </c>
      <c r="AJ295" s="52">
        <f>SUM(ENERO:DICIEMBRE!AJ295)</f>
        <v>0</v>
      </c>
      <c r="AK295" s="52">
        <f>SUM(ENERO:DICIEMBRE!AK295)</f>
        <v>0</v>
      </c>
      <c r="AL295" s="52">
        <f>SUM(ENERO:DICIEMBRE!AL295)</f>
        <v>0</v>
      </c>
      <c r="AM295" s="52">
        <f>SUM(ENERO:DICIEMBRE!AM295)</f>
        <v>0</v>
      </c>
      <c r="AN295" s="52">
        <f>SUM(ENERO:DICIEMBRE!AN295)</f>
        <v>2</v>
      </c>
      <c r="AO295" s="52">
        <f>SUM(ENERO:DICIEMBRE!AO295)</f>
        <v>2</v>
      </c>
      <c r="AP295" s="52">
        <f>SUM(ENERO:DICIEMBRE!AP295)</f>
        <v>0</v>
      </c>
      <c r="AQ295" s="52">
        <f>SUM(ENERO:DICIEMBRE!AQ295)</f>
        <v>0</v>
      </c>
      <c r="AR295" s="52">
        <f>SUM(ENERO:DICIEMBRE!AR295)</f>
        <v>0</v>
      </c>
      <c r="AS295" s="52">
        <f>SUM(ENERO:DICIEMBRE!AS295)</f>
        <v>0</v>
      </c>
      <c r="AT295" s="52">
        <f>SUM(ENERO:DICIEMBRE!AT295)</f>
        <v>0</v>
      </c>
      <c r="AU295" s="52">
        <f>SUM(ENERO:DICIEMBRE!AU295)</f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435">
        <f t="shared" si="94"/>
        <v>0</v>
      </c>
      <c r="F296" s="52">
        <f>SUM(ENERO:DICIEMBRE!F296)</f>
        <v>0</v>
      </c>
      <c r="G296" s="52">
        <f>SUM(ENERO:DICIEMBRE!G296)</f>
        <v>0</v>
      </c>
      <c r="H296" s="52">
        <f>SUM(ENERO:DICIEMBRE!H296)</f>
        <v>0</v>
      </c>
      <c r="I296" s="52">
        <f>SUM(ENERO:DICIEMBRE!I296)</f>
        <v>0</v>
      </c>
      <c r="J296" s="52">
        <f>SUM(ENERO:DICIEMBRE!J296)</f>
        <v>0</v>
      </c>
      <c r="K296" s="52">
        <f>SUM(ENERO:DICIEMBRE!K296)</f>
        <v>0</v>
      </c>
      <c r="L296" s="52">
        <f>SUM(ENERO:DICIEMBRE!L296)</f>
        <v>0</v>
      </c>
      <c r="M296" s="52">
        <f>SUM(ENERO:DICIEMBRE!M296)</f>
        <v>0</v>
      </c>
      <c r="N296" s="52">
        <f>SUM(ENERO:DICIEMBRE!N296)</f>
        <v>0</v>
      </c>
      <c r="O296" s="52">
        <f>SUM(ENERO:DICIEMBRE!O296)</f>
        <v>0</v>
      </c>
      <c r="P296" s="52">
        <f>SUM(ENERO:DICIEMBRE!P296)</f>
        <v>0</v>
      </c>
      <c r="Q296" s="52">
        <f>SUM(ENERO:DICIEMBRE!Q296)</f>
        <v>0</v>
      </c>
      <c r="R296" s="52">
        <f>SUM(ENERO:DICIEMBRE!R296)</f>
        <v>0</v>
      </c>
      <c r="S296" s="52">
        <f>SUM(ENERO:DICIEMBRE!S296)</f>
        <v>0</v>
      </c>
      <c r="T296" s="52">
        <f>SUM(ENERO:DICIEMBRE!T296)</f>
        <v>0</v>
      </c>
      <c r="U296" s="52">
        <f>SUM(ENERO:DICIEMBRE!U296)</f>
        <v>0</v>
      </c>
      <c r="V296" s="52">
        <f>SUM(ENERO:DICIEMBRE!V296)</f>
        <v>0</v>
      </c>
      <c r="W296" s="52">
        <f>SUM(ENERO:DICIEMBRE!W296)</f>
        <v>0</v>
      </c>
      <c r="X296" s="52">
        <f>SUM(ENERO:DICIEMBRE!X296)</f>
        <v>0</v>
      </c>
      <c r="Y296" s="52">
        <f>SUM(ENERO:DICIEMBRE!Y296)</f>
        <v>0</v>
      </c>
      <c r="Z296" s="52">
        <f>SUM(ENERO:DICIEMBRE!Z296)</f>
        <v>0</v>
      </c>
      <c r="AA296" s="52">
        <f>SUM(ENERO:DICIEMBRE!AA296)</f>
        <v>0</v>
      </c>
      <c r="AB296" s="52">
        <f>SUM(ENERO:DICIEMBRE!AB296)</f>
        <v>0</v>
      </c>
      <c r="AC296" s="52">
        <f>SUM(ENERO:DICIEMBRE!AC296)</f>
        <v>0</v>
      </c>
      <c r="AD296" s="52">
        <f>SUM(ENERO:DICIEMBRE!AD296)</f>
        <v>0</v>
      </c>
      <c r="AE296" s="52">
        <f>SUM(ENERO:DICIEMBRE!AE296)</f>
        <v>0</v>
      </c>
      <c r="AF296" s="52">
        <f>SUM(ENERO:DICIEMBRE!AF296)</f>
        <v>0</v>
      </c>
      <c r="AG296" s="52">
        <f>SUM(ENERO:DICIEMBRE!AG296)</f>
        <v>0</v>
      </c>
      <c r="AH296" s="52">
        <f>SUM(ENERO:DICIEMBRE!AH296)</f>
        <v>0</v>
      </c>
      <c r="AI296" s="52">
        <f>SUM(ENERO:DICIEMBRE!AI296)</f>
        <v>0</v>
      </c>
      <c r="AJ296" s="52">
        <f>SUM(ENERO:DICIEMBRE!AJ296)</f>
        <v>0</v>
      </c>
      <c r="AK296" s="52">
        <f>SUM(ENERO:DICIEMBRE!AK296)</f>
        <v>0</v>
      </c>
      <c r="AL296" s="52">
        <f>SUM(ENERO:DICIEMBRE!AL296)</f>
        <v>0</v>
      </c>
      <c r="AM296" s="52">
        <f>SUM(ENERO:DICIEMBRE!AM296)</f>
        <v>0</v>
      </c>
      <c r="AN296" s="52">
        <f>SUM(ENERO:DICIEMBRE!AN296)</f>
        <v>0</v>
      </c>
      <c r="AO296" s="52">
        <f>SUM(ENERO:DICIEMBRE!AO296)</f>
        <v>0</v>
      </c>
      <c r="AP296" s="52">
        <f>SUM(ENERO:DICIEMBRE!AP296)</f>
        <v>0</v>
      </c>
      <c r="AQ296" s="52">
        <f>SUM(ENERO:DICIEMBRE!AQ296)</f>
        <v>0</v>
      </c>
      <c r="AR296" s="52">
        <f>SUM(ENERO:DICIEMBRE!AR296)</f>
        <v>0</v>
      </c>
      <c r="AS296" s="52">
        <f>SUM(ENERO:DICIEMBRE!AS296)</f>
        <v>0</v>
      </c>
      <c r="AT296" s="52">
        <f>SUM(ENERO:DICIEMBRE!AT296)</f>
        <v>0</v>
      </c>
      <c r="AU296" s="52">
        <f>SUM(ENERO:DICIEMBRE!AU296)</f>
        <v>0</v>
      </c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35</v>
      </c>
      <c r="D297" s="235">
        <f t="shared" si="94"/>
        <v>14</v>
      </c>
      <c r="E297" s="440">
        <f t="shared" si="94"/>
        <v>21</v>
      </c>
      <c r="F297" s="52">
        <f>SUM(ENERO:DICIEMBRE!F297)</f>
        <v>0</v>
      </c>
      <c r="G297" s="52">
        <f>SUM(ENERO:DICIEMBRE!G297)</f>
        <v>0</v>
      </c>
      <c r="H297" s="52">
        <f>SUM(ENERO:DICIEMBRE!H297)</f>
        <v>0</v>
      </c>
      <c r="I297" s="52">
        <f>SUM(ENERO:DICIEMBRE!I297)</f>
        <v>0</v>
      </c>
      <c r="J297" s="52">
        <f>SUM(ENERO:DICIEMBRE!J297)</f>
        <v>0</v>
      </c>
      <c r="K297" s="52">
        <f>SUM(ENERO:DICIEMBRE!K297)</f>
        <v>0</v>
      </c>
      <c r="L297" s="52">
        <f>SUM(ENERO:DICIEMBRE!L297)</f>
        <v>0</v>
      </c>
      <c r="M297" s="52">
        <f>SUM(ENERO:DICIEMBRE!M297)</f>
        <v>0</v>
      </c>
      <c r="N297" s="52">
        <f>SUM(ENERO:DICIEMBRE!N297)</f>
        <v>1</v>
      </c>
      <c r="O297" s="52">
        <f>SUM(ENERO:DICIEMBRE!O297)</f>
        <v>3</v>
      </c>
      <c r="P297" s="52">
        <f>SUM(ENERO:DICIEMBRE!P297)</f>
        <v>4</v>
      </c>
      <c r="Q297" s="52">
        <f>SUM(ENERO:DICIEMBRE!Q297)</f>
        <v>2</v>
      </c>
      <c r="R297" s="52">
        <f>SUM(ENERO:DICIEMBRE!R297)</f>
        <v>3</v>
      </c>
      <c r="S297" s="52">
        <f>SUM(ENERO:DICIEMBRE!S297)</f>
        <v>3</v>
      </c>
      <c r="T297" s="52">
        <f>SUM(ENERO:DICIEMBRE!T297)</f>
        <v>1</v>
      </c>
      <c r="U297" s="52">
        <f>SUM(ENERO:DICIEMBRE!U297)</f>
        <v>5</v>
      </c>
      <c r="V297" s="52">
        <f>SUM(ENERO:DICIEMBRE!V297)</f>
        <v>1</v>
      </c>
      <c r="W297" s="52">
        <f>SUM(ENERO:DICIEMBRE!W297)</f>
        <v>2</v>
      </c>
      <c r="X297" s="52">
        <f>SUM(ENERO:DICIEMBRE!X297)</f>
        <v>0</v>
      </c>
      <c r="Y297" s="52">
        <f>SUM(ENERO:DICIEMBRE!Y297)</f>
        <v>0</v>
      </c>
      <c r="Z297" s="52">
        <f>SUM(ENERO:DICIEMBRE!Z297)</f>
        <v>2</v>
      </c>
      <c r="AA297" s="52">
        <f>SUM(ENERO:DICIEMBRE!AA297)</f>
        <v>2</v>
      </c>
      <c r="AB297" s="52">
        <f>SUM(ENERO:DICIEMBRE!AB297)</f>
        <v>0</v>
      </c>
      <c r="AC297" s="52">
        <f>SUM(ENERO:DICIEMBRE!AC297)</f>
        <v>0</v>
      </c>
      <c r="AD297" s="52">
        <f>SUM(ENERO:DICIEMBRE!AD297)</f>
        <v>0</v>
      </c>
      <c r="AE297" s="52">
        <f>SUM(ENERO:DICIEMBRE!AE297)</f>
        <v>3</v>
      </c>
      <c r="AF297" s="52">
        <f>SUM(ENERO:DICIEMBRE!AF297)</f>
        <v>0</v>
      </c>
      <c r="AG297" s="52">
        <f>SUM(ENERO:DICIEMBRE!AG297)</f>
        <v>1</v>
      </c>
      <c r="AH297" s="52">
        <f>SUM(ENERO:DICIEMBRE!AH297)</f>
        <v>1</v>
      </c>
      <c r="AI297" s="52">
        <f>SUM(ENERO:DICIEMBRE!AI297)</f>
        <v>0</v>
      </c>
      <c r="AJ297" s="52">
        <f>SUM(ENERO:DICIEMBRE!AJ297)</f>
        <v>1</v>
      </c>
      <c r="AK297" s="52">
        <f>SUM(ENERO:DICIEMBRE!AK297)</f>
        <v>0</v>
      </c>
      <c r="AL297" s="52">
        <f>SUM(ENERO:DICIEMBRE!AL297)</f>
        <v>0</v>
      </c>
      <c r="AM297" s="52">
        <f>SUM(ENERO:DICIEMBRE!AM297)</f>
        <v>0</v>
      </c>
      <c r="AN297" s="52">
        <f>SUM(ENERO:DICIEMBRE!AN297)</f>
        <v>10</v>
      </c>
      <c r="AO297" s="52">
        <f>SUM(ENERO:DICIEMBRE!AO297)</f>
        <v>10</v>
      </c>
      <c r="AP297" s="52">
        <f>SUM(ENERO:DICIEMBRE!AP297)</f>
        <v>0</v>
      </c>
      <c r="AQ297" s="52">
        <f>SUM(ENERO:DICIEMBRE!AQ297)</f>
        <v>0</v>
      </c>
      <c r="AR297" s="52">
        <f>SUM(ENERO:DICIEMBRE!AR297)</f>
        <v>1</v>
      </c>
      <c r="AS297" s="52">
        <f>SUM(ENERO:DICIEMBRE!AS297)</f>
        <v>0</v>
      </c>
      <c r="AT297" s="52">
        <f>SUM(ENERO:DICIEMBRE!AT297)</f>
        <v>0</v>
      </c>
      <c r="AU297" s="52">
        <f>SUM(ENERO:DICIEMBRE!AU297)</f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13</v>
      </c>
      <c r="D298" s="235">
        <f t="shared" si="94"/>
        <v>5</v>
      </c>
      <c r="E298" s="440">
        <f t="shared" si="94"/>
        <v>8</v>
      </c>
      <c r="F298" s="52">
        <f>SUM(ENERO:DICIEMBRE!F298)</f>
        <v>0</v>
      </c>
      <c r="G298" s="52">
        <f>SUM(ENERO:DICIEMBRE!G298)</f>
        <v>0</v>
      </c>
      <c r="H298" s="52">
        <f>SUM(ENERO:DICIEMBRE!H298)</f>
        <v>0</v>
      </c>
      <c r="I298" s="52">
        <f>SUM(ENERO:DICIEMBRE!I298)</f>
        <v>0</v>
      </c>
      <c r="J298" s="52">
        <f>SUM(ENERO:DICIEMBRE!J298)</f>
        <v>0</v>
      </c>
      <c r="K298" s="52">
        <f>SUM(ENERO:DICIEMBRE!K298)</f>
        <v>0</v>
      </c>
      <c r="L298" s="52">
        <f>SUM(ENERO:DICIEMBRE!L298)</f>
        <v>0</v>
      </c>
      <c r="M298" s="52">
        <f>SUM(ENERO:DICIEMBRE!M298)</f>
        <v>0</v>
      </c>
      <c r="N298" s="52">
        <f>SUM(ENERO:DICIEMBRE!N298)</f>
        <v>2</v>
      </c>
      <c r="O298" s="52">
        <f>SUM(ENERO:DICIEMBRE!O298)</f>
        <v>1</v>
      </c>
      <c r="P298" s="52">
        <f>SUM(ENERO:DICIEMBRE!P298)</f>
        <v>1</v>
      </c>
      <c r="Q298" s="52">
        <f>SUM(ENERO:DICIEMBRE!Q298)</f>
        <v>1</v>
      </c>
      <c r="R298" s="52">
        <f>SUM(ENERO:DICIEMBRE!R298)</f>
        <v>0</v>
      </c>
      <c r="S298" s="52">
        <f>SUM(ENERO:DICIEMBRE!S298)</f>
        <v>0</v>
      </c>
      <c r="T298" s="52">
        <f>SUM(ENERO:DICIEMBRE!T298)</f>
        <v>2</v>
      </c>
      <c r="U298" s="52">
        <f>SUM(ENERO:DICIEMBRE!U298)</f>
        <v>1</v>
      </c>
      <c r="V298" s="52">
        <f>SUM(ENERO:DICIEMBRE!V298)</f>
        <v>0</v>
      </c>
      <c r="W298" s="52">
        <f>SUM(ENERO:DICIEMBRE!W298)</f>
        <v>0</v>
      </c>
      <c r="X298" s="52">
        <f>SUM(ENERO:DICIEMBRE!X298)</f>
        <v>0</v>
      </c>
      <c r="Y298" s="52">
        <f>SUM(ENERO:DICIEMBRE!Y298)</f>
        <v>0</v>
      </c>
      <c r="Z298" s="52">
        <f>SUM(ENERO:DICIEMBRE!Z298)</f>
        <v>0</v>
      </c>
      <c r="AA298" s="52">
        <f>SUM(ENERO:DICIEMBRE!AA298)</f>
        <v>2</v>
      </c>
      <c r="AB298" s="52">
        <f>SUM(ENERO:DICIEMBRE!AB298)</f>
        <v>0</v>
      </c>
      <c r="AC298" s="52">
        <f>SUM(ENERO:DICIEMBRE!AC298)</f>
        <v>2</v>
      </c>
      <c r="AD298" s="52">
        <f>SUM(ENERO:DICIEMBRE!AD298)</f>
        <v>0</v>
      </c>
      <c r="AE298" s="52">
        <f>SUM(ENERO:DICIEMBRE!AE298)</f>
        <v>1</v>
      </c>
      <c r="AF298" s="52">
        <f>SUM(ENERO:DICIEMBRE!AF298)</f>
        <v>0</v>
      </c>
      <c r="AG298" s="52">
        <f>SUM(ENERO:DICIEMBRE!AG298)</f>
        <v>0</v>
      </c>
      <c r="AH298" s="52">
        <f>SUM(ENERO:DICIEMBRE!AH298)</f>
        <v>0</v>
      </c>
      <c r="AI298" s="52">
        <f>SUM(ENERO:DICIEMBRE!AI298)</f>
        <v>0</v>
      </c>
      <c r="AJ298" s="52">
        <f>SUM(ENERO:DICIEMBRE!AJ298)</f>
        <v>0</v>
      </c>
      <c r="AK298" s="52">
        <f>SUM(ENERO:DICIEMBRE!AK298)</f>
        <v>0</v>
      </c>
      <c r="AL298" s="52">
        <f>SUM(ENERO:DICIEMBRE!AL298)</f>
        <v>0</v>
      </c>
      <c r="AM298" s="52">
        <f>SUM(ENERO:DICIEMBRE!AM298)</f>
        <v>0</v>
      </c>
      <c r="AN298" s="52">
        <f>SUM(ENERO:DICIEMBRE!AN298)</f>
        <v>2</v>
      </c>
      <c r="AO298" s="52">
        <f>SUM(ENERO:DICIEMBRE!AO298)</f>
        <v>2</v>
      </c>
      <c r="AP298" s="52">
        <f>SUM(ENERO:DICIEMBRE!AP298)</f>
        <v>0</v>
      </c>
      <c r="AQ298" s="52">
        <f>SUM(ENERO:DICIEMBRE!AQ298)</f>
        <v>0</v>
      </c>
      <c r="AR298" s="52">
        <f>SUM(ENERO:DICIEMBRE!AR298)</f>
        <v>0</v>
      </c>
      <c r="AS298" s="52">
        <f>SUM(ENERO:DICIEMBRE!AS298)</f>
        <v>0</v>
      </c>
      <c r="AT298" s="52">
        <f>SUM(ENERO:DICIEMBRE!AT298)</f>
        <v>0</v>
      </c>
      <c r="AU298" s="52">
        <f>SUM(ENERO:DICIEMBRE!AU298)</f>
        <v>0</v>
      </c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440">
        <f t="shared" si="94"/>
        <v>0</v>
      </c>
      <c r="F299" s="52">
        <f>SUM(ENERO:DICIEMBRE!F299)</f>
        <v>0</v>
      </c>
      <c r="G299" s="52">
        <f>SUM(ENERO:DICIEMBRE!G299)</f>
        <v>0</v>
      </c>
      <c r="H299" s="52">
        <f>SUM(ENERO:DICIEMBRE!H299)</f>
        <v>0</v>
      </c>
      <c r="I299" s="52">
        <f>SUM(ENERO:DICIEMBRE!I299)</f>
        <v>0</v>
      </c>
      <c r="J299" s="52">
        <f>SUM(ENERO:DICIEMBRE!J299)</f>
        <v>0</v>
      </c>
      <c r="K299" s="52">
        <f>SUM(ENERO:DICIEMBRE!K299)</f>
        <v>0</v>
      </c>
      <c r="L299" s="52">
        <f>SUM(ENERO:DICIEMBRE!L299)</f>
        <v>0</v>
      </c>
      <c r="M299" s="52">
        <f>SUM(ENERO:DICIEMBRE!M299)</f>
        <v>0</v>
      </c>
      <c r="N299" s="52">
        <f>SUM(ENERO:DICIEMBRE!N299)</f>
        <v>0</v>
      </c>
      <c r="O299" s="52">
        <f>SUM(ENERO:DICIEMBRE!O299)</f>
        <v>0</v>
      </c>
      <c r="P299" s="52">
        <f>SUM(ENERO:DICIEMBRE!P299)</f>
        <v>0</v>
      </c>
      <c r="Q299" s="52">
        <f>SUM(ENERO:DICIEMBRE!Q299)</f>
        <v>0</v>
      </c>
      <c r="R299" s="52">
        <f>SUM(ENERO:DICIEMBRE!R299)</f>
        <v>0</v>
      </c>
      <c r="S299" s="52">
        <f>SUM(ENERO:DICIEMBRE!S299)</f>
        <v>0</v>
      </c>
      <c r="T299" s="52">
        <f>SUM(ENERO:DICIEMBRE!T299)</f>
        <v>0</v>
      </c>
      <c r="U299" s="52">
        <f>SUM(ENERO:DICIEMBRE!U299)</f>
        <v>0</v>
      </c>
      <c r="V299" s="52">
        <f>SUM(ENERO:DICIEMBRE!V299)</f>
        <v>0</v>
      </c>
      <c r="W299" s="52">
        <f>SUM(ENERO:DICIEMBRE!W299)</f>
        <v>0</v>
      </c>
      <c r="X299" s="52">
        <f>SUM(ENERO:DICIEMBRE!X299)</f>
        <v>0</v>
      </c>
      <c r="Y299" s="52">
        <f>SUM(ENERO:DICIEMBRE!Y299)</f>
        <v>0</v>
      </c>
      <c r="Z299" s="52">
        <f>SUM(ENERO:DICIEMBRE!Z299)</f>
        <v>0</v>
      </c>
      <c r="AA299" s="52">
        <f>SUM(ENERO:DICIEMBRE!AA299)</f>
        <v>0</v>
      </c>
      <c r="AB299" s="52">
        <f>SUM(ENERO:DICIEMBRE!AB299)</f>
        <v>0</v>
      </c>
      <c r="AC299" s="52">
        <f>SUM(ENERO:DICIEMBRE!AC299)</f>
        <v>0</v>
      </c>
      <c r="AD299" s="52">
        <f>SUM(ENERO:DICIEMBRE!AD299)</f>
        <v>0</v>
      </c>
      <c r="AE299" s="52">
        <f>SUM(ENERO:DICIEMBRE!AE299)</f>
        <v>0</v>
      </c>
      <c r="AF299" s="52">
        <f>SUM(ENERO:DICIEMBRE!AF299)</f>
        <v>0</v>
      </c>
      <c r="AG299" s="52">
        <f>SUM(ENERO:DICIEMBRE!AG299)</f>
        <v>0</v>
      </c>
      <c r="AH299" s="52">
        <f>SUM(ENERO:DICIEMBRE!AH299)</f>
        <v>0</v>
      </c>
      <c r="AI299" s="52">
        <f>SUM(ENERO:DICIEMBRE!AI299)</f>
        <v>0</v>
      </c>
      <c r="AJ299" s="52">
        <f>SUM(ENERO:DICIEMBRE!AJ299)</f>
        <v>0</v>
      </c>
      <c r="AK299" s="52">
        <f>SUM(ENERO:DICIEMBRE!AK299)</f>
        <v>0</v>
      </c>
      <c r="AL299" s="52">
        <f>SUM(ENERO:DICIEMBRE!AL299)</f>
        <v>0</v>
      </c>
      <c r="AM299" s="52">
        <f>SUM(ENERO:DICIEMBRE!AM299)</f>
        <v>0</v>
      </c>
      <c r="AN299" s="52">
        <f>SUM(ENERO:DICIEMBRE!AN299)</f>
        <v>0</v>
      </c>
      <c r="AO299" s="52">
        <f>SUM(ENERO:DICIEMBRE!AO299)</f>
        <v>0</v>
      </c>
      <c r="AP299" s="52">
        <f>SUM(ENERO:DICIEMBRE!AP299)</f>
        <v>0</v>
      </c>
      <c r="AQ299" s="52">
        <f>SUM(ENERO:DICIEMBRE!AQ299)</f>
        <v>0</v>
      </c>
      <c r="AR299" s="52">
        <f>SUM(ENERO:DICIEMBRE!AR299)</f>
        <v>0</v>
      </c>
      <c r="AS299" s="52">
        <f>SUM(ENERO:DICIEMBRE!AS299)</f>
        <v>0</v>
      </c>
      <c r="AT299" s="52">
        <f>SUM(ENERO:DICIEMBRE!AT299)</f>
        <v>0</v>
      </c>
      <c r="AU299" s="52">
        <f>SUM(ENERO:DICIEMBRE!AU299)</f>
        <v>0</v>
      </c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440">
        <f t="shared" si="94"/>
        <v>0</v>
      </c>
      <c r="F300" s="52">
        <f>SUM(ENERO:DICIEMBRE!F300)</f>
        <v>0</v>
      </c>
      <c r="G300" s="52">
        <f>SUM(ENERO:DICIEMBRE!G300)</f>
        <v>0</v>
      </c>
      <c r="H300" s="52">
        <f>SUM(ENERO:DICIEMBRE!H300)</f>
        <v>0</v>
      </c>
      <c r="I300" s="52">
        <f>SUM(ENERO:DICIEMBRE!I300)</f>
        <v>0</v>
      </c>
      <c r="J300" s="52">
        <f>SUM(ENERO:DICIEMBRE!J300)</f>
        <v>0</v>
      </c>
      <c r="K300" s="52">
        <f>SUM(ENERO:DICIEMBRE!K300)</f>
        <v>0</v>
      </c>
      <c r="L300" s="52">
        <f>SUM(ENERO:DICIEMBRE!L300)</f>
        <v>0</v>
      </c>
      <c r="M300" s="52">
        <f>SUM(ENERO:DICIEMBRE!M300)</f>
        <v>0</v>
      </c>
      <c r="N300" s="52">
        <f>SUM(ENERO:DICIEMBRE!N300)</f>
        <v>0</v>
      </c>
      <c r="O300" s="52">
        <f>SUM(ENERO:DICIEMBRE!O300)</f>
        <v>0</v>
      </c>
      <c r="P300" s="52">
        <f>SUM(ENERO:DICIEMBRE!P300)</f>
        <v>0</v>
      </c>
      <c r="Q300" s="52">
        <f>SUM(ENERO:DICIEMBRE!Q300)</f>
        <v>0</v>
      </c>
      <c r="R300" s="52">
        <f>SUM(ENERO:DICIEMBRE!R300)</f>
        <v>0</v>
      </c>
      <c r="S300" s="52">
        <f>SUM(ENERO:DICIEMBRE!S300)</f>
        <v>0</v>
      </c>
      <c r="T300" s="52">
        <f>SUM(ENERO:DICIEMBRE!T300)</f>
        <v>0</v>
      </c>
      <c r="U300" s="52">
        <f>SUM(ENERO:DICIEMBRE!U300)</f>
        <v>0</v>
      </c>
      <c r="V300" s="52">
        <f>SUM(ENERO:DICIEMBRE!V300)</f>
        <v>0</v>
      </c>
      <c r="W300" s="52">
        <f>SUM(ENERO:DICIEMBRE!W300)</f>
        <v>0</v>
      </c>
      <c r="X300" s="52">
        <f>SUM(ENERO:DICIEMBRE!X300)</f>
        <v>0</v>
      </c>
      <c r="Y300" s="52">
        <f>SUM(ENERO:DICIEMBRE!Y300)</f>
        <v>0</v>
      </c>
      <c r="Z300" s="52">
        <f>SUM(ENERO:DICIEMBRE!Z300)</f>
        <v>0</v>
      </c>
      <c r="AA300" s="52">
        <f>SUM(ENERO:DICIEMBRE!AA300)</f>
        <v>0</v>
      </c>
      <c r="AB300" s="52">
        <f>SUM(ENERO:DICIEMBRE!AB300)</f>
        <v>0</v>
      </c>
      <c r="AC300" s="52">
        <f>SUM(ENERO:DICIEMBRE!AC300)</f>
        <v>0</v>
      </c>
      <c r="AD300" s="52">
        <f>SUM(ENERO:DICIEMBRE!AD300)</f>
        <v>0</v>
      </c>
      <c r="AE300" s="52">
        <f>SUM(ENERO:DICIEMBRE!AE300)</f>
        <v>0</v>
      </c>
      <c r="AF300" s="52">
        <f>SUM(ENERO:DICIEMBRE!AF300)</f>
        <v>0</v>
      </c>
      <c r="AG300" s="52">
        <f>SUM(ENERO:DICIEMBRE!AG300)</f>
        <v>0</v>
      </c>
      <c r="AH300" s="52">
        <f>SUM(ENERO:DICIEMBRE!AH300)</f>
        <v>0</v>
      </c>
      <c r="AI300" s="52">
        <f>SUM(ENERO:DICIEMBRE!AI300)</f>
        <v>0</v>
      </c>
      <c r="AJ300" s="52">
        <f>SUM(ENERO:DICIEMBRE!AJ300)</f>
        <v>0</v>
      </c>
      <c r="AK300" s="52">
        <f>SUM(ENERO:DICIEMBRE!AK300)</f>
        <v>0</v>
      </c>
      <c r="AL300" s="52">
        <f>SUM(ENERO:DICIEMBRE!AL300)</f>
        <v>0</v>
      </c>
      <c r="AM300" s="52">
        <f>SUM(ENERO:DICIEMBRE!AM300)</f>
        <v>0</v>
      </c>
      <c r="AN300" s="52">
        <f>SUM(ENERO:DICIEMBRE!AN300)</f>
        <v>0</v>
      </c>
      <c r="AO300" s="52">
        <f>SUM(ENERO:DICIEMBRE!AO300)</f>
        <v>0</v>
      </c>
      <c r="AP300" s="52">
        <f>SUM(ENERO:DICIEMBRE!AP300)</f>
        <v>0</v>
      </c>
      <c r="AQ300" s="52">
        <f>SUM(ENERO:DICIEMBRE!AQ300)</f>
        <v>0</v>
      </c>
      <c r="AR300" s="52">
        <f>SUM(ENERO:DICIEMBRE!AR300)</f>
        <v>0</v>
      </c>
      <c r="AS300" s="52">
        <f>SUM(ENERO:DICIEMBRE!AS300)</f>
        <v>0</v>
      </c>
      <c r="AT300" s="52">
        <f>SUM(ENERO:DICIEMBRE!AT300)</f>
        <v>0</v>
      </c>
      <c r="AU300" s="52">
        <f>SUM(ENERO:DICIEMBRE!AU300)</f>
        <v>0</v>
      </c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1</v>
      </c>
      <c r="D301" s="235">
        <f t="shared" si="94"/>
        <v>0</v>
      </c>
      <c r="E301" s="440">
        <f t="shared" si="94"/>
        <v>1</v>
      </c>
      <c r="F301" s="52">
        <f>SUM(ENERO:DICIEMBRE!F301)</f>
        <v>0</v>
      </c>
      <c r="G301" s="52">
        <f>SUM(ENERO:DICIEMBRE!G301)</f>
        <v>0</v>
      </c>
      <c r="H301" s="52">
        <f>SUM(ENERO:DICIEMBRE!H301)</f>
        <v>0</v>
      </c>
      <c r="I301" s="52">
        <f>SUM(ENERO:DICIEMBRE!I301)</f>
        <v>0</v>
      </c>
      <c r="J301" s="52">
        <f>SUM(ENERO:DICIEMBRE!J301)</f>
        <v>0</v>
      </c>
      <c r="K301" s="52">
        <f>SUM(ENERO:DICIEMBRE!K301)</f>
        <v>0</v>
      </c>
      <c r="L301" s="52">
        <f>SUM(ENERO:DICIEMBRE!L301)</f>
        <v>0</v>
      </c>
      <c r="M301" s="52">
        <f>SUM(ENERO:DICIEMBRE!M301)</f>
        <v>0</v>
      </c>
      <c r="N301" s="52">
        <f>SUM(ENERO:DICIEMBRE!N301)</f>
        <v>0</v>
      </c>
      <c r="O301" s="52">
        <f>SUM(ENERO:DICIEMBRE!O301)</f>
        <v>1</v>
      </c>
      <c r="P301" s="52">
        <f>SUM(ENERO:DICIEMBRE!P301)</f>
        <v>0</v>
      </c>
      <c r="Q301" s="52">
        <f>SUM(ENERO:DICIEMBRE!Q301)</f>
        <v>0</v>
      </c>
      <c r="R301" s="52">
        <f>SUM(ENERO:DICIEMBRE!R301)</f>
        <v>0</v>
      </c>
      <c r="S301" s="52">
        <f>SUM(ENERO:DICIEMBRE!S301)</f>
        <v>0</v>
      </c>
      <c r="T301" s="52">
        <f>SUM(ENERO:DICIEMBRE!T301)</f>
        <v>0</v>
      </c>
      <c r="U301" s="52">
        <f>SUM(ENERO:DICIEMBRE!U301)</f>
        <v>0</v>
      </c>
      <c r="V301" s="52">
        <f>SUM(ENERO:DICIEMBRE!V301)</f>
        <v>0</v>
      </c>
      <c r="W301" s="52">
        <f>SUM(ENERO:DICIEMBRE!W301)</f>
        <v>0</v>
      </c>
      <c r="X301" s="52">
        <f>SUM(ENERO:DICIEMBRE!X301)</f>
        <v>0</v>
      </c>
      <c r="Y301" s="52">
        <f>SUM(ENERO:DICIEMBRE!Y301)</f>
        <v>0</v>
      </c>
      <c r="Z301" s="52">
        <f>SUM(ENERO:DICIEMBRE!Z301)</f>
        <v>0</v>
      </c>
      <c r="AA301" s="52">
        <f>SUM(ENERO:DICIEMBRE!AA301)</f>
        <v>0</v>
      </c>
      <c r="AB301" s="52">
        <f>SUM(ENERO:DICIEMBRE!AB301)</f>
        <v>0</v>
      </c>
      <c r="AC301" s="52">
        <f>SUM(ENERO:DICIEMBRE!AC301)</f>
        <v>0</v>
      </c>
      <c r="AD301" s="52">
        <f>SUM(ENERO:DICIEMBRE!AD301)</f>
        <v>0</v>
      </c>
      <c r="AE301" s="52">
        <f>SUM(ENERO:DICIEMBRE!AE301)</f>
        <v>0</v>
      </c>
      <c r="AF301" s="52">
        <f>SUM(ENERO:DICIEMBRE!AF301)</f>
        <v>0</v>
      </c>
      <c r="AG301" s="52">
        <f>SUM(ENERO:DICIEMBRE!AG301)</f>
        <v>0</v>
      </c>
      <c r="AH301" s="52">
        <f>SUM(ENERO:DICIEMBRE!AH301)</f>
        <v>0</v>
      </c>
      <c r="AI301" s="52">
        <f>SUM(ENERO:DICIEMBRE!AI301)</f>
        <v>0</v>
      </c>
      <c r="AJ301" s="52">
        <f>SUM(ENERO:DICIEMBRE!AJ301)</f>
        <v>0</v>
      </c>
      <c r="AK301" s="52">
        <f>SUM(ENERO:DICIEMBRE!AK301)</f>
        <v>0</v>
      </c>
      <c r="AL301" s="52">
        <f>SUM(ENERO:DICIEMBRE!AL301)</f>
        <v>0</v>
      </c>
      <c r="AM301" s="52">
        <f>SUM(ENERO:DICIEMBRE!AM301)</f>
        <v>0</v>
      </c>
      <c r="AN301" s="52">
        <f>SUM(ENERO:DICIEMBRE!AN301)</f>
        <v>0</v>
      </c>
      <c r="AO301" s="52">
        <f>SUM(ENERO:DICIEMBRE!AO301)</f>
        <v>0</v>
      </c>
      <c r="AP301" s="52">
        <f>SUM(ENERO:DICIEMBRE!AP301)</f>
        <v>0</v>
      </c>
      <c r="AQ301" s="52">
        <f>SUM(ENERO:DICIEMBRE!AQ301)</f>
        <v>0</v>
      </c>
      <c r="AR301" s="52">
        <f>SUM(ENERO:DICIEMBRE!AR301)</f>
        <v>0</v>
      </c>
      <c r="AS301" s="52">
        <f>SUM(ENERO:DICIEMBRE!AS301)</f>
        <v>0</v>
      </c>
      <c r="AT301" s="52">
        <f>SUM(ENERO:DICIEMBRE!AT301)</f>
        <v>0</v>
      </c>
      <c r="AU301" s="52">
        <f>SUM(ENERO:DICIEMBRE!AU301)</f>
        <v>0</v>
      </c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440">
        <f t="shared" si="94"/>
        <v>0</v>
      </c>
      <c r="F302" s="52">
        <f>SUM(ENERO:DICIEMBRE!F302)</f>
        <v>0</v>
      </c>
      <c r="G302" s="52">
        <f>SUM(ENERO:DICIEMBRE!G302)</f>
        <v>0</v>
      </c>
      <c r="H302" s="52">
        <f>SUM(ENERO:DICIEMBRE!H302)</f>
        <v>0</v>
      </c>
      <c r="I302" s="52">
        <f>SUM(ENERO:DICIEMBRE!I302)</f>
        <v>0</v>
      </c>
      <c r="J302" s="52">
        <f>SUM(ENERO:DICIEMBRE!J302)</f>
        <v>0</v>
      </c>
      <c r="K302" s="52">
        <f>SUM(ENERO:DICIEMBRE!K302)</f>
        <v>0</v>
      </c>
      <c r="L302" s="52">
        <f>SUM(ENERO:DICIEMBRE!L302)</f>
        <v>0</v>
      </c>
      <c r="M302" s="52">
        <f>SUM(ENERO:DICIEMBRE!M302)</f>
        <v>0</v>
      </c>
      <c r="N302" s="52">
        <f>SUM(ENERO:DICIEMBRE!N302)</f>
        <v>0</v>
      </c>
      <c r="O302" s="52">
        <f>SUM(ENERO:DICIEMBRE!O302)</f>
        <v>0</v>
      </c>
      <c r="P302" s="52">
        <f>SUM(ENERO:DICIEMBRE!P302)</f>
        <v>0</v>
      </c>
      <c r="Q302" s="52">
        <f>SUM(ENERO:DICIEMBRE!Q302)</f>
        <v>0</v>
      </c>
      <c r="R302" s="52">
        <f>SUM(ENERO:DICIEMBRE!R302)</f>
        <v>0</v>
      </c>
      <c r="S302" s="52">
        <f>SUM(ENERO:DICIEMBRE!S302)</f>
        <v>0</v>
      </c>
      <c r="T302" s="52">
        <f>SUM(ENERO:DICIEMBRE!T302)</f>
        <v>0</v>
      </c>
      <c r="U302" s="52">
        <f>SUM(ENERO:DICIEMBRE!U302)</f>
        <v>0</v>
      </c>
      <c r="V302" s="52">
        <f>SUM(ENERO:DICIEMBRE!V302)</f>
        <v>0</v>
      </c>
      <c r="W302" s="52">
        <f>SUM(ENERO:DICIEMBRE!W302)</f>
        <v>0</v>
      </c>
      <c r="X302" s="52">
        <f>SUM(ENERO:DICIEMBRE!X302)</f>
        <v>0</v>
      </c>
      <c r="Y302" s="52">
        <f>SUM(ENERO:DICIEMBRE!Y302)</f>
        <v>0</v>
      </c>
      <c r="Z302" s="52">
        <f>SUM(ENERO:DICIEMBRE!Z302)</f>
        <v>0</v>
      </c>
      <c r="AA302" s="52">
        <f>SUM(ENERO:DICIEMBRE!AA302)</f>
        <v>0</v>
      </c>
      <c r="AB302" s="52">
        <f>SUM(ENERO:DICIEMBRE!AB302)</f>
        <v>0</v>
      </c>
      <c r="AC302" s="52">
        <f>SUM(ENERO:DICIEMBRE!AC302)</f>
        <v>0</v>
      </c>
      <c r="AD302" s="52">
        <f>SUM(ENERO:DICIEMBRE!AD302)</f>
        <v>0</v>
      </c>
      <c r="AE302" s="52">
        <f>SUM(ENERO:DICIEMBRE!AE302)</f>
        <v>0</v>
      </c>
      <c r="AF302" s="52">
        <f>SUM(ENERO:DICIEMBRE!AF302)</f>
        <v>0</v>
      </c>
      <c r="AG302" s="52">
        <f>SUM(ENERO:DICIEMBRE!AG302)</f>
        <v>0</v>
      </c>
      <c r="AH302" s="52">
        <f>SUM(ENERO:DICIEMBRE!AH302)</f>
        <v>0</v>
      </c>
      <c r="AI302" s="52">
        <f>SUM(ENERO:DICIEMBRE!AI302)</f>
        <v>0</v>
      </c>
      <c r="AJ302" s="52">
        <f>SUM(ENERO:DICIEMBRE!AJ302)</f>
        <v>0</v>
      </c>
      <c r="AK302" s="52">
        <f>SUM(ENERO:DICIEMBRE!AK302)</f>
        <v>0</v>
      </c>
      <c r="AL302" s="52">
        <f>SUM(ENERO:DICIEMBRE!AL302)</f>
        <v>0</v>
      </c>
      <c r="AM302" s="52">
        <f>SUM(ENERO:DICIEMBRE!AM302)</f>
        <v>0</v>
      </c>
      <c r="AN302" s="52">
        <f>SUM(ENERO:DICIEMBRE!AN302)</f>
        <v>0</v>
      </c>
      <c r="AO302" s="52">
        <f>SUM(ENERO:DICIEMBRE!AO302)</f>
        <v>0</v>
      </c>
      <c r="AP302" s="52">
        <f>SUM(ENERO:DICIEMBRE!AP302)</f>
        <v>0</v>
      </c>
      <c r="AQ302" s="52">
        <f>SUM(ENERO:DICIEMBRE!AQ302)</f>
        <v>0</v>
      </c>
      <c r="AR302" s="52">
        <f>SUM(ENERO:DICIEMBRE!AR302)</f>
        <v>0</v>
      </c>
      <c r="AS302" s="52">
        <f>SUM(ENERO:DICIEMBRE!AS302)</f>
        <v>0</v>
      </c>
      <c r="AT302" s="52">
        <f>SUM(ENERO:DICIEMBRE!AT302)</f>
        <v>0</v>
      </c>
      <c r="AU302" s="52">
        <f>SUM(ENERO:DICIEMBRE!AU302)</f>
        <v>0</v>
      </c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4895"/>
      <c r="B303" s="558" t="s">
        <v>299</v>
      </c>
      <c r="C303" s="287">
        <f t="shared" si="93"/>
        <v>9</v>
      </c>
      <c r="D303" s="288">
        <f t="shared" si="94"/>
        <v>2</v>
      </c>
      <c r="E303" s="424">
        <f t="shared" si="94"/>
        <v>7</v>
      </c>
      <c r="F303" s="52">
        <f>SUM(ENERO:DICIEMBRE!F303)</f>
        <v>0</v>
      </c>
      <c r="G303" s="52">
        <f>SUM(ENERO:DICIEMBRE!G303)</f>
        <v>0</v>
      </c>
      <c r="H303" s="52">
        <f>SUM(ENERO:DICIEMBRE!H303)</f>
        <v>0</v>
      </c>
      <c r="I303" s="52">
        <f>SUM(ENERO:DICIEMBRE!I303)</f>
        <v>0</v>
      </c>
      <c r="J303" s="52">
        <f>SUM(ENERO:DICIEMBRE!J303)</f>
        <v>0</v>
      </c>
      <c r="K303" s="52">
        <f>SUM(ENERO:DICIEMBRE!K303)</f>
        <v>0</v>
      </c>
      <c r="L303" s="52">
        <f>SUM(ENERO:DICIEMBRE!L303)</f>
        <v>0</v>
      </c>
      <c r="M303" s="52">
        <f>SUM(ENERO:DICIEMBRE!M303)</f>
        <v>1</v>
      </c>
      <c r="N303" s="52">
        <f>SUM(ENERO:DICIEMBRE!N303)</f>
        <v>0</v>
      </c>
      <c r="O303" s="52">
        <f>SUM(ENERO:DICIEMBRE!O303)</f>
        <v>0</v>
      </c>
      <c r="P303" s="52">
        <f>SUM(ENERO:DICIEMBRE!P303)</f>
        <v>0</v>
      </c>
      <c r="Q303" s="52">
        <f>SUM(ENERO:DICIEMBRE!Q303)</f>
        <v>0</v>
      </c>
      <c r="R303" s="52">
        <f>SUM(ENERO:DICIEMBRE!R303)</f>
        <v>1</v>
      </c>
      <c r="S303" s="52">
        <f>SUM(ENERO:DICIEMBRE!S303)</f>
        <v>2</v>
      </c>
      <c r="T303" s="52">
        <f>SUM(ENERO:DICIEMBRE!T303)</f>
        <v>0</v>
      </c>
      <c r="U303" s="52">
        <f>SUM(ENERO:DICIEMBRE!U303)</f>
        <v>1</v>
      </c>
      <c r="V303" s="52">
        <f>SUM(ENERO:DICIEMBRE!V303)</f>
        <v>0</v>
      </c>
      <c r="W303" s="52">
        <f>SUM(ENERO:DICIEMBRE!W303)</f>
        <v>1</v>
      </c>
      <c r="X303" s="52">
        <f>SUM(ENERO:DICIEMBRE!X303)</f>
        <v>0</v>
      </c>
      <c r="Y303" s="52">
        <f>SUM(ENERO:DICIEMBRE!Y303)</f>
        <v>1</v>
      </c>
      <c r="Z303" s="52">
        <f>SUM(ENERO:DICIEMBRE!Z303)</f>
        <v>0</v>
      </c>
      <c r="AA303" s="52">
        <f>SUM(ENERO:DICIEMBRE!AA303)</f>
        <v>0</v>
      </c>
      <c r="AB303" s="52">
        <f>SUM(ENERO:DICIEMBRE!AB303)</f>
        <v>1</v>
      </c>
      <c r="AC303" s="52">
        <f>SUM(ENERO:DICIEMBRE!AC303)</f>
        <v>0</v>
      </c>
      <c r="AD303" s="52">
        <f>SUM(ENERO:DICIEMBRE!AD303)</f>
        <v>0</v>
      </c>
      <c r="AE303" s="52">
        <f>SUM(ENERO:DICIEMBRE!AE303)</f>
        <v>0</v>
      </c>
      <c r="AF303" s="52">
        <f>SUM(ENERO:DICIEMBRE!AF303)</f>
        <v>0</v>
      </c>
      <c r="AG303" s="52">
        <f>SUM(ENERO:DICIEMBRE!AG303)</f>
        <v>1</v>
      </c>
      <c r="AH303" s="52">
        <f>SUM(ENERO:DICIEMBRE!AH303)</f>
        <v>0</v>
      </c>
      <c r="AI303" s="52">
        <f>SUM(ENERO:DICIEMBRE!AI303)</f>
        <v>0</v>
      </c>
      <c r="AJ303" s="52">
        <f>SUM(ENERO:DICIEMBRE!AJ303)</f>
        <v>0</v>
      </c>
      <c r="AK303" s="52">
        <f>SUM(ENERO:DICIEMBRE!AK303)</f>
        <v>0</v>
      </c>
      <c r="AL303" s="52">
        <f>SUM(ENERO:DICIEMBRE!AL303)</f>
        <v>0</v>
      </c>
      <c r="AM303" s="52">
        <f>SUM(ENERO:DICIEMBRE!AM303)</f>
        <v>0</v>
      </c>
      <c r="AN303" s="52">
        <f>SUM(ENERO:DICIEMBRE!AN303)</f>
        <v>4</v>
      </c>
      <c r="AO303" s="52">
        <f>SUM(ENERO:DICIEMBRE!AO303)</f>
        <v>4</v>
      </c>
      <c r="AP303" s="52">
        <f>SUM(ENERO:DICIEMBRE!AP303)</f>
        <v>0</v>
      </c>
      <c r="AQ303" s="52">
        <f>SUM(ENERO:DICIEMBRE!AQ303)</f>
        <v>0</v>
      </c>
      <c r="AR303" s="52">
        <f>SUM(ENERO:DICIEMBRE!AR303)</f>
        <v>0</v>
      </c>
      <c r="AS303" s="52">
        <f>SUM(ENERO:DICIEMBRE!AS303)</f>
        <v>0</v>
      </c>
      <c r="AT303" s="52">
        <f>SUM(ENERO:DICIEMBRE!AT303)</f>
        <v>0</v>
      </c>
      <c r="AU303" s="52">
        <f>SUM(ENERO:DICIEMBRE!AU303)</f>
        <v>0</v>
      </c>
      <c r="AV303" s="53" t="str">
        <f>CB303&amp;CC303&amp;CD303</f>
        <v/>
      </c>
      <c r="AX303" s="564"/>
      <c r="AY303" s="565"/>
      <c r="AZ303" s="565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564"/>
      <c r="AY304" s="565"/>
      <c r="AZ304" s="565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4896" t="s">
        <v>302</v>
      </c>
      <c r="G305" s="4897"/>
      <c r="H305" s="4897"/>
      <c r="I305" s="4897"/>
      <c r="J305" s="4897"/>
      <c r="K305" s="4897"/>
      <c r="L305" s="4897"/>
      <c r="M305" s="4897"/>
      <c r="N305" s="4897"/>
      <c r="O305" s="4897"/>
      <c r="P305" s="4897"/>
      <c r="Q305" s="4897"/>
      <c r="R305" s="4897"/>
      <c r="S305" s="4897"/>
      <c r="T305" s="4897"/>
      <c r="U305" s="4897"/>
      <c r="V305" s="4897"/>
      <c r="W305" s="4897"/>
      <c r="X305" s="4897"/>
      <c r="Y305" s="4897"/>
      <c r="Z305" s="4897"/>
      <c r="AA305" s="4897"/>
      <c r="AB305" s="4897"/>
      <c r="AC305" s="4897"/>
      <c r="AD305" s="4897"/>
      <c r="AE305" s="4897"/>
      <c r="AF305" s="4897"/>
      <c r="AG305" s="4897"/>
      <c r="AH305" s="4897"/>
      <c r="AI305" s="4897"/>
      <c r="AJ305" s="4897"/>
      <c r="AK305" s="4897"/>
      <c r="AL305" s="4897"/>
      <c r="AM305" s="4897"/>
      <c r="AN305" s="4897"/>
      <c r="AO305" s="4897"/>
      <c r="AP305" s="4897"/>
      <c r="AQ305" s="4897"/>
      <c r="AR305" s="4897"/>
      <c r="AS305" s="4898"/>
      <c r="AT305" s="4899" t="s">
        <v>283</v>
      </c>
      <c r="AU305" s="4900"/>
      <c r="AV305" s="4901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4908"/>
      <c r="D306" s="4909"/>
      <c r="E306" s="4895"/>
      <c r="F306" s="4879" t="s">
        <v>303</v>
      </c>
      <c r="G306" s="4885"/>
      <c r="H306" s="4879" t="s">
        <v>304</v>
      </c>
      <c r="I306" s="4885"/>
      <c r="J306" s="4879" t="s">
        <v>305</v>
      </c>
      <c r="K306" s="4885"/>
      <c r="L306" s="4879" t="s">
        <v>306</v>
      </c>
      <c r="M306" s="4885"/>
      <c r="N306" s="4879" t="s">
        <v>307</v>
      </c>
      <c r="O306" s="4885"/>
      <c r="P306" s="4879" t="s">
        <v>184</v>
      </c>
      <c r="Q306" s="4885"/>
      <c r="R306" s="4879" t="s">
        <v>119</v>
      </c>
      <c r="S306" s="4885"/>
      <c r="T306" s="4879" t="s">
        <v>12</v>
      </c>
      <c r="U306" s="4885"/>
      <c r="V306" s="4879" t="s">
        <v>121</v>
      </c>
      <c r="W306" s="4880"/>
      <c r="X306" s="4879" t="s">
        <v>122</v>
      </c>
      <c r="Y306" s="4880"/>
      <c r="Z306" s="4879" t="s">
        <v>123</v>
      </c>
      <c r="AA306" s="4880"/>
      <c r="AB306" s="4879" t="s">
        <v>124</v>
      </c>
      <c r="AC306" s="4880"/>
      <c r="AD306" s="4879" t="s">
        <v>125</v>
      </c>
      <c r="AE306" s="4880"/>
      <c r="AF306" s="4879" t="s">
        <v>126</v>
      </c>
      <c r="AG306" s="4880"/>
      <c r="AH306" s="4879" t="s">
        <v>127</v>
      </c>
      <c r="AI306" s="4880"/>
      <c r="AJ306" s="4879" t="s">
        <v>128</v>
      </c>
      <c r="AK306" s="4880"/>
      <c r="AL306" s="4879" t="s">
        <v>129</v>
      </c>
      <c r="AM306" s="4880"/>
      <c r="AN306" s="4879" t="s">
        <v>130</v>
      </c>
      <c r="AO306" s="4880"/>
      <c r="AP306" s="4879" t="s">
        <v>131</v>
      </c>
      <c r="AQ306" s="4880"/>
      <c r="AR306" s="4879" t="s">
        <v>132</v>
      </c>
      <c r="AS306" s="4886"/>
      <c r="AT306" s="4915" t="s">
        <v>289</v>
      </c>
      <c r="AU306" s="4729" t="s">
        <v>290</v>
      </c>
      <c r="AV306" s="4825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4842"/>
      <c r="B307" s="4843"/>
      <c r="C307" s="534" t="s">
        <v>97</v>
      </c>
      <c r="D307" s="566" t="s">
        <v>62</v>
      </c>
      <c r="E307" s="567" t="s">
        <v>98</v>
      </c>
      <c r="F307" s="534" t="s">
        <v>288</v>
      </c>
      <c r="G307" s="537" t="s">
        <v>98</v>
      </c>
      <c r="H307" s="534" t="s">
        <v>288</v>
      </c>
      <c r="I307" s="537" t="s">
        <v>98</v>
      </c>
      <c r="J307" s="534" t="s">
        <v>288</v>
      </c>
      <c r="K307" s="537" t="s">
        <v>98</v>
      </c>
      <c r="L307" s="534" t="s">
        <v>288</v>
      </c>
      <c r="M307" s="537" t="s">
        <v>98</v>
      </c>
      <c r="N307" s="534" t="s">
        <v>288</v>
      </c>
      <c r="O307" s="537" t="s">
        <v>98</v>
      </c>
      <c r="P307" s="534" t="s">
        <v>288</v>
      </c>
      <c r="Q307" s="537" t="s">
        <v>98</v>
      </c>
      <c r="R307" s="534" t="s">
        <v>288</v>
      </c>
      <c r="S307" s="537" t="s">
        <v>98</v>
      </c>
      <c r="T307" s="534" t="s">
        <v>288</v>
      </c>
      <c r="U307" s="537" t="s">
        <v>98</v>
      </c>
      <c r="V307" s="534" t="s">
        <v>288</v>
      </c>
      <c r="W307" s="537" t="s">
        <v>98</v>
      </c>
      <c r="X307" s="534" t="s">
        <v>288</v>
      </c>
      <c r="Y307" s="537" t="s">
        <v>98</v>
      </c>
      <c r="Z307" s="534" t="s">
        <v>288</v>
      </c>
      <c r="AA307" s="537" t="s">
        <v>98</v>
      </c>
      <c r="AB307" s="534" t="s">
        <v>288</v>
      </c>
      <c r="AC307" s="537" t="s">
        <v>98</v>
      </c>
      <c r="AD307" s="534" t="s">
        <v>288</v>
      </c>
      <c r="AE307" s="537" t="s">
        <v>98</v>
      </c>
      <c r="AF307" s="534" t="s">
        <v>288</v>
      </c>
      <c r="AG307" s="537" t="s">
        <v>98</v>
      </c>
      <c r="AH307" s="534" t="s">
        <v>288</v>
      </c>
      <c r="AI307" s="537" t="s">
        <v>98</v>
      </c>
      <c r="AJ307" s="534" t="s">
        <v>288</v>
      </c>
      <c r="AK307" s="537" t="s">
        <v>98</v>
      </c>
      <c r="AL307" s="534" t="s">
        <v>288</v>
      </c>
      <c r="AM307" s="537" t="s">
        <v>98</v>
      </c>
      <c r="AN307" s="534" t="s">
        <v>288</v>
      </c>
      <c r="AO307" s="537" t="s">
        <v>98</v>
      </c>
      <c r="AP307" s="534" t="s">
        <v>288</v>
      </c>
      <c r="AQ307" s="537" t="s">
        <v>98</v>
      </c>
      <c r="AR307" s="534" t="s">
        <v>288</v>
      </c>
      <c r="AS307" s="538" t="s">
        <v>98</v>
      </c>
      <c r="AT307" s="4916"/>
      <c r="AU307" s="4843"/>
      <c r="AV307" s="4834"/>
      <c r="AW307" s="4843"/>
      <c r="AX307" s="4843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4901" t="s">
        <v>190</v>
      </c>
      <c r="B308" s="549" t="s">
        <v>185</v>
      </c>
      <c r="C308" s="320">
        <f>SUM(D308+E308)</f>
        <v>5</v>
      </c>
      <c r="D308" s="568"/>
      <c r="E308" s="569">
        <f>+Q308+S308+U308+W308+Y308+AA308+AC308+AE308+AG308+AI308</f>
        <v>5</v>
      </c>
      <c r="F308" s="570"/>
      <c r="G308" s="571"/>
      <c r="H308" s="570"/>
      <c r="I308" s="571"/>
      <c r="J308" s="570"/>
      <c r="K308" s="572"/>
      <c r="L308" s="570"/>
      <c r="M308" s="573"/>
      <c r="N308" s="570"/>
      <c r="O308" s="572"/>
      <c r="P308" s="570"/>
      <c r="Q308" s="52">
        <f>SUM(ENERO:DICIEMBRE!Q308)</f>
        <v>0</v>
      </c>
      <c r="R308" s="570"/>
      <c r="S308" s="52">
        <f>SUM(ENERO:DICIEMBRE!S308)</f>
        <v>0</v>
      </c>
      <c r="T308" s="570"/>
      <c r="U308" s="52">
        <f>SUM(ENERO:DICIEMBRE!U308)</f>
        <v>1</v>
      </c>
      <c r="V308" s="570"/>
      <c r="W308" s="52">
        <f>SUM(ENERO:DICIEMBRE!W308)</f>
        <v>2</v>
      </c>
      <c r="X308" s="570"/>
      <c r="Y308" s="52">
        <f>SUM(ENERO:DICIEMBRE!Y308)</f>
        <v>0</v>
      </c>
      <c r="Z308" s="570"/>
      <c r="AA308" s="52">
        <f>SUM(ENERO:DICIEMBRE!AA308)</f>
        <v>2</v>
      </c>
      <c r="AB308" s="570"/>
      <c r="AC308" s="52">
        <f>SUM(ENERO:DICIEMBRE!AC308)</f>
        <v>0</v>
      </c>
      <c r="AD308" s="570"/>
      <c r="AE308" s="52">
        <f>SUM(ENERO:DICIEMBRE!AE308)</f>
        <v>0</v>
      </c>
      <c r="AF308" s="570"/>
      <c r="AG308" s="52">
        <f>SUM(ENERO:DICIEMBRE!AG308)</f>
        <v>0</v>
      </c>
      <c r="AH308" s="570"/>
      <c r="AI308" s="52">
        <f>SUM(ENERO:DICIEMBRE!AI308)</f>
        <v>0</v>
      </c>
      <c r="AJ308" s="570"/>
      <c r="AK308" s="571"/>
      <c r="AL308" s="570"/>
      <c r="AM308" s="571"/>
      <c r="AN308" s="570"/>
      <c r="AO308" s="571"/>
      <c r="AP308" s="570"/>
      <c r="AQ308" s="571"/>
      <c r="AR308" s="570"/>
      <c r="AS308" s="574"/>
      <c r="AT308" s="52">
        <f>SUM(ENERO:DICIEMBRE!AT308)</f>
        <v>0</v>
      </c>
      <c r="AU308" s="52">
        <f>SUM(ENERO:DICIEMBRE!AU308)</f>
        <v>0</v>
      </c>
      <c r="AV308" s="52">
        <f>SUM(ENERO:DICIEMBRE!AV308)</f>
        <v>0</v>
      </c>
      <c r="AW308" s="52">
        <f>SUM(ENERO:DICIEMBRE!AW308)</f>
        <v>3</v>
      </c>
      <c r="AX308" s="52">
        <f>SUM(ENERO:DICIEMBRE!AX308)</f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4834"/>
      <c r="B309" s="575" t="s">
        <v>300</v>
      </c>
      <c r="C309" s="576">
        <f t="shared" ref="C309:C318" si="95">SUM(D309+E309)</f>
        <v>38</v>
      </c>
      <c r="D309" s="577">
        <f>SUM(F309+H309+J309+L309+N309+P309+R309+T309+V309+X309+Z309+AB309+AD309+AF309+AH309+AJ309+AL309+AN309+AP309+AR309)</f>
        <v>33</v>
      </c>
      <c r="E309" s="578">
        <f>SUM(G309+I309+K309+M309+O309+Q309+S309+U309+W309+Y309+AA309+AC309+AE309+AG309+AI309+AK309+AM309+AO309+AQ309+AS309)</f>
        <v>5</v>
      </c>
      <c r="F309" s="52">
        <f>SUM(ENERO:DICIEMBRE!F309)</f>
        <v>1</v>
      </c>
      <c r="G309" s="52">
        <f>SUM(ENERO:DICIEMBRE!G309)</f>
        <v>0</v>
      </c>
      <c r="H309" s="52">
        <f>SUM(ENERO:DICIEMBRE!H309)</f>
        <v>0</v>
      </c>
      <c r="I309" s="52">
        <f>SUM(ENERO:DICIEMBRE!I309)</f>
        <v>0</v>
      </c>
      <c r="J309" s="52">
        <f>SUM(ENERO:DICIEMBRE!J309)</f>
        <v>0</v>
      </c>
      <c r="K309" s="52">
        <f>SUM(ENERO:DICIEMBRE!K309)</f>
        <v>0</v>
      </c>
      <c r="L309" s="52">
        <f>SUM(ENERO:DICIEMBRE!L309)</f>
        <v>0</v>
      </c>
      <c r="M309" s="52">
        <f>SUM(ENERO:DICIEMBRE!M309)</f>
        <v>0</v>
      </c>
      <c r="N309" s="52">
        <f>SUM(ENERO:DICIEMBRE!N309)</f>
        <v>0</v>
      </c>
      <c r="O309" s="52">
        <f>SUM(ENERO:DICIEMBRE!O309)</f>
        <v>0</v>
      </c>
      <c r="P309" s="52">
        <f>SUM(ENERO:DICIEMBRE!P309)</f>
        <v>0</v>
      </c>
      <c r="Q309" s="52">
        <f>SUM(ENERO:DICIEMBRE!Q309)</f>
        <v>0</v>
      </c>
      <c r="R309" s="52">
        <f>SUM(ENERO:DICIEMBRE!R309)</f>
        <v>0</v>
      </c>
      <c r="S309" s="52">
        <f>SUM(ENERO:DICIEMBRE!S309)</f>
        <v>0</v>
      </c>
      <c r="T309" s="52">
        <f>SUM(ENERO:DICIEMBRE!T309)</f>
        <v>5</v>
      </c>
      <c r="U309" s="52">
        <f>SUM(ENERO:DICIEMBRE!U309)</f>
        <v>0</v>
      </c>
      <c r="V309" s="52">
        <f>SUM(ENERO:DICIEMBRE!V309)</f>
        <v>5</v>
      </c>
      <c r="W309" s="52">
        <f>SUM(ENERO:DICIEMBRE!W309)</f>
        <v>1</v>
      </c>
      <c r="X309" s="52">
        <f>SUM(ENERO:DICIEMBRE!X309)</f>
        <v>6</v>
      </c>
      <c r="Y309" s="52">
        <f>SUM(ENERO:DICIEMBRE!Y309)</f>
        <v>0</v>
      </c>
      <c r="Z309" s="52">
        <f>SUM(ENERO:DICIEMBRE!Z309)</f>
        <v>7</v>
      </c>
      <c r="AA309" s="52">
        <f>SUM(ENERO:DICIEMBRE!AA309)</f>
        <v>1</v>
      </c>
      <c r="AB309" s="52">
        <f>SUM(ENERO:DICIEMBRE!AB309)</f>
        <v>4</v>
      </c>
      <c r="AC309" s="52">
        <f>SUM(ENERO:DICIEMBRE!AC309)</f>
        <v>1</v>
      </c>
      <c r="AD309" s="52">
        <f>SUM(ENERO:DICIEMBRE!AD309)</f>
        <v>4</v>
      </c>
      <c r="AE309" s="52">
        <f>SUM(ENERO:DICIEMBRE!AE309)</f>
        <v>1</v>
      </c>
      <c r="AF309" s="52">
        <f>SUM(ENERO:DICIEMBRE!AF309)</f>
        <v>1</v>
      </c>
      <c r="AG309" s="52">
        <f>SUM(ENERO:DICIEMBRE!AG309)</f>
        <v>0</v>
      </c>
      <c r="AH309" s="52">
        <f>SUM(ENERO:DICIEMBRE!AH309)</f>
        <v>0</v>
      </c>
      <c r="AI309" s="52">
        <f>SUM(ENERO:DICIEMBRE!AI309)</f>
        <v>1</v>
      </c>
      <c r="AJ309" s="52">
        <f>SUM(ENERO:DICIEMBRE!AJ309)</f>
        <v>0</v>
      </c>
      <c r="AK309" s="52">
        <f>SUM(ENERO:DICIEMBRE!AK309)</f>
        <v>0</v>
      </c>
      <c r="AL309" s="52">
        <f>SUM(ENERO:DICIEMBRE!AL309)</f>
        <v>0</v>
      </c>
      <c r="AM309" s="52">
        <f>SUM(ENERO:DICIEMBRE!AM309)</f>
        <v>0</v>
      </c>
      <c r="AN309" s="52">
        <f>SUM(ENERO:DICIEMBRE!AN309)</f>
        <v>0</v>
      </c>
      <c r="AO309" s="52">
        <f>SUM(ENERO:DICIEMBRE!AO309)</f>
        <v>0</v>
      </c>
      <c r="AP309" s="52">
        <f>SUM(ENERO:DICIEMBRE!AP309)</f>
        <v>0</v>
      </c>
      <c r="AQ309" s="52">
        <f>SUM(ENERO:DICIEMBRE!AQ309)</f>
        <v>0</v>
      </c>
      <c r="AR309" s="52">
        <f>SUM(ENERO:DICIEMBRE!AR309)</f>
        <v>0</v>
      </c>
      <c r="AS309" s="52">
        <f>SUM(ENERO:DICIEMBRE!AS309)</f>
        <v>0</v>
      </c>
      <c r="AT309" s="52">
        <f>SUM(ENERO:DICIEMBRE!AT309)</f>
        <v>0</v>
      </c>
      <c r="AU309" s="52">
        <f>SUM(ENERO:DICIEMBRE!AU309)</f>
        <v>0</v>
      </c>
      <c r="AV309" s="52">
        <f>SUM(ENERO:DICIEMBRE!AV309)</f>
        <v>0</v>
      </c>
      <c r="AW309" s="52">
        <f>SUM(ENERO:DICIEMBRE!AW309)</f>
        <v>8</v>
      </c>
      <c r="AX309" s="52">
        <f>SUM(ENERO:DICIEMBRE!AX309)</f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4902" t="s">
        <v>308</v>
      </c>
      <c r="B310" s="4903"/>
      <c r="C310" s="580">
        <f t="shared" si="95"/>
        <v>11</v>
      </c>
      <c r="D310" s="581">
        <f t="shared" ref="D310" si="102">SUM(F310+H310+J310+L310+N310+P310+R310+T310+V310+X310+Z310+AB310+AD310+AF310+AH310+AJ310+AL310+AN310+AP310+AR310)</f>
        <v>7</v>
      </c>
      <c r="E310" s="582">
        <f t="shared" ref="E310" si="103">SUM(G310+I310+K310+M310+O310+Q310+S310+U310+W310+Y310+AA310+AC310+AE310+AG310+AI310+AK310+AM310+AO310+AQ310+AS310)</f>
        <v>4</v>
      </c>
      <c r="F310" s="52">
        <f>SUM(ENERO:DICIEMBRE!F310)</f>
        <v>0</v>
      </c>
      <c r="G310" s="52">
        <f>SUM(ENERO:DICIEMBRE!G310)</f>
        <v>0</v>
      </c>
      <c r="H310" s="52">
        <f>SUM(ENERO:DICIEMBRE!H310)</f>
        <v>0</v>
      </c>
      <c r="I310" s="52">
        <f>SUM(ENERO:DICIEMBRE!I310)</f>
        <v>0</v>
      </c>
      <c r="J310" s="52">
        <f>SUM(ENERO:DICIEMBRE!J310)</f>
        <v>0</v>
      </c>
      <c r="K310" s="52">
        <f>SUM(ENERO:DICIEMBRE!K310)</f>
        <v>0</v>
      </c>
      <c r="L310" s="52">
        <f>SUM(ENERO:DICIEMBRE!L310)</f>
        <v>0</v>
      </c>
      <c r="M310" s="52">
        <f>SUM(ENERO:DICIEMBRE!M310)</f>
        <v>0</v>
      </c>
      <c r="N310" s="52">
        <f>SUM(ENERO:DICIEMBRE!N310)</f>
        <v>0</v>
      </c>
      <c r="O310" s="52">
        <f>SUM(ENERO:DICIEMBRE!O310)</f>
        <v>0</v>
      </c>
      <c r="P310" s="52">
        <f>SUM(ENERO:DICIEMBRE!P310)</f>
        <v>0</v>
      </c>
      <c r="Q310" s="52">
        <f>SUM(ENERO:DICIEMBRE!Q310)</f>
        <v>0</v>
      </c>
      <c r="R310" s="52">
        <f>SUM(ENERO:DICIEMBRE!R310)</f>
        <v>0</v>
      </c>
      <c r="S310" s="52">
        <f>SUM(ENERO:DICIEMBRE!S310)</f>
        <v>0</v>
      </c>
      <c r="T310" s="52">
        <f>SUM(ENERO:DICIEMBRE!T310)</f>
        <v>0</v>
      </c>
      <c r="U310" s="52">
        <f>SUM(ENERO:DICIEMBRE!U310)</f>
        <v>0</v>
      </c>
      <c r="V310" s="52">
        <f>SUM(ENERO:DICIEMBRE!V310)</f>
        <v>2</v>
      </c>
      <c r="W310" s="52">
        <f>SUM(ENERO:DICIEMBRE!W310)</f>
        <v>1</v>
      </c>
      <c r="X310" s="52">
        <f>SUM(ENERO:DICIEMBRE!X310)</f>
        <v>2</v>
      </c>
      <c r="Y310" s="52">
        <f>SUM(ENERO:DICIEMBRE!Y310)</f>
        <v>3</v>
      </c>
      <c r="Z310" s="52">
        <f>SUM(ENERO:DICIEMBRE!Z310)</f>
        <v>2</v>
      </c>
      <c r="AA310" s="52">
        <f>SUM(ENERO:DICIEMBRE!AA310)</f>
        <v>0</v>
      </c>
      <c r="AB310" s="52">
        <f>SUM(ENERO:DICIEMBRE!AB310)</f>
        <v>0</v>
      </c>
      <c r="AC310" s="52">
        <f>SUM(ENERO:DICIEMBRE!AC310)</f>
        <v>0</v>
      </c>
      <c r="AD310" s="52">
        <f>SUM(ENERO:DICIEMBRE!AD310)</f>
        <v>1</v>
      </c>
      <c r="AE310" s="52">
        <f>SUM(ENERO:DICIEMBRE!AE310)</f>
        <v>0</v>
      </c>
      <c r="AF310" s="52">
        <f>SUM(ENERO:DICIEMBRE!AF310)</f>
        <v>0</v>
      </c>
      <c r="AG310" s="52">
        <f>SUM(ENERO:DICIEMBRE!AG310)</f>
        <v>0</v>
      </c>
      <c r="AH310" s="52">
        <f>SUM(ENERO:DICIEMBRE!AH310)</f>
        <v>0</v>
      </c>
      <c r="AI310" s="52">
        <f>SUM(ENERO:DICIEMBRE!AI310)</f>
        <v>0</v>
      </c>
      <c r="AJ310" s="52">
        <f>SUM(ENERO:DICIEMBRE!AJ310)</f>
        <v>0</v>
      </c>
      <c r="AK310" s="52">
        <f>SUM(ENERO:DICIEMBRE!AK310)</f>
        <v>0</v>
      </c>
      <c r="AL310" s="52">
        <f>SUM(ENERO:DICIEMBRE!AL310)</f>
        <v>0</v>
      </c>
      <c r="AM310" s="52">
        <f>SUM(ENERO:DICIEMBRE!AM310)</f>
        <v>0</v>
      </c>
      <c r="AN310" s="52">
        <f>SUM(ENERO:DICIEMBRE!AN310)</f>
        <v>0</v>
      </c>
      <c r="AO310" s="52">
        <f>SUM(ENERO:DICIEMBRE!AO310)</f>
        <v>0</v>
      </c>
      <c r="AP310" s="52">
        <f>SUM(ENERO:DICIEMBRE!AP310)</f>
        <v>0</v>
      </c>
      <c r="AQ310" s="52">
        <f>SUM(ENERO:DICIEMBRE!AQ310)</f>
        <v>0</v>
      </c>
      <c r="AR310" s="52">
        <f>SUM(ENERO:DICIEMBRE!AR310)</f>
        <v>0</v>
      </c>
      <c r="AS310" s="52">
        <f>SUM(ENERO:DICIEMBRE!AS310)</f>
        <v>0</v>
      </c>
      <c r="AT310" s="52">
        <f>SUM(ENERO:DICIEMBRE!AT310)</f>
        <v>0</v>
      </c>
      <c r="AU310" s="52">
        <f>SUM(ENERO:DICIEMBRE!AU310)</f>
        <v>1</v>
      </c>
      <c r="AV310" s="52">
        <f>SUM(ENERO:DICIEMBRE!AV310)</f>
        <v>1</v>
      </c>
      <c r="AW310" s="52">
        <f>SUM(ENERO:DICIEMBRE!AW310)</f>
        <v>0</v>
      </c>
      <c r="AX310" s="52">
        <f>SUM(ENERO:DICIEMBRE!AX310)</f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4904" t="s">
        <v>309</v>
      </c>
      <c r="B311" s="4904"/>
      <c r="C311" s="583">
        <f t="shared" si="95"/>
        <v>21</v>
      </c>
      <c r="D311" s="584">
        <f t="shared" ref="D311:E312" si="104">SUM(F311+H311+J311+L311+N311+P311+R311+T311+V311+X311+Z311+AB311+AD311+AF311+AH311+AJ311+AL311+AN311+AP311+AR311)</f>
        <v>16</v>
      </c>
      <c r="E311" s="585">
        <f t="shared" si="104"/>
        <v>5</v>
      </c>
      <c r="F311" s="52">
        <f>SUM(ENERO:DICIEMBRE!F311)</f>
        <v>0</v>
      </c>
      <c r="G311" s="52">
        <f>SUM(ENERO:DICIEMBRE!G311)</f>
        <v>0</v>
      </c>
      <c r="H311" s="52">
        <f>SUM(ENERO:DICIEMBRE!H311)</f>
        <v>0</v>
      </c>
      <c r="I311" s="52">
        <f>SUM(ENERO:DICIEMBRE!I311)</f>
        <v>0</v>
      </c>
      <c r="J311" s="52">
        <f>SUM(ENERO:DICIEMBRE!J311)</f>
        <v>0</v>
      </c>
      <c r="K311" s="52">
        <f>SUM(ENERO:DICIEMBRE!K311)</f>
        <v>1</v>
      </c>
      <c r="L311" s="52">
        <f>SUM(ENERO:DICIEMBRE!L311)</f>
        <v>0</v>
      </c>
      <c r="M311" s="52">
        <f>SUM(ENERO:DICIEMBRE!M311)</f>
        <v>0</v>
      </c>
      <c r="N311" s="52">
        <f>SUM(ENERO:DICIEMBRE!N311)</f>
        <v>0</v>
      </c>
      <c r="O311" s="52">
        <f>SUM(ENERO:DICIEMBRE!O311)</f>
        <v>0</v>
      </c>
      <c r="P311" s="52">
        <f>SUM(ENERO:DICIEMBRE!P311)</f>
        <v>0</v>
      </c>
      <c r="Q311" s="52">
        <f>SUM(ENERO:DICIEMBRE!Q311)</f>
        <v>0</v>
      </c>
      <c r="R311" s="52">
        <f>SUM(ENERO:DICIEMBRE!R311)</f>
        <v>0</v>
      </c>
      <c r="S311" s="52">
        <f>SUM(ENERO:DICIEMBRE!S311)</f>
        <v>0</v>
      </c>
      <c r="T311" s="52">
        <f>SUM(ENERO:DICIEMBRE!T311)</f>
        <v>1</v>
      </c>
      <c r="U311" s="52">
        <f>SUM(ENERO:DICIEMBRE!U311)</f>
        <v>0</v>
      </c>
      <c r="V311" s="52">
        <f>SUM(ENERO:DICIEMBRE!V311)</f>
        <v>4</v>
      </c>
      <c r="W311" s="52">
        <f>SUM(ENERO:DICIEMBRE!W311)</f>
        <v>1</v>
      </c>
      <c r="X311" s="52">
        <f>SUM(ENERO:DICIEMBRE!X311)</f>
        <v>3</v>
      </c>
      <c r="Y311" s="52">
        <f>SUM(ENERO:DICIEMBRE!Y311)</f>
        <v>0</v>
      </c>
      <c r="Z311" s="52">
        <f>SUM(ENERO:DICIEMBRE!Z311)</f>
        <v>1</v>
      </c>
      <c r="AA311" s="52">
        <f>SUM(ENERO:DICIEMBRE!AA311)</f>
        <v>1</v>
      </c>
      <c r="AB311" s="52">
        <f>SUM(ENERO:DICIEMBRE!AB311)</f>
        <v>5</v>
      </c>
      <c r="AC311" s="52">
        <f>SUM(ENERO:DICIEMBRE!AC311)</f>
        <v>0</v>
      </c>
      <c r="AD311" s="52">
        <f>SUM(ENERO:DICIEMBRE!AD311)</f>
        <v>0</v>
      </c>
      <c r="AE311" s="52">
        <f>SUM(ENERO:DICIEMBRE!AE311)</f>
        <v>0</v>
      </c>
      <c r="AF311" s="52">
        <f>SUM(ENERO:DICIEMBRE!AF311)</f>
        <v>0</v>
      </c>
      <c r="AG311" s="52">
        <f>SUM(ENERO:DICIEMBRE!AG311)</f>
        <v>1</v>
      </c>
      <c r="AH311" s="52">
        <f>SUM(ENERO:DICIEMBRE!AH311)</f>
        <v>1</v>
      </c>
      <c r="AI311" s="52">
        <f>SUM(ENERO:DICIEMBRE!AI311)</f>
        <v>1</v>
      </c>
      <c r="AJ311" s="52">
        <f>SUM(ENERO:DICIEMBRE!AJ311)</f>
        <v>1</v>
      </c>
      <c r="AK311" s="52">
        <f>SUM(ENERO:DICIEMBRE!AK311)</f>
        <v>0</v>
      </c>
      <c r="AL311" s="52">
        <f>SUM(ENERO:DICIEMBRE!AL311)</f>
        <v>0</v>
      </c>
      <c r="AM311" s="52">
        <f>SUM(ENERO:DICIEMBRE!AM311)</f>
        <v>0</v>
      </c>
      <c r="AN311" s="52">
        <f>SUM(ENERO:DICIEMBRE!AN311)</f>
        <v>0</v>
      </c>
      <c r="AO311" s="52">
        <f>SUM(ENERO:DICIEMBRE!AO311)</f>
        <v>0</v>
      </c>
      <c r="AP311" s="52">
        <f>SUM(ENERO:DICIEMBRE!AP311)</f>
        <v>0</v>
      </c>
      <c r="AQ311" s="52">
        <f>SUM(ENERO:DICIEMBRE!AQ311)</f>
        <v>0</v>
      </c>
      <c r="AR311" s="52">
        <f>SUM(ENERO:DICIEMBRE!AR311)</f>
        <v>0</v>
      </c>
      <c r="AS311" s="52">
        <f>SUM(ENERO:DICIEMBRE!AS311)</f>
        <v>0</v>
      </c>
      <c r="AT311" s="52">
        <f>SUM(ENERO:DICIEMBRE!AT311)</f>
        <v>0</v>
      </c>
      <c r="AU311" s="52">
        <f>SUM(ENERO:DICIEMBRE!AU311)</f>
        <v>0</v>
      </c>
      <c r="AV311" s="52">
        <f>SUM(ENERO:DICIEMBRE!AV311)</f>
        <v>0</v>
      </c>
      <c r="AW311" s="52">
        <f>SUM(ENERO:DICIEMBRE!AW311)</f>
        <v>3</v>
      </c>
      <c r="AX311" s="52">
        <f>SUM(ENERO:DICIEMBRE!AX311)</f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2</v>
      </c>
      <c r="D312" s="391">
        <f t="shared" si="104"/>
        <v>2</v>
      </c>
      <c r="E312" s="392">
        <f t="shared" si="104"/>
        <v>0</v>
      </c>
      <c r="F312" s="52">
        <f>SUM(ENERO:DICIEMBRE!F312)</f>
        <v>0</v>
      </c>
      <c r="G312" s="52">
        <f>SUM(ENERO:DICIEMBRE!G312)</f>
        <v>0</v>
      </c>
      <c r="H312" s="52">
        <f>SUM(ENERO:DICIEMBRE!H312)</f>
        <v>0</v>
      </c>
      <c r="I312" s="52">
        <f>SUM(ENERO:DICIEMBRE!I312)</f>
        <v>0</v>
      </c>
      <c r="J312" s="52">
        <f>SUM(ENERO:DICIEMBRE!J312)</f>
        <v>0</v>
      </c>
      <c r="K312" s="52">
        <f>SUM(ENERO:DICIEMBRE!K312)</f>
        <v>0</v>
      </c>
      <c r="L312" s="52">
        <f>SUM(ENERO:DICIEMBRE!L312)</f>
        <v>0</v>
      </c>
      <c r="M312" s="52">
        <f>SUM(ENERO:DICIEMBRE!M312)</f>
        <v>0</v>
      </c>
      <c r="N312" s="52">
        <f>SUM(ENERO:DICIEMBRE!N312)</f>
        <v>0</v>
      </c>
      <c r="O312" s="52">
        <f>SUM(ENERO:DICIEMBRE!O312)</f>
        <v>0</v>
      </c>
      <c r="P312" s="52">
        <f>SUM(ENERO:DICIEMBRE!P312)</f>
        <v>0</v>
      </c>
      <c r="Q312" s="52">
        <f>SUM(ENERO:DICIEMBRE!Q312)</f>
        <v>0</v>
      </c>
      <c r="R312" s="52">
        <f>SUM(ENERO:DICIEMBRE!R312)</f>
        <v>0</v>
      </c>
      <c r="S312" s="52">
        <f>SUM(ENERO:DICIEMBRE!S312)</f>
        <v>0</v>
      </c>
      <c r="T312" s="52">
        <f>SUM(ENERO:DICIEMBRE!T312)</f>
        <v>0</v>
      </c>
      <c r="U312" s="52">
        <f>SUM(ENERO:DICIEMBRE!U312)</f>
        <v>0</v>
      </c>
      <c r="V312" s="52">
        <f>SUM(ENERO:DICIEMBRE!V312)</f>
        <v>0</v>
      </c>
      <c r="W312" s="52">
        <f>SUM(ENERO:DICIEMBRE!W312)</f>
        <v>0</v>
      </c>
      <c r="X312" s="52">
        <f>SUM(ENERO:DICIEMBRE!X312)</f>
        <v>0</v>
      </c>
      <c r="Y312" s="52">
        <f>SUM(ENERO:DICIEMBRE!Y312)</f>
        <v>0</v>
      </c>
      <c r="Z312" s="52">
        <f>SUM(ENERO:DICIEMBRE!Z312)</f>
        <v>0</v>
      </c>
      <c r="AA312" s="52">
        <f>SUM(ENERO:DICIEMBRE!AA312)</f>
        <v>0</v>
      </c>
      <c r="AB312" s="52">
        <f>SUM(ENERO:DICIEMBRE!AB312)</f>
        <v>1</v>
      </c>
      <c r="AC312" s="52">
        <f>SUM(ENERO:DICIEMBRE!AC312)</f>
        <v>0</v>
      </c>
      <c r="AD312" s="52">
        <f>SUM(ENERO:DICIEMBRE!AD312)</f>
        <v>0</v>
      </c>
      <c r="AE312" s="52">
        <f>SUM(ENERO:DICIEMBRE!AE312)</f>
        <v>0</v>
      </c>
      <c r="AF312" s="52">
        <f>SUM(ENERO:DICIEMBRE!AF312)</f>
        <v>0</v>
      </c>
      <c r="AG312" s="52">
        <f>SUM(ENERO:DICIEMBRE!AG312)</f>
        <v>0</v>
      </c>
      <c r="AH312" s="52">
        <f>SUM(ENERO:DICIEMBRE!AH312)</f>
        <v>1</v>
      </c>
      <c r="AI312" s="52">
        <f>SUM(ENERO:DICIEMBRE!AI312)</f>
        <v>0</v>
      </c>
      <c r="AJ312" s="52">
        <f>SUM(ENERO:DICIEMBRE!AJ312)</f>
        <v>0</v>
      </c>
      <c r="AK312" s="52">
        <f>SUM(ENERO:DICIEMBRE!AK312)</f>
        <v>0</v>
      </c>
      <c r="AL312" s="52">
        <f>SUM(ENERO:DICIEMBRE!AL312)</f>
        <v>0</v>
      </c>
      <c r="AM312" s="52">
        <f>SUM(ENERO:DICIEMBRE!AM312)</f>
        <v>0</v>
      </c>
      <c r="AN312" s="52">
        <f>SUM(ENERO:DICIEMBRE!AN312)</f>
        <v>0</v>
      </c>
      <c r="AO312" s="52">
        <f>SUM(ENERO:DICIEMBRE!AO312)</f>
        <v>0</v>
      </c>
      <c r="AP312" s="52">
        <f>SUM(ENERO:DICIEMBRE!AP312)</f>
        <v>0</v>
      </c>
      <c r="AQ312" s="52">
        <f>SUM(ENERO:DICIEMBRE!AQ312)</f>
        <v>0</v>
      </c>
      <c r="AR312" s="52">
        <f>SUM(ENERO:DICIEMBRE!AR312)</f>
        <v>0</v>
      </c>
      <c r="AS312" s="52">
        <f>SUM(ENERO:DICIEMBRE!AS312)</f>
        <v>0</v>
      </c>
      <c r="AT312" s="52">
        <f>SUM(ENERO:DICIEMBRE!AT312)</f>
        <v>0</v>
      </c>
      <c r="AU312" s="52">
        <f>SUM(ENERO:DICIEMBRE!AU312)</f>
        <v>0</v>
      </c>
      <c r="AV312" s="52">
        <f>SUM(ENERO:DICIEMBRE!AV312)</f>
        <v>0</v>
      </c>
      <c r="AW312" s="52">
        <f>SUM(ENERO:DICIEMBRE!AW312)</f>
        <v>0</v>
      </c>
      <c r="AX312" s="52">
        <f>SUM(ENERO:DICIEMBRE!AX312)</f>
        <v>0</v>
      </c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1</v>
      </c>
      <c r="D313" s="386">
        <f>SUM(F313+H313+J313+L313)</f>
        <v>0</v>
      </c>
      <c r="E313" s="387">
        <f>SUM(G313+I313+K313+M313)</f>
        <v>1</v>
      </c>
      <c r="F313" s="52">
        <f>SUM(ENERO:DICIEMBRE!F313)</f>
        <v>0</v>
      </c>
      <c r="G313" s="52">
        <f>SUM(ENERO:DICIEMBRE!G313)</f>
        <v>0</v>
      </c>
      <c r="H313" s="52">
        <f>SUM(ENERO:DICIEMBRE!H313)</f>
        <v>0</v>
      </c>
      <c r="I313" s="52">
        <f>SUM(ENERO:DICIEMBRE!I313)</f>
        <v>0</v>
      </c>
      <c r="J313" s="52">
        <f>SUM(ENERO:DICIEMBRE!J313)</f>
        <v>0</v>
      </c>
      <c r="K313" s="52">
        <f>SUM(ENERO:DICIEMBRE!K313)</f>
        <v>1</v>
      </c>
      <c r="L313" s="52">
        <f>SUM(ENERO:DICIEMBRE!L313)</f>
        <v>0</v>
      </c>
      <c r="M313" s="52">
        <f>SUM(ENERO:DICIEMBRE!M313)</f>
        <v>0</v>
      </c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52">
        <f>SUM(ENERO:DICIEMBRE!AV313)</f>
        <v>0</v>
      </c>
      <c r="AW313" s="52">
        <f>SUM(ENERO:DICIEMBRE!AW313)</f>
        <v>0</v>
      </c>
      <c r="AX313" s="52">
        <f>SUM(ENERO:DICIEMBRE!AX313)</f>
        <v>0</v>
      </c>
      <c r="AY313" s="31" t="str">
        <f t="shared" si="96"/>
        <v xml:space="preserve">* No olvide digitar los campos Trans y/o Pueblo Originario y/o Migrantes y/o Población SENAME(Digite CERO si no tiene). </v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 xml:space="preserve">* No olvide digitar los campos Trans y/o Pueblo Originario y/o Migrantes y/o Población SENAME(Digite CERO si no tiene). </v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1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506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392">
        <f>SUM(G314+I314+K314+M314+O314+Q314+S314+U314+W314+Y314+AA314+AC314+AE314+AG314+AI314+AK314+AM314+AO314+AQ314+AS314)</f>
        <v>0</v>
      </c>
      <c r="F314" s="52">
        <f>SUM(ENERO:DICIEMBRE!F314)</f>
        <v>0</v>
      </c>
      <c r="G314" s="52">
        <f>SUM(ENERO:DICIEMBRE!G314)</f>
        <v>0</v>
      </c>
      <c r="H314" s="52">
        <f>SUM(ENERO:DICIEMBRE!H314)</f>
        <v>0</v>
      </c>
      <c r="I314" s="52">
        <f>SUM(ENERO:DICIEMBRE!I314)</f>
        <v>0</v>
      </c>
      <c r="J314" s="52">
        <f>SUM(ENERO:DICIEMBRE!J314)</f>
        <v>0</v>
      </c>
      <c r="K314" s="52">
        <f>SUM(ENERO:DICIEMBRE!K314)</f>
        <v>0</v>
      </c>
      <c r="L314" s="52">
        <f>SUM(ENERO:DICIEMBRE!L314)</f>
        <v>0</v>
      </c>
      <c r="M314" s="52">
        <f>SUM(ENERO:DICIEMBRE!M314)</f>
        <v>0</v>
      </c>
      <c r="N314" s="52">
        <f>SUM(ENERO:DICIEMBRE!N314)</f>
        <v>0</v>
      </c>
      <c r="O314" s="52">
        <f>SUM(ENERO:DICIEMBRE!O314)</f>
        <v>0</v>
      </c>
      <c r="P314" s="52">
        <f>SUM(ENERO:DICIEMBRE!P314)</f>
        <v>0</v>
      </c>
      <c r="Q314" s="52">
        <f>SUM(ENERO:DICIEMBRE!Q314)</f>
        <v>0</v>
      </c>
      <c r="R314" s="52">
        <f>SUM(ENERO:DICIEMBRE!R314)</f>
        <v>0</v>
      </c>
      <c r="S314" s="52">
        <f>SUM(ENERO:DICIEMBRE!S314)</f>
        <v>0</v>
      </c>
      <c r="T314" s="52">
        <f>SUM(ENERO:DICIEMBRE!T314)</f>
        <v>0</v>
      </c>
      <c r="U314" s="52">
        <f>SUM(ENERO:DICIEMBRE!U314)</f>
        <v>0</v>
      </c>
      <c r="V314" s="52">
        <f>SUM(ENERO:DICIEMBRE!V314)</f>
        <v>0</v>
      </c>
      <c r="W314" s="52">
        <f>SUM(ENERO:DICIEMBRE!W314)</f>
        <v>0</v>
      </c>
      <c r="X314" s="52">
        <f>SUM(ENERO:DICIEMBRE!X314)</f>
        <v>0</v>
      </c>
      <c r="Y314" s="52">
        <f>SUM(ENERO:DICIEMBRE!Y314)</f>
        <v>0</v>
      </c>
      <c r="Z314" s="52">
        <f>SUM(ENERO:DICIEMBRE!Z314)</f>
        <v>0</v>
      </c>
      <c r="AA314" s="52">
        <f>SUM(ENERO:DICIEMBRE!AA314)</f>
        <v>0</v>
      </c>
      <c r="AB314" s="52">
        <f>SUM(ENERO:DICIEMBRE!AB314)</f>
        <v>0</v>
      </c>
      <c r="AC314" s="52">
        <f>SUM(ENERO:DICIEMBRE!AC314)</f>
        <v>0</v>
      </c>
      <c r="AD314" s="52">
        <f>SUM(ENERO:DICIEMBRE!AD314)</f>
        <v>0</v>
      </c>
      <c r="AE314" s="52">
        <f>SUM(ENERO:DICIEMBRE!AE314)</f>
        <v>0</v>
      </c>
      <c r="AF314" s="52">
        <f>SUM(ENERO:DICIEMBRE!AF314)</f>
        <v>0</v>
      </c>
      <c r="AG314" s="52">
        <f>SUM(ENERO:DICIEMBRE!AG314)</f>
        <v>0</v>
      </c>
      <c r="AH314" s="52">
        <f>SUM(ENERO:DICIEMBRE!AH314)</f>
        <v>0</v>
      </c>
      <c r="AI314" s="52">
        <f>SUM(ENERO:DICIEMBRE!AI314)</f>
        <v>0</v>
      </c>
      <c r="AJ314" s="52">
        <f>SUM(ENERO:DICIEMBRE!AJ314)</f>
        <v>0</v>
      </c>
      <c r="AK314" s="52">
        <f>SUM(ENERO:DICIEMBRE!AK314)</f>
        <v>0</v>
      </c>
      <c r="AL314" s="52">
        <f>SUM(ENERO:DICIEMBRE!AL314)</f>
        <v>0</v>
      </c>
      <c r="AM314" s="52">
        <f>SUM(ENERO:DICIEMBRE!AM314)</f>
        <v>0</v>
      </c>
      <c r="AN314" s="52">
        <f>SUM(ENERO:DICIEMBRE!AN314)</f>
        <v>0</v>
      </c>
      <c r="AO314" s="52">
        <f>SUM(ENERO:DICIEMBRE!AO314)</f>
        <v>0</v>
      </c>
      <c r="AP314" s="52">
        <f>SUM(ENERO:DICIEMBRE!AP314)</f>
        <v>0</v>
      </c>
      <c r="AQ314" s="52">
        <f>SUM(ENERO:DICIEMBRE!AQ314)</f>
        <v>0</v>
      </c>
      <c r="AR314" s="52">
        <f>SUM(ENERO:DICIEMBRE!AR314)</f>
        <v>0</v>
      </c>
      <c r="AS314" s="52">
        <f>SUM(ENERO:DICIEMBRE!AS314)</f>
        <v>0</v>
      </c>
      <c r="AT314" s="52">
        <f>SUM(ENERO:DICIEMBRE!AT314)</f>
        <v>0</v>
      </c>
      <c r="AU314" s="52">
        <f>SUM(ENERO:DICIEMBRE!AU314)</f>
        <v>0</v>
      </c>
      <c r="AV314" s="52">
        <f>SUM(ENERO:DICIEMBRE!AV314)</f>
        <v>0</v>
      </c>
      <c r="AW314" s="52">
        <f>SUM(ENERO:DICIEMBRE!AW314)</f>
        <v>0</v>
      </c>
      <c r="AX314" s="52">
        <f>SUM(ENERO:DICIEMBRE!AX314)</f>
        <v>0</v>
      </c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4825"/>
      <c r="B315" s="509" t="s">
        <v>314</v>
      </c>
      <c r="C315" s="234">
        <f t="shared" si="95"/>
        <v>1</v>
      </c>
      <c r="D315" s="235">
        <f t="shared" si="106"/>
        <v>1</v>
      </c>
      <c r="E315" s="236">
        <f t="shared" si="106"/>
        <v>0</v>
      </c>
      <c r="F315" s="52">
        <f>SUM(ENERO:DICIEMBRE!F315)</f>
        <v>0</v>
      </c>
      <c r="G315" s="52">
        <f>SUM(ENERO:DICIEMBRE!G315)</f>
        <v>0</v>
      </c>
      <c r="H315" s="52">
        <f>SUM(ENERO:DICIEMBRE!H315)</f>
        <v>0</v>
      </c>
      <c r="I315" s="52">
        <f>SUM(ENERO:DICIEMBRE!I315)</f>
        <v>0</v>
      </c>
      <c r="J315" s="52">
        <f>SUM(ENERO:DICIEMBRE!J315)</f>
        <v>0</v>
      </c>
      <c r="K315" s="52">
        <f>SUM(ENERO:DICIEMBRE!K315)</f>
        <v>0</v>
      </c>
      <c r="L315" s="52">
        <f>SUM(ENERO:DICIEMBRE!L315)</f>
        <v>0</v>
      </c>
      <c r="M315" s="52">
        <f>SUM(ENERO:DICIEMBRE!M315)</f>
        <v>0</v>
      </c>
      <c r="N315" s="52">
        <f>SUM(ENERO:DICIEMBRE!N315)</f>
        <v>0</v>
      </c>
      <c r="O315" s="52">
        <f>SUM(ENERO:DICIEMBRE!O315)</f>
        <v>0</v>
      </c>
      <c r="P315" s="52">
        <f>SUM(ENERO:DICIEMBRE!P315)</f>
        <v>0</v>
      </c>
      <c r="Q315" s="52">
        <f>SUM(ENERO:DICIEMBRE!Q315)</f>
        <v>0</v>
      </c>
      <c r="R315" s="52">
        <f>SUM(ENERO:DICIEMBRE!R315)</f>
        <v>0</v>
      </c>
      <c r="S315" s="52">
        <f>SUM(ENERO:DICIEMBRE!S315)</f>
        <v>0</v>
      </c>
      <c r="T315" s="52">
        <f>SUM(ENERO:DICIEMBRE!T315)</f>
        <v>0</v>
      </c>
      <c r="U315" s="52">
        <f>SUM(ENERO:DICIEMBRE!U315)</f>
        <v>0</v>
      </c>
      <c r="V315" s="52">
        <f>SUM(ENERO:DICIEMBRE!V315)</f>
        <v>0</v>
      </c>
      <c r="W315" s="52">
        <f>SUM(ENERO:DICIEMBRE!W315)</f>
        <v>0</v>
      </c>
      <c r="X315" s="52">
        <f>SUM(ENERO:DICIEMBRE!X315)</f>
        <v>1</v>
      </c>
      <c r="Y315" s="52">
        <f>SUM(ENERO:DICIEMBRE!Y315)</f>
        <v>0</v>
      </c>
      <c r="Z315" s="52">
        <f>SUM(ENERO:DICIEMBRE!Z315)</f>
        <v>0</v>
      </c>
      <c r="AA315" s="52">
        <f>SUM(ENERO:DICIEMBRE!AA315)</f>
        <v>0</v>
      </c>
      <c r="AB315" s="52">
        <f>SUM(ENERO:DICIEMBRE!AB315)</f>
        <v>0</v>
      </c>
      <c r="AC315" s="52">
        <f>SUM(ENERO:DICIEMBRE!AC315)</f>
        <v>0</v>
      </c>
      <c r="AD315" s="52">
        <f>SUM(ENERO:DICIEMBRE!AD315)</f>
        <v>0</v>
      </c>
      <c r="AE315" s="52">
        <f>SUM(ENERO:DICIEMBRE!AE315)</f>
        <v>0</v>
      </c>
      <c r="AF315" s="52">
        <f>SUM(ENERO:DICIEMBRE!AF315)</f>
        <v>0</v>
      </c>
      <c r="AG315" s="52">
        <f>SUM(ENERO:DICIEMBRE!AG315)</f>
        <v>0</v>
      </c>
      <c r="AH315" s="52">
        <f>SUM(ENERO:DICIEMBRE!AH315)</f>
        <v>0</v>
      </c>
      <c r="AI315" s="52">
        <f>SUM(ENERO:DICIEMBRE!AI315)</f>
        <v>0</v>
      </c>
      <c r="AJ315" s="52">
        <f>SUM(ENERO:DICIEMBRE!AJ315)</f>
        <v>0</v>
      </c>
      <c r="AK315" s="52">
        <f>SUM(ENERO:DICIEMBRE!AK315)</f>
        <v>0</v>
      </c>
      <c r="AL315" s="52">
        <f>SUM(ENERO:DICIEMBRE!AL315)</f>
        <v>0</v>
      </c>
      <c r="AM315" s="52">
        <f>SUM(ENERO:DICIEMBRE!AM315)</f>
        <v>0</v>
      </c>
      <c r="AN315" s="52">
        <f>SUM(ENERO:DICIEMBRE!AN315)</f>
        <v>0</v>
      </c>
      <c r="AO315" s="52">
        <f>SUM(ENERO:DICIEMBRE!AO315)</f>
        <v>0</v>
      </c>
      <c r="AP315" s="52">
        <f>SUM(ENERO:DICIEMBRE!AP315)</f>
        <v>0</v>
      </c>
      <c r="AQ315" s="52">
        <f>SUM(ENERO:DICIEMBRE!AQ315)</f>
        <v>0</v>
      </c>
      <c r="AR315" s="52">
        <f>SUM(ENERO:DICIEMBRE!AR315)</f>
        <v>0</v>
      </c>
      <c r="AS315" s="52">
        <f>SUM(ENERO:DICIEMBRE!AS315)</f>
        <v>0</v>
      </c>
      <c r="AT315" s="52">
        <f>SUM(ENERO:DICIEMBRE!AT315)</f>
        <v>0</v>
      </c>
      <c r="AU315" s="52">
        <f>SUM(ENERO:DICIEMBRE!AU315)</f>
        <v>0</v>
      </c>
      <c r="AV315" s="52">
        <f>SUM(ENERO:DICIEMBRE!AV315)</f>
        <v>0</v>
      </c>
      <c r="AW315" s="52">
        <f>SUM(ENERO:DICIEMBRE!AW315)</f>
        <v>0</v>
      </c>
      <c r="AX315" s="52">
        <f>SUM(ENERO:DICIEMBRE!AX315)</f>
        <v>0</v>
      </c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4825"/>
      <c r="B316" s="509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52">
        <f>SUM(ENERO:DICIEMBRE!F316)</f>
        <v>0</v>
      </c>
      <c r="G316" s="52">
        <f>SUM(ENERO:DICIEMBRE!G316)</f>
        <v>0</v>
      </c>
      <c r="H316" s="52">
        <f>SUM(ENERO:DICIEMBRE!H316)</f>
        <v>0</v>
      </c>
      <c r="I316" s="52">
        <f>SUM(ENERO:DICIEMBRE!I316)</f>
        <v>0</v>
      </c>
      <c r="J316" s="52">
        <f>SUM(ENERO:DICIEMBRE!J316)</f>
        <v>0</v>
      </c>
      <c r="K316" s="52">
        <f>SUM(ENERO:DICIEMBRE!K316)</f>
        <v>0</v>
      </c>
      <c r="L316" s="52">
        <f>SUM(ENERO:DICIEMBRE!L316)</f>
        <v>0</v>
      </c>
      <c r="M316" s="52">
        <f>SUM(ENERO:DICIEMBRE!M316)</f>
        <v>0</v>
      </c>
      <c r="N316" s="52">
        <f>SUM(ENERO:DICIEMBRE!N316)</f>
        <v>0</v>
      </c>
      <c r="O316" s="52">
        <f>SUM(ENERO:DICIEMBRE!O316)</f>
        <v>0</v>
      </c>
      <c r="P316" s="52">
        <f>SUM(ENERO:DICIEMBRE!P316)</f>
        <v>0</v>
      </c>
      <c r="Q316" s="52">
        <f>SUM(ENERO:DICIEMBRE!Q316)</f>
        <v>0</v>
      </c>
      <c r="R316" s="52">
        <f>SUM(ENERO:DICIEMBRE!R316)</f>
        <v>0</v>
      </c>
      <c r="S316" s="52">
        <f>SUM(ENERO:DICIEMBRE!S316)</f>
        <v>0</v>
      </c>
      <c r="T316" s="52">
        <f>SUM(ENERO:DICIEMBRE!T316)</f>
        <v>0</v>
      </c>
      <c r="U316" s="52">
        <f>SUM(ENERO:DICIEMBRE!U316)</f>
        <v>0</v>
      </c>
      <c r="V316" s="52">
        <f>SUM(ENERO:DICIEMBRE!V316)</f>
        <v>0</v>
      </c>
      <c r="W316" s="52">
        <f>SUM(ENERO:DICIEMBRE!W316)</f>
        <v>0</v>
      </c>
      <c r="X316" s="52">
        <f>SUM(ENERO:DICIEMBRE!X316)</f>
        <v>0</v>
      </c>
      <c r="Y316" s="52">
        <f>SUM(ENERO:DICIEMBRE!Y316)</f>
        <v>0</v>
      </c>
      <c r="Z316" s="52">
        <f>SUM(ENERO:DICIEMBRE!Z316)</f>
        <v>0</v>
      </c>
      <c r="AA316" s="52">
        <f>SUM(ENERO:DICIEMBRE!AA316)</f>
        <v>0</v>
      </c>
      <c r="AB316" s="52">
        <f>SUM(ENERO:DICIEMBRE!AB316)</f>
        <v>0</v>
      </c>
      <c r="AC316" s="52">
        <f>SUM(ENERO:DICIEMBRE!AC316)</f>
        <v>0</v>
      </c>
      <c r="AD316" s="52">
        <f>SUM(ENERO:DICIEMBRE!AD316)</f>
        <v>0</v>
      </c>
      <c r="AE316" s="52">
        <f>SUM(ENERO:DICIEMBRE!AE316)</f>
        <v>0</v>
      </c>
      <c r="AF316" s="52">
        <f>SUM(ENERO:DICIEMBRE!AF316)</f>
        <v>0</v>
      </c>
      <c r="AG316" s="52">
        <f>SUM(ENERO:DICIEMBRE!AG316)</f>
        <v>0</v>
      </c>
      <c r="AH316" s="52">
        <f>SUM(ENERO:DICIEMBRE!AH316)</f>
        <v>0</v>
      </c>
      <c r="AI316" s="52">
        <f>SUM(ENERO:DICIEMBRE!AI316)</f>
        <v>0</v>
      </c>
      <c r="AJ316" s="52">
        <f>SUM(ENERO:DICIEMBRE!AJ316)</f>
        <v>0</v>
      </c>
      <c r="AK316" s="52">
        <f>SUM(ENERO:DICIEMBRE!AK316)</f>
        <v>0</v>
      </c>
      <c r="AL316" s="52">
        <f>SUM(ENERO:DICIEMBRE!AL316)</f>
        <v>0</v>
      </c>
      <c r="AM316" s="52">
        <f>SUM(ENERO:DICIEMBRE!AM316)</f>
        <v>0</v>
      </c>
      <c r="AN316" s="52">
        <f>SUM(ENERO:DICIEMBRE!AN316)</f>
        <v>0</v>
      </c>
      <c r="AO316" s="52">
        <f>SUM(ENERO:DICIEMBRE!AO316)</f>
        <v>0</v>
      </c>
      <c r="AP316" s="52">
        <f>SUM(ENERO:DICIEMBRE!AP316)</f>
        <v>0</v>
      </c>
      <c r="AQ316" s="52">
        <f>SUM(ENERO:DICIEMBRE!AQ316)</f>
        <v>0</v>
      </c>
      <c r="AR316" s="52">
        <f>SUM(ENERO:DICIEMBRE!AR316)</f>
        <v>0</v>
      </c>
      <c r="AS316" s="52">
        <f>SUM(ENERO:DICIEMBRE!AS316)</f>
        <v>0</v>
      </c>
      <c r="AT316" s="52">
        <f>SUM(ENERO:DICIEMBRE!AT316)</f>
        <v>0</v>
      </c>
      <c r="AU316" s="52">
        <f>SUM(ENERO:DICIEMBRE!AU316)</f>
        <v>0</v>
      </c>
      <c r="AV316" s="52">
        <f>SUM(ENERO:DICIEMBRE!AV316)</f>
        <v>0</v>
      </c>
      <c r="AW316" s="52">
        <f>SUM(ENERO:DICIEMBRE!AW316)</f>
        <v>0</v>
      </c>
      <c r="AX316" s="52">
        <f>SUM(ENERO:DICIEMBRE!AX316)</f>
        <v>0</v>
      </c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4825"/>
      <c r="B317" s="286" t="s">
        <v>316</v>
      </c>
      <c r="C317" s="234">
        <f t="shared" si="95"/>
        <v>20</v>
      </c>
      <c r="D317" s="235">
        <f t="shared" si="106"/>
        <v>14</v>
      </c>
      <c r="E317" s="236">
        <f t="shared" si="106"/>
        <v>6</v>
      </c>
      <c r="F317" s="52">
        <f>SUM(ENERO:DICIEMBRE!F317)</f>
        <v>0</v>
      </c>
      <c r="G317" s="52">
        <f>SUM(ENERO:DICIEMBRE!G317)</f>
        <v>0</v>
      </c>
      <c r="H317" s="52">
        <f>SUM(ENERO:DICIEMBRE!H317)</f>
        <v>0</v>
      </c>
      <c r="I317" s="52">
        <f>SUM(ENERO:DICIEMBRE!I317)</f>
        <v>0</v>
      </c>
      <c r="J317" s="52">
        <f>SUM(ENERO:DICIEMBRE!J317)</f>
        <v>0</v>
      </c>
      <c r="K317" s="52">
        <f>SUM(ENERO:DICIEMBRE!K317)</f>
        <v>0</v>
      </c>
      <c r="L317" s="52">
        <f>SUM(ENERO:DICIEMBRE!L317)</f>
        <v>0</v>
      </c>
      <c r="M317" s="52">
        <f>SUM(ENERO:DICIEMBRE!M317)</f>
        <v>0</v>
      </c>
      <c r="N317" s="52">
        <f>SUM(ENERO:DICIEMBRE!N317)</f>
        <v>0</v>
      </c>
      <c r="O317" s="52">
        <f>SUM(ENERO:DICIEMBRE!O317)</f>
        <v>0</v>
      </c>
      <c r="P317" s="52">
        <f>SUM(ENERO:DICIEMBRE!P317)</f>
        <v>0</v>
      </c>
      <c r="Q317" s="52">
        <f>SUM(ENERO:DICIEMBRE!Q317)</f>
        <v>0</v>
      </c>
      <c r="R317" s="52">
        <f>SUM(ENERO:DICIEMBRE!R317)</f>
        <v>0</v>
      </c>
      <c r="S317" s="52">
        <f>SUM(ENERO:DICIEMBRE!S317)</f>
        <v>0</v>
      </c>
      <c r="T317" s="52">
        <f>SUM(ENERO:DICIEMBRE!T317)</f>
        <v>1</v>
      </c>
      <c r="U317" s="52">
        <f>SUM(ENERO:DICIEMBRE!U317)</f>
        <v>0</v>
      </c>
      <c r="V317" s="52">
        <f>SUM(ENERO:DICIEMBRE!V317)</f>
        <v>4</v>
      </c>
      <c r="W317" s="52">
        <f>SUM(ENERO:DICIEMBRE!W317)</f>
        <v>0</v>
      </c>
      <c r="X317" s="52">
        <f>SUM(ENERO:DICIEMBRE!X317)</f>
        <v>2</v>
      </c>
      <c r="Y317" s="52">
        <f>SUM(ENERO:DICIEMBRE!Y317)</f>
        <v>3</v>
      </c>
      <c r="Z317" s="52">
        <f>SUM(ENERO:DICIEMBRE!Z317)</f>
        <v>2</v>
      </c>
      <c r="AA317" s="52">
        <f>SUM(ENERO:DICIEMBRE!AA317)</f>
        <v>1</v>
      </c>
      <c r="AB317" s="52">
        <f>SUM(ENERO:DICIEMBRE!AB317)</f>
        <v>3</v>
      </c>
      <c r="AC317" s="52">
        <f>SUM(ENERO:DICIEMBRE!AC317)</f>
        <v>1</v>
      </c>
      <c r="AD317" s="52">
        <f>SUM(ENERO:DICIEMBRE!AD317)</f>
        <v>1</v>
      </c>
      <c r="AE317" s="52">
        <f>SUM(ENERO:DICIEMBRE!AE317)</f>
        <v>1</v>
      </c>
      <c r="AF317" s="52">
        <f>SUM(ENERO:DICIEMBRE!AF317)</f>
        <v>0</v>
      </c>
      <c r="AG317" s="52">
        <f>SUM(ENERO:DICIEMBRE!AG317)</f>
        <v>0</v>
      </c>
      <c r="AH317" s="52">
        <f>SUM(ENERO:DICIEMBRE!AH317)</f>
        <v>0</v>
      </c>
      <c r="AI317" s="52">
        <f>SUM(ENERO:DICIEMBRE!AI317)</f>
        <v>0</v>
      </c>
      <c r="AJ317" s="52">
        <f>SUM(ENERO:DICIEMBRE!AJ317)</f>
        <v>0</v>
      </c>
      <c r="AK317" s="52">
        <f>SUM(ENERO:DICIEMBRE!AK317)</f>
        <v>0</v>
      </c>
      <c r="AL317" s="52">
        <f>SUM(ENERO:DICIEMBRE!AL317)</f>
        <v>1</v>
      </c>
      <c r="AM317" s="52">
        <f>SUM(ENERO:DICIEMBRE!AM317)</f>
        <v>0</v>
      </c>
      <c r="AN317" s="52">
        <f>SUM(ENERO:DICIEMBRE!AN317)</f>
        <v>0</v>
      </c>
      <c r="AO317" s="52">
        <f>SUM(ENERO:DICIEMBRE!AO317)</f>
        <v>0</v>
      </c>
      <c r="AP317" s="52">
        <f>SUM(ENERO:DICIEMBRE!AP317)</f>
        <v>0</v>
      </c>
      <c r="AQ317" s="52">
        <f>SUM(ENERO:DICIEMBRE!AQ317)</f>
        <v>0</v>
      </c>
      <c r="AR317" s="52">
        <f>SUM(ENERO:DICIEMBRE!AR317)</f>
        <v>0</v>
      </c>
      <c r="AS317" s="52">
        <f>SUM(ENERO:DICIEMBRE!AS317)</f>
        <v>0</v>
      </c>
      <c r="AT317" s="52">
        <f>SUM(ENERO:DICIEMBRE!AT317)</f>
        <v>0</v>
      </c>
      <c r="AU317" s="52">
        <f>SUM(ENERO:DICIEMBRE!AU317)</f>
        <v>1</v>
      </c>
      <c r="AV317" s="52">
        <f>SUM(ENERO:DICIEMBRE!AV317)</f>
        <v>0</v>
      </c>
      <c r="AW317" s="52">
        <f>SUM(ENERO:DICIEMBRE!AW317)</f>
        <v>0</v>
      </c>
      <c r="AX317" s="52">
        <f>SUM(ENERO:DICIEMBRE!AX317)</f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4834"/>
      <c r="B318" s="602" t="s">
        <v>317</v>
      </c>
      <c r="C318" s="241">
        <f t="shared" si="95"/>
        <v>21</v>
      </c>
      <c r="D318" s="242">
        <f t="shared" si="106"/>
        <v>17</v>
      </c>
      <c r="E318" s="603">
        <f t="shared" si="106"/>
        <v>4</v>
      </c>
      <c r="F318" s="52">
        <f>SUM(ENERO:DICIEMBRE!F318)</f>
        <v>0</v>
      </c>
      <c r="G318" s="52">
        <f>SUM(ENERO:DICIEMBRE!G318)</f>
        <v>0</v>
      </c>
      <c r="H318" s="52">
        <f>SUM(ENERO:DICIEMBRE!H318)</f>
        <v>0</v>
      </c>
      <c r="I318" s="52">
        <f>SUM(ENERO:DICIEMBRE!I318)</f>
        <v>0</v>
      </c>
      <c r="J318" s="52">
        <f>SUM(ENERO:DICIEMBRE!J318)</f>
        <v>0</v>
      </c>
      <c r="K318" s="52">
        <f>SUM(ENERO:DICIEMBRE!K318)</f>
        <v>0</v>
      </c>
      <c r="L318" s="52">
        <f>SUM(ENERO:DICIEMBRE!L318)</f>
        <v>0</v>
      </c>
      <c r="M318" s="52">
        <f>SUM(ENERO:DICIEMBRE!M318)</f>
        <v>0</v>
      </c>
      <c r="N318" s="52">
        <f>SUM(ENERO:DICIEMBRE!N318)</f>
        <v>0</v>
      </c>
      <c r="O318" s="52">
        <f>SUM(ENERO:DICIEMBRE!O318)</f>
        <v>0</v>
      </c>
      <c r="P318" s="52">
        <f>SUM(ENERO:DICIEMBRE!P318)</f>
        <v>0</v>
      </c>
      <c r="Q318" s="52">
        <f>SUM(ENERO:DICIEMBRE!Q318)</f>
        <v>0</v>
      </c>
      <c r="R318" s="52">
        <f>SUM(ENERO:DICIEMBRE!R318)</f>
        <v>0</v>
      </c>
      <c r="S318" s="52">
        <f>SUM(ENERO:DICIEMBRE!S318)</f>
        <v>0</v>
      </c>
      <c r="T318" s="52">
        <f>SUM(ENERO:DICIEMBRE!T318)</f>
        <v>1</v>
      </c>
      <c r="U318" s="52">
        <f>SUM(ENERO:DICIEMBRE!U318)</f>
        <v>0</v>
      </c>
      <c r="V318" s="52">
        <f>SUM(ENERO:DICIEMBRE!V318)</f>
        <v>6</v>
      </c>
      <c r="W318" s="52">
        <f>SUM(ENERO:DICIEMBRE!W318)</f>
        <v>1</v>
      </c>
      <c r="X318" s="52">
        <f>SUM(ENERO:DICIEMBRE!X318)</f>
        <v>4</v>
      </c>
      <c r="Y318" s="52">
        <f>SUM(ENERO:DICIEMBRE!Y318)</f>
        <v>0</v>
      </c>
      <c r="Z318" s="52">
        <f>SUM(ENERO:DICIEMBRE!Z318)</f>
        <v>1</v>
      </c>
      <c r="AA318" s="52">
        <f>SUM(ENERO:DICIEMBRE!AA318)</f>
        <v>1</v>
      </c>
      <c r="AB318" s="52">
        <f>SUM(ENERO:DICIEMBRE!AB318)</f>
        <v>4</v>
      </c>
      <c r="AC318" s="52">
        <f>SUM(ENERO:DICIEMBRE!AC318)</f>
        <v>0</v>
      </c>
      <c r="AD318" s="52">
        <f>SUM(ENERO:DICIEMBRE!AD318)</f>
        <v>0</v>
      </c>
      <c r="AE318" s="52">
        <f>SUM(ENERO:DICIEMBRE!AE318)</f>
        <v>0</v>
      </c>
      <c r="AF318" s="52">
        <f>SUM(ENERO:DICIEMBRE!AF318)</f>
        <v>0</v>
      </c>
      <c r="AG318" s="52">
        <f>SUM(ENERO:DICIEMBRE!AG318)</f>
        <v>1</v>
      </c>
      <c r="AH318" s="52">
        <f>SUM(ENERO:DICIEMBRE!AH318)</f>
        <v>0</v>
      </c>
      <c r="AI318" s="52">
        <f>SUM(ENERO:DICIEMBRE!AI318)</f>
        <v>1</v>
      </c>
      <c r="AJ318" s="52">
        <f>SUM(ENERO:DICIEMBRE!AJ318)</f>
        <v>1</v>
      </c>
      <c r="AK318" s="52">
        <f>SUM(ENERO:DICIEMBRE!AK318)</f>
        <v>0</v>
      </c>
      <c r="AL318" s="52">
        <f>SUM(ENERO:DICIEMBRE!AL318)</f>
        <v>0</v>
      </c>
      <c r="AM318" s="52">
        <f>SUM(ENERO:DICIEMBRE!AM318)</f>
        <v>0</v>
      </c>
      <c r="AN318" s="52">
        <f>SUM(ENERO:DICIEMBRE!AN318)</f>
        <v>0</v>
      </c>
      <c r="AO318" s="52">
        <f>SUM(ENERO:DICIEMBRE!AO318)</f>
        <v>0</v>
      </c>
      <c r="AP318" s="52">
        <f>SUM(ENERO:DICIEMBRE!AP318)</f>
        <v>0</v>
      </c>
      <c r="AQ318" s="52">
        <f>SUM(ENERO:DICIEMBRE!AQ318)</f>
        <v>0</v>
      </c>
      <c r="AR318" s="52">
        <f>SUM(ENERO:DICIEMBRE!AR318)</f>
        <v>0</v>
      </c>
      <c r="AS318" s="52">
        <f>SUM(ENERO:DICIEMBRE!AS318)</f>
        <v>0</v>
      </c>
      <c r="AT318" s="52">
        <f>SUM(ENERO:DICIEMBRE!AT318)</f>
        <v>0</v>
      </c>
      <c r="AU318" s="52">
        <f>SUM(ENERO:DICIEMBRE!AU318)</f>
        <v>0</v>
      </c>
      <c r="AV318" s="52">
        <f>SUM(ENERO:DICIEMBRE!AV318)</f>
        <v>0</v>
      </c>
      <c r="AW318" s="52">
        <f>SUM(ENERO:DICIEMBRE!AW318)</f>
        <v>4</v>
      </c>
      <c r="AX318" s="52">
        <f>SUM(ENERO:DICIEMBRE!AX318)</f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606"/>
      <c r="AN319" s="606"/>
      <c r="AO319" s="606"/>
      <c r="AP319" s="606"/>
      <c r="AQ319" s="606"/>
      <c r="AR319" s="606"/>
      <c r="AS319" s="606"/>
      <c r="AT319" s="606"/>
      <c r="AU319" s="606"/>
      <c r="AV319" s="607"/>
      <c r="AW319" s="607"/>
      <c r="AX319" s="607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4914" t="s">
        <v>281</v>
      </c>
      <c r="D320" s="4914"/>
      <c r="E320" s="4914"/>
      <c r="F320" s="4896" t="s">
        <v>271</v>
      </c>
      <c r="G320" s="4897"/>
      <c r="H320" s="4897"/>
      <c r="I320" s="4897"/>
      <c r="J320" s="4897"/>
      <c r="K320" s="4897"/>
      <c r="L320" s="4897"/>
      <c r="M320" s="4897"/>
      <c r="N320" s="4897"/>
      <c r="O320" s="4897"/>
      <c r="P320" s="4897"/>
      <c r="Q320" s="4897"/>
      <c r="R320" s="4897"/>
      <c r="S320" s="4897"/>
      <c r="T320" s="4897"/>
      <c r="U320" s="4897"/>
      <c r="V320" s="4897"/>
      <c r="W320" s="4897"/>
      <c r="X320" s="4897"/>
      <c r="Y320" s="4897"/>
      <c r="Z320" s="4897"/>
      <c r="AA320" s="4897"/>
      <c r="AB320" s="4897"/>
      <c r="AC320" s="4897"/>
      <c r="AD320" s="4897"/>
      <c r="AE320" s="4897"/>
      <c r="AF320" s="4897"/>
      <c r="AG320" s="4898"/>
      <c r="AH320" s="4917" t="s">
        <v>283</v>
      </c>
      <c r="AI320" s="4918"/>
      <c r="AJ320" s="4921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4914"/>
      <c r="D321" s="4914"/>
      <c r="E321" s="4914"/>
      <c r="F321" s="4879" t="s">
        <v>119</v>
      </c>
      <c r="G321" s="4885"/>
      <c r="H321" s="4879" t="s">
        <v>12</v>
      </c>
      <c r="I321" s="4885"/>
      <c r="J321" s="4879" t="s">
        <v>121</v>
      </c>
      <c r="K321" s="4880"/>
      <c r="L321" s="4879" t="s">
        <v>122</v>
      </c>
      <c r="M321" s="4880"/>
      <c r="N321" s="4879" t="s">
        <v>123</v>
      </c>
      <c r="O321" s="4880"/>
      <c r="P321" s="4879" t="s">
        <v>124</v>
      </c>
      <c r="Q321" s="4880"/>
      <c r="R321" s="4879" t="s">
        <v>125</v>
      </c>
      <c r="S321" s="4880"/>
      <c r="T321" s="4879" t="s">
        <v>126</v>
      </c>
      <c r="U321" s="4880"/>
      <c r="V321" s="4879" t="s">
        <v>127</v>
      </c>
      <c r="W321" s="4880"/>
      <c r="X321" s="4879" t="s">
        <v>128</v>
      </c>
      <c r="Y321" s="4880"/>
      <c r="Z321" s="4879" t="s">
        <v>129</v>
      </c>
      <c r="AA321" s="4880"/>
      <c r="AB321" s="4879" t="s">
        <v>130</v>
      </c>
      <c r="AC321" s="4880"/>
      <c r="AD321" s="4879" t="s">
        <v>131</v>
      </c>
      <c r="AE321" s="4880"/>
      <c r="AF321" s="4879" t="s">
        <v>132</v>
      </c>
      <c r="AG321" s="4886"/>
      <c r="AH321" s="4919"/>
      <c r="AI321" s="4920"/>
      <c r="AJ321" s="4922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4842"/>
      <c r="B322" s="4843"/>
      <c r="C322" s="608" t="s">
        <v>97</v>
      </c>
      <c r="D322" s="609" t="s">
        <v>62</v>
      </c>
      <c r="E322" s="536" t="s">
        <v>98</v>
      </c>
      <c r="F322" s="608" t="s">
        <v>288</v>
      </c>
      <c r="G322" s="610" t="s">
        <v>98</v>
      </c>
      <c r="H322" s="608" t="s">
        <v>288</v>
      </c>
      <c r="I322" s="610" t="s">
        <v>98</v>
      </c>
      <c r="J322" s="608" t="s">
        <v>288</v>
      </c>
      <c r="K322" s="610" t="s">
        <v>98</v>
      </c>
      <c r="L322" s="608" t="s">
        <v>288</v>
      </c>
      <c r="M322" s="610" t="s">
        <v>98</v>
      </c>
      <c r="N322" s="608" t="s">
        <v>288</v>
      </c>
      <c r="O322" s="610" t="s">
        <v>98</v>
      </c>
      <c r="P322" s="608" t="s">
        <v>288</v>
      </c>
      <c r="Q322" s="610" t="s">
        <v>98</v>
      </c>
      <c r="R322" s="608" t="s">
        <v>288</v>
      </c>
      <c r="S322" s="610" t="s">
        <v>98</v>
      </c>
      <c r="T322" s="608" t="s">
        <v>288</v>
      </c>
      <c r="U322" s="610" t="s">
        <v>98</v>
      </c>
      <c r="V322" s="608" t="s">
        <v>288</v>
      </c>
      <c r="W322" s="610" t="s">
        <v>98</v>
      </c>
      <c r="X322" s="608" t="s">
        <v>288</v>
      </c>
      <c r="Y322" s="610" t="s">
        <v>98</v>
      </c>
      <c r="Z322" s="608" t="s">
        <v>288</v>
      </c>
      <c r="AA322" s="610" t="s">
        <v>98</v>
      </c>
      <c r="AB322" s="608" t="s">
        <v>288</v>
      </c>
      <c r="AC322" s="610" t="s">
        <v>98</v>
      </c>
      <c r="AD322" s="608" t="s">
        <v>288</v>
      </c>
      <c r="AE322" s="610" t="s">
        <v>98</v>
      </c>
      <c r="AF322" s="608" t="s">
        <v>288</v>
      </c>
      <c r="AG322" s="611" t="s">
        <v>98</v>
      </c>
      <c r="AH322" s="612" t="s">
        <v>289</v>
      </c>
      <c r="AI322" s="613" t="s">
        <v>290</v>
      </c>
      <c r="AJ322" s="4923"/>
      <c r="AK322" s="4843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4924" t="s">
        <v>190</v>
      </c>
      <c r="B323" s="4924"/>
      <c r="C323" s="614">
        <f>SUM(D323+E323)</f>
        <v>3</v>
      </c>
      <c r="D323" s="615">
        <f>SUM(F323+H323+J323+L323+N323+P323+R323+T323+V323+X323+Z323+AB323+AD323+AF323)</f>
        <v>1</v>
      </c>
      <c r="E323" s="616">
        <f>SUM(G323+I323+K323+M323+O323+Q323+S323+U323+W323+Y323+AA323+AC323+AE323+AG323)</f>
        <v>2</v>
      </c>
      <c r="F323" s="52">
        <f>SUM(ENERO:DICIEMBRE!F323)</f>
        <v>0</v>
      </c>
      <c r="G323" s="52">
        <f>SUM(ENERO:DICIEMBRE!G323)</f>
        <v>0</v>
      </c>
      <c r="H323" s="52">
        <f>SUM(ENERO:DICIEMBRE!H323)</f>
        <v>0</v>
      </c>
      <c r="I323" s="52">
        <f>SUM(ENERO:DICIEMBRE!I323)</f>
        <v>0</v>
      </c>
      <c r="J323" s="52">
        <f>SUM(ENERO:DICIEMBRE!J323)</f>
        <v>0</v>
      </c>
      <c r="K323" s="52">
        <f>SUM(ENERO:DICIEMBRE!K323)</f>
        <v>0</v>
      </c>
      <c r="L323" s="52">
        <f>SUM(ENERO:DICIEMBRE!L323)</f>
        <v>0</v>
      </c>
      <c r="M323" s="52">
        <f>SUM(ENERO:DICIEMBRE!M323)</f>
        <v>2</v>
      </c>
      <c r="N323" s="52">
        <f>SUM(ENERO:DICIEMBRE!N323)</f>
        <v>0</v>
      </c>
      <c r="O323" s="52">
        <f>SUM(ENERO:DICIEMBRE!O323)</f>
        <v>0</v>
      </c>
      <c r="P323" s="52">
        <f>SUM(ENERO:DICIEMBRE!P323)</f>
        <v>1</v>
      </c>
      <c r="Q323" s="52">
        <f>SUM(ENERO:DICIEMBRE!Q323)</f>
        <v>0</v>
      </c>
      <c r="R323" s="52">
        <f>SUM(ENERO:DICIEMBRE!R323)</f>
        <v>0</v>
      </c>
      <c r="S323" s="52">
        <f>SUM(ENERO:DICIEMBRE!S323)</f>
        <v>0</v>
      </c>
      <c r="T323" s="52">
        <f>SUM(ENERO:DICIEMBRE!T323)</f>
        <v>0</v>
      </c>
      <c r="U323" s="52">
        <f>SUM(ENERO:DICIEMBRE!U323)</f>
        <v>0</v>
      </c>
      <c r="V323" s="52">
        <f>SUM(ENERO:DICIEMBRE!V323)</f>
        <v>0</v>
      </c>
      <c r="W323" s="52">
        <f>SUM(ENERO:DICIEMBRE!W323)</f>
        <v>0</v>
      </c>
      <c r="X323" s="52">
        <f>SUM(ENERO:DICIEMBRE!X323)</f>
        <v>0</v>
      </c>
      <c r="Y323" s="52">
        <f>SUM(ENERO:DICIEMBRE!Y323)</f>
        <v>0</v>
      </c>
      <c r="Z323" s="52">
        <f>SUM(ENERO:DICIEMBRE!Z323)</f>
        <v>0</v>
      </c>
      <c r="AA323" s="52">
        <f>SUM(ENERO:DICIEMBRE!AA323)</f>
        <v>0</v>
      </c>
      <c r="AB323" s="52">
        <f>SUM(ENERO:DICIEMBRE!AB323)</f>
        <v>0</v>
      </c>
      <c r="AC323" s="52">
        <f>SUM(ENERO:DICIEMBRE!AC323)</f>
        <v>0</v>
      </c>
      <c r="AD323" s="52">
        <f>SUM(ENERO:DICIEMBRE!AD323)</f>
        <v>0</v>
      </c>
      <c r="AE323" s="52">
        <f>SUM(ENERO:DICIEMBRE!AE323)</f>
        <v>0</v>
      </c>
      <c r="AF323" s="52">
        <f>SUM(ENERO:DICIEMBRE!AF323)</f>
        <v>0</v>
      </c>
      <c r="AG323" s="52">
        <f>SUM(ENERO:DICIEMBRE!AG323)</f>
        <v>0</v>
      </c>
      <c r="AH323" s="52">
        <f>SUM(ENERO:DICIEMBRE!AH323)</f>
        <v>0</v>
      </c>
      <c r="AI323" s="52">
        <f>SUM(ENERO:DICIEMBRE!AI323)</f>
        <v>1</v>
      </c>
      <c r="AJ323" s="52">
        <f>SUM(ENERO:DICIEMBRE!AJ323)</f>
        <v>0</v>
      </c>
      <c r="AK323" s="52">
        <f>SUM(ENERO:DICIEMBRE!AK323)</f>
        <v>0</v>
      </c>
      <c r="AL323" s="211"/>
      <c r="AM323" s="14"/>
      <c r="AN323" s="14"/>
      <c r="AO323" s="14"/>
      <c r="AP323" s="14"/>
      <c r="AQ323" s="14"/>
      <c r="AR323" s="618"/>
      <c r="AS323" s="618"/>
      <c r="AT323" s="618"/>
      <c r="AU323" s="618"/>
      <c r="AV323" s="618"/>
      <c r="AW323" s="618"/>
      <c r="AX323" s="618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52">
        <f>SUM(ENERO:DICIEMBRE!F324)</f>
        <v>0</v>
      </c>
      <c r="G324" s="52">
        <f>SUM(ENERO:DICIEMBRE!G324)</f>
        <v>0</v>
      </c>
      <c r="H324" s="52">
        <f>SUM(ENERO:DICIEMBRE!H324)</f>
        <v>0</v>
      </c>
      <c r="I324" s="52">
        <f>SUM(ENERO:DICIEMBRE!I324)</f>
        <v>0</v>
      </c>
      <c r="J324" s="52">
        <f>SUM(ENERO:DICIEMBRE!J324)</f>
        <v>0</v>
      </c>
      <c r="K324" s="52">
        <f>SUM(ENERO:DICIEMBRE!K324)</f>
        <v>0</v>
      </c>
      <c r="L324" s="52">
        <f>SUM(ENERO:DICIEMBRE!L324)</f>
        <v>0</v>
      </c>
      <c r="M324" s="52">
        <f>SUM(ENERO:DICIEMBRE!M324)</f>
        <v>0</v>
      </c>
      <c r="N324" s="52">
        <f>SUM(ENERO:DICIEMBRE!N324)</f>
        <v>0</v>
      </c>
      <c r="O324" s="52">
        <f>SUM(ENERO:DICIEMBRE!O324)</f>
        <v>0</v>
      </c>
      <c r="P324" s="52">
        <f>SUM(ENERO:DICIEMBRE!P324)</f>
        <v>0</v>
      </c>
      <c r="Q324" s="52">
        <f>SUM(ENERO:DICIEMBRE!Q324)</f>
        <v>0</v>
      </c>
      <c r="R324" s="52">
        <f>SUM(ENERO:DICIEMBRE!R324)</f>
        <v>0</v>
      </c>
      <c r="S324" s="52">
        <f>SUM(ENERO:DICIEMBRE!S324)</f>
        <v>0</v>
      </c>
      <c r="T324" s="52">
        <f>SUM(ENERO:DICIEMBRE!T324)</f>
        <v>0</v>
      </c>
      <c r="U324" s="52">
        <f>SUM(ENERO:DICIEMBRE!U324)</f>
        <v>0</v>
      </c>
      <c r="V324" s="52">
        <f>SUM(ENERO:DICIEMBRE!V324)</f>
        <v>0</v>
      </c>
      <c r="W324" s="52">
        <f>SUM(ENERO:DICIEMBRE!W324)</f>
        <v>0</v>
      </c>
      <c r="X324" s="52">
        <f>SUM(ENERO:DICIEMBRE!X324)</f>
        <v>0</v>
      </c>
      <c r="Y324" s="52">
        <f>SUM(ENERO:DICIEMBRE!Y324)</f>
        <v>0</v>
      </c>
      <c r="Z324" s="52">
        <f>SUM(ENERO:DICIEMBRE!Z324)</f>
        <v>0</v>
      </c>
      <c r="AA324" s="52">
        <f>SUM(ENERO:DICIEMBRE!AA324)</f>
        <v>0</v>
      </c>
      <c r="AB324" s="52">
        <f>SUM(ENERO:DICIEMBRE!AB324)</f>
        <v>0</v>
      </c>
      <c r="AC324" s="52">
        <f>SUM(ENERO:DICIEMBRE!AC324)</f>
        <v>0</v>
      </c>
      <c r="AD324" s="52">
        <f>SUM(ENERO:DICIEMBRE!AD324)</f>
        <v>0</v>
      </c>
      <c r="AE324" s="52">
        <f>SUM(ENERO:DICIEMBRE!AE324)</f>
        <v>0</v>
      </c>
      <c r="AF324" s="52">
        <f>SUM(ENERO:DICIEMBRE!AF324)</f>
        <v>0</v>
      </c>
      <c r="AG324" s="52">
        <f>SUM(ENERO:DICIEMBRE!AG324)</f>
        <v>0</v>
      </c>
      <c r="AH324" s="52">
        <f>SUM(ENERO:DICIEMBRE!AH324)</f>
        <v>0</v>
      </c>
      <c r="AI324" s="52">
        <f>SUM(ENERO:DICIEMBRE!AI324)</f>
        <v>0</v>
      </c>
      <c r="AJ324" s="52">
        <f>SUM(ENERO:DICIEMBRE!AJ324)</f>
        <v>0</v>
      </c>
      <c r="AK324" s="52">
        <f>SUM(ENERO:DICIEMBRE!AK324)</f>
        <v>0</v>
      </c>
      <c r="AL324" s="211"/>
      <c r="AM324" s="14"/>
      <c r="AN324" s="14"/>
      <c r="AO324" s="14"/>
      <c r="AP324" s="14"/>
      <c r="AQ324" s="14"/>
      <c r="AR324" s="618"/>
      <c r="AS324" s="618"/>
      <c r="AT324" s="618"/>
      <c r="AU324" s="618"/>
      <c r="AV324" s="618"/>
      <c r="AW324" s="618"/>
      <c r="AX324" s="618"/>
    </row>
    <row r="325" spans="1:94" ht="18.75" customHeight="1" thickTop="1" x14ac:dyDescent="0.2">
      <c r="A325" s="4926" t="s">
        <v>319</v>
      </c>
      <c r="B325" s="4926"/>
      <c r="C325" s="241">
        <f>SUM(D325+E325)</f>
        <v>0</v>
      </c>
      <c r="D325" s="242">
        <f t="shared" si="107"/>
        <v>0</v>
      </c>
      <c r="E325" s="575">
        <f t="shared" si="107"/>
        <v>0</v>
      </c>
      <c r="F325" s="52">
        <f>SUM(ENERO:DICIEMBRE!F325)</f>
        <v>0</v>
      </c>
      <c r="G325" s="52">
        <f>SUM(ENERO:DICIEMBRE!G325)</f>
        <v>0</v>
      </c>
      <c r="H325" s="52">
        <f>SUM(ENERO:DICIEMBRE!H325)</f>
        <v>0</v>
      </c>
      <c r="I325" s="52">
        <f>SUM(ENERO:DICIEMBRE!I325)</f>
        <v>0</v>
      </c>
      <c r="J325" s="52">
        <f>SUM(ENERO:DICIEMBRE!J325)</f>
        <v>0</v>
      </c>
      <c r="K325" s="52">
        <f>SUM(ENERO:DICIEMBRE!K325)</f>
        <v>0</v>
      </c>
      <c r="L325" s="52">
        <f>SUM(ENERO:DICIEMBRE!L325)</f>
        <v>0</v>
      </c>
      <c r="M325" s="52">
        <f>SUM(ENERO:DICIEMBRE!M325)</f>
        <v>0</v>
      </c>
      <c r="N325" s="52">
        <f>SUM(ENERO:DICIEMBRE!N325)</f>
        <v>0</v>
      </c>
      <c r="O325" s="52">
        <f>SUM(ENERO:DICIEMBRE!O325)</f>
        <v>0</v>
      </c>
      <c r="P325" s="52">
        <f>SUM(ENERO:DICIEMBRE!P325)</f>
        <v>0</v>
      </c>
      <c r="Q325" s="52">
        <f>SUM(ENERO:DICIEMBRE!Q325)</f>
        <v>0</v>
      </c>
      <c r="R325" s="52">
        <f>SUM(ENERO:DICIEMBRE!R325)</f>
        <v>0</v>
      </c>
      <c r="S325" s="52">
        <f>SUM(ENERO:DICIEMBRE!S325)</f>
        <v>0</v>
      </c>
      <c r="T325" s="52">
        <f>SUM(ENERO:DICIEMBRE!T325)</f>
        <v>0</v>
      </c>
      <c r="U325" s="52">
        <f>SUM(ENERO:DICIEMBRE!U325)</f>
        <v>0</v>
      </c>
      <c r="V325" s="52">
        <f>SUM(ENERO:DICIEMBRE!V325)</f>
        <v>0</v>
      </c>
      <c r="W325" s="52">
        <f>SUM(ENERO:DICIEMBRE!W325)</f>
        <v>0</v>
      </c>
      <c r="X325" s="52">
        <f>SUM(ENERO:DICIEMBRE!X325)</f>
        <v>0</v>
      </c>
      <c r="Y325" s="52">
        <f>SUM(ENERO:DICIEMBRE!Y325)</f>
        <v>0</v>
      </c>
      <c r="Z325" s="52">
        <f>SUM(ENERO:DICIEMBRE!Z325)</f>
        <v>0</v>
      </c>
      <c r="AA325" s="52">
        <f>SUM(ENERO:DICIEMBRE!AA325)</f>
        <v>0</v>
      </c>
      <c r="AB325" s="52">
        <f>SUM(ENERO:DICIEMBRE!AB325)</f>
        <v>0</v>
      </c>
      <c r="AC325" s="52">
        <f>SUM(ENERO:DICIEMBRE!AC325)</f>
        <v>0</v>
      </c>
      <c r="AD325" s="52">
        <f>SUM(ENERO:DICIEMBRE!AD325)</f>
        <v>0</v>
      </c>
      <c r="AE325" s="52">
        <f>SUM(ENERO:DICIEMBRE!AE325)</f>
        <v>0</v>
      </c>
      <c r="AF325" s="52">
        <f>SUM(ENERO:DICIEMBRE!AF325)</f>
        <v>0</v>
      </c>
      <c r="AG325" s="52">
        <f>SUM(ENERO:DICIEMBRE!AG325)</f>
        <v>0</v>
      </c>
      <c r="AH325" s="52">
        <f>SUM(ENERO:DICIEMBRE!AH325)</f>
        <v>0</v>
      </c>
      <c r="AI325" s="52">
        <f>SUM(ENERO:DICIEMBRE!AI325)</f>
        <v>0</v>
      </c>
      <c r="AJ325" s="52">
        <f>SUM(ENERO:DICIEMBRE!AJ325)</f>
        <v>0</v>
      </c>
      <c r="AK325" s="52">
        <f>SUM(ENERO:DICIEMBRE!AK325)</f>
        <v>0</v>
      </c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630" t="s">
        <v>320</v>
      </c>
      <c r="B326" s="631"/>
      <c r="C326" s="632"/>
      <c r="D326" s="632"/>
      <c r="E326" s="632"/>
      <c r="F326" s="632"/>
      <c r="G326" s="632"/>
      <c r="H326" s="632"/>
      <c r="I326" s="632"/>
      <c r="J326" s="632"/>
      <c r="K326" s="632"/>
      <c r="L326" s="632"/>
      <c r="M326" s="632"/>
      <c r="N326" s="63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4901" t="s">
        <v>321</v>
      </c>
      <c r="B327" s="4927" t="s">
        <v>322</v>
      </c>
      <c r="C327" s="4928"/>
      <c r="D327" s="4929"/>
      <c r="E327" s="4842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633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4825"/>
      <c r="B328" s="4842"/>
      <c r="C328" s="4790"/>
      <c r="D328" s="4843"/>
      <c r="E328" s="4930" t="s">
        <v>182</v>
      </c>
      <c r="F328" s="4931"/>
      <c r="G328" s="4930" t="s">
        <v>183</v>
      </c>
      <c r="H328" s="4931"/>
      <c r="I328" s="4930" t="s">
        <v>184</v>
      </c>
      <c r="J328" s="4931"/>
      <c r="K328" s="4930" t="s">
        <v>119</v>
      </c>
      <c r="L328" s="4931"/>
      <c r="M328" s="4930" t="s">
        <v>12</v>
      </c>
      <c r="N328" s="4931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4834"/>
      <c r="B329" s="634" t="s">
        <v>97</v>
      </c>
      <c r="C329" s="635" t="s">
        <v>62</v>
      </c>
      <c r="D329" s="613" t="s">
        <v>98</v>
      </c>
      <c r="E329" s="636" t="s">
        <v>62</v>
      </c>
      <c r="F329" s="637" t="s">
        <v>98</v>
      </c>
      <c r="G329" s="636" t="s">
        <v>62</v>
      </c>
      <c r="H329" s="637" t="s">
        <v>98</v>
      </c>
      <c r="I329" s="636" t="s">
        <v>62</v>
      </c>
      <c r="J329" s="637" t="s">
        <v>98</v>
      </c>
      <c r="K329" s="636" t="s">
        <v>62</v>
      </c>
      <c r="L329" s="637" t="s">
        <v>98</v>
      </c>
      <c r="M329" s="636" t="s">
        <v>62</v>
      </c>
      <c r="N329" s="637" t="s">
        <v>98</v>
      </c>
    </row>
    <row r="330" spans="1:94" ht="20.25" customHeight="1" x14ac:dyDescent="0.2">
      <c r="A330" s="638" t="s">
        <v>73</v>
      </c>
      <c r="B330" s="638">
        <f>SUM(C330+D330)</f>
        <v>0</v>
      </c>
      <c r="C330" s="639">
        <f>SUM(E330+G330+I330+K330+M330)</f>
        <v>0</v>
      </c>
      <c r="D330" s="640">
        <f>SUM(F330+H330+J330+L330+N330)</f>
        <v>0</v>
      </c>
      <c r="E330" s="641"/>
      <c r="F330" s="642"/>
      <c r="G330" s="641"/>
      <c r="H330" s="642"/>
      <c r="I330" s="641"/>
      <c r="J330" s="643"/>
      <c r="K330" s="641"/>
      <c r="L330" s="643"/>
      <c r="M330" s="644"/>
      <c r="N330" s="643"/>
      <c r="O330" s="3"/>
    </row>
    <row r="331" spans="1:94" ht="21.75" customHeight="1" x14ac:dyDescent="0.2">
      <c r="A331" s="602" t="s">
        <v>85</v>
      </c>
      <c r="B331" s="602">
        <f>SUM(C331+D331)</f>
        <v>0</v>
      </c>
      <c r="C331" s="645">
        <f>SUM(E331+G331+I331+K331+M331)</f>
        <v>0</v>
      </c>
      <c r="D331" s="646">
        <f>SUM(F331+H331+J331+L331+N331)</f>
        <v>0</v>
      </c>
      <c r="E331" s="101"/>
      <c r="F331" s="604"/>
      <c r="G331" s="101"/>
      <c r="H331" s="184"/>
      <c r="I331" s="101"/>
      <c r="J331" s="604"/>
      <c r="K331" s="101"/>
      <c r="L331" s="604"/>
      <c r="M331" s="428"/>
      <c r="N331" s="184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4901" t="s">
        <v>321</v>
      </c>
      <c r="B333" s="4901" t="s">
        <v>104</v>
      </c>
      <c r="C333" s="4941" t="s">
        <v>322</v>
      </c>
      <c r="D333" s="4941"/>
      <c r="E333" s="4941"/>
      <c r="F333" s="4930" t="s">
        <v>323</v>
      </c>
      <c r="G333" s="4932"/>
      <c r="H333" s="4932"/>
      <c r="I333" s="4932"/>
      <c r="J333" s="4932"/>
      <c r="K333" s="4932"/>
      <c r="L333" s="4932"/>
      <c r="M333" s="4932"/>
      <c r="N333" s="4932"/>
      <c r="O333" s="4932"/>
      <c r="P333" s="4932"/>
      <c r="Q333" s="4932"/>
      <c r="R333" s="4932"/>
      <c r="S333" s="4932"/>
      <c r="T333" s="4932"/>
      <c r="U333" s="4932"/>
      <c r="V333" s="4932"/>
      <c r="W333" s="4932"/>
      <c r="X333" s="4932"/>
      <c r="Y333" s="4932"/>
      <c r="Z333" s="4932"/>
      <c r="AA333" s="4932"/>
      <c r="AB333" s="4932"/>
      <c r="AC333" s="4932"/>
      <c r="AD333" s="4932"/>
      <c r="AE333" s="4932"/>
      <c r="AF333" s="4932"/>
      <c r="AG333" s="4933"/>
      <c r="AH333" s="4887" t="s">
        <v>272</v>
      </c>
      <c r="AI333" s="4934" t="s">
        <v>8</v>
      </c>
      <c r="AJ333" s="4889" t="s">
        <v>7</v>
      </c>
      <c r="AK333" s="4930" t="s">
        <v>325</v>
      </c>
      <c r="AL333" s="4932"/>
      <c r="AM333" s="4931"/>
      <c r="AN333" s="4901" t="s">
        <v>326</v>
      </c>
      <c r="BT333" s="3"/>
    </row>
    <row r="334" spans="1:94" ht="30.6" customHeight="1" x14ac:dyDescent="0.2">
      <c r="A334" s="4825"/>
      <c r="B334" s="4825"/>
      <c r="C334" s="4941"/>
      <c r="D334" s="4941"/>
      <c r="E334" s="4941"/>
      <c r="F334" s="4930" t="s">
        <v>119</v>
      </c>
      <c r="G334" s="4931"/>
      <c r="H334" s="4930" t="s">
        <v>12</v>
      </c>
      <c r="I334" s="4931"/>
      <c r="J334" s="4930" t="s">
        <v>121</v>
      </c>
      <c r="K334" s="4931"/>
      <c r="L334" s="4930" t="s">
        <v>122</v>
      </c>
      <c r="M334" s="4931"/>
      <c r="N334" s="4930" t="s">
        <v>123</v>
      </c>
      <c r="O334" s="4931"/>
      <c r="P334" s="4930" t="s">
        <v>124</v>
      </c>
      <c r="Q334" s="4931"/>
      <c r="R334" s="4930" t="s">
        <v>125</v>
      </c>
      <c r="S334" s="4931"/>
      <c r="T334" s="4930" t="s">
        <v>126</v>
      </c>
      <c r="U334" s="4931"/>
      <c r="V334" s="4930" t="s">
        <v>127</v>
      </c>
      <c r="W334" s="4931"/>
      <c r="X334" s="4930" t="s">
        <v>128</v>
      </c>
      <c r="Y334" s="4931"/>
      <c r="Z334" s="4930" t="s">
        <v>129</v>
      </c>
      <c r="AA334" s="4931"/>
      <c r="AB334" s="4930" t="s">
        <v>130</v>
      </c>
      <c r="AC334" s="4931"/>
      <c r="AD334" s="4930" t="s">
        <v>131</v>
      </c>
      <c r="AE334" s="4931"/>
      <c r="AF334" s="4930" t="s">
        <v>132</v>
      </c>
      <c r="AG334" s="4933"/>
      <c r="AH334" s="4939"/>
      <c r="AI334" s="4938"/>
      <c r="AJ334" s="4729"/>
      <c r="AK334" s="4921" t="s">
        <v>327</v>
      </c>
      <c r="AL334" s="4934" t="s">
        <v>328</v>
      </c>
      <c r="AM334" s="4936" t="s">
        <v>329</v>
      </c>
      <c r="AN334" s="4825"/>
      <c r="BT334" s="3"/>
    </row>
    <row r="335" spans="1:94" x14ac:dyDescent="0.2">
      <c r="A335" s="4834"/>
      <c r="B335" s="4834"/>
      <c r="C335" s="648" t="s">
        <v>97</v>
      </c>
      <c r="D335" s="649" t="s">
        <v>62</v>
      </c>
      <c r="E335" s="637" t="s">
        <v>98</v>
      </c>
      <c r="F335" s="636" t="s">
        <v>62</v>
      </c>
      <c r="G335" s="637" t="s">
        <v>98</v>
      </c>
      <c r="H335" s="636" t="s">
        <v>62</v>
      </c>
      <c r="I335" s="637" t="s">
        <v>98</v>
      </c>
      <c r="J335" s="636" t="s">
        <v>288</v>
      </c>
      <c r="K335" s="637" t="s">
        <v>98</v>
      </c>
      <c r="L335" s="636" t="s">
        <v>288</v>
      </c>
      <c r="M335" s="637" t="s">
        <v>98</v>
      </c>
      <c r="N335" s="636" t="s">
        <v>288</v>
      </c>
      <c r="O335" s="637" t="s">
        <v>98</v>
      </c>
      <c r="P335" s="636" t="s">
        <v>288</v>
      </c>
      <c r="Q335" s="637" t="s">
        <v>98</v>
      </c>
      <c r="R335" s="636" t="s">
        <v>288</v>
      </c>
      <c r="S335" s="637" t="s">
        <v>98</v>
      </c>
      <c r="T335" s="636" t="s">
        <v>288</v>
      </c>
      <c r="U335" s="637" t="s">
        <v>98</v>
      </c>
      <c r="V335" s="636" t="s">
        <v>288</v>
      </c>
      <c r="W335" s="637" t="s">
        <v>98</v>
      </c>
      <c r="X335" s="636" t="s">
        <v>288</v>
      </c>
      <c r="Y335" s="637" t="s">
        <v>98</v>
      </c>
      <c r="Z335" s="636" t="s">
        <v>288</v>
      </c>
      <c r="AA335" s="637" t="s">
        <v>98</v>
      </c>
      <c r="AB335" s="636" t="s">
        <v>288</v>
      </c>
      <c r="AC335" s="637" t="s">
        <v>98</v>
      </c>
      <c r="AD335" s="636" t="s">
        <v>288</v>
      </c>
      <c r="AE335" s="637" t="s">
        <v>98</v>
      </c>
      <c r="AF335" s="636" t="s">
        <v>288</v>
      </c>
      <c r="AG335" s="650" t="s">
        <v>98</v>
      </c>
      <c r="AH335" s="4940"/>
      <c r="AI335" s="4935"/>
      <c r="AJ335" s="4843"/>
      <c r="AK335" s="4923"/>
      <c r="AL335" s="4935"/>
      <c r="AM335" s="4937"/>
      <c r="AN335" s="4834"/>
      <c r="BT335" s="3"/>
    </row>
    <row r="336" spans="1:94" x14ac:dyDescent="0.2">
      <c r="A336" s="4901" t="s">
        <v>73</v>
      </c>
      <c r="B336" s="651" t="s">
        <v>330</v>
      </c>
      <c r="C336" s="652">
        <f>SUM(D336+E336)</f>
        <v>0</v>
      </c>
      <c r="D336" s="653">
        <f>SUM(F336+H336+J336+L336+N336+P336+R336+T336+V336+X336+Z336+AB336+AD336+AF336)</f>
        <v>0</v>
      </c>
      <c r="E336" s="654">
        <f>SUM(G336+I336+K336+M336+O336+Q336+S336+U336+W336+Y336+AA336+AC336+AE336+AG336)</f>
        <v>0</v>
      </c>
      <c r="F336" s="641"/>
      <c r="G336" s="642"/>
      <c r="H336" s="641"/>
      <c r="I336" s="642"/>
      <c r="J336" s="641"/>
      <c r="K336" s="642"/>
      <c r="L336" s="641"/>
      <c r="M336" s="642"/>
      <c r="N336" s="641"/>
      <c r="O336" s="642"/>
      <c r="P336" s="641"/>
      <c r="Q336" s="642"/>
      <c r="R336" s="641"/>
      <c r="S336" s="642"/>
      <c r="T336" s="641"/>
      <c r="U336" s="642"/>
      <c r="V336" s="641"/>
      <c r="W336" s="642"/>
      <c r="X336" s="641"/>
      <c r="Y336" s="642"/>
      <c r="Z336" s="641"/>
      <c r="AA336" s="642"/>
      <c r="AB336" s="641"/>
      <c r="AC336" s="642"/>
      <c r="AD336" s="641"/>
      <c r="AE336" s="642"/>
      <c r="AF336" s="641"/>
      <c r="AG336" s="655"/>
      <c r="AH336" s="656"/>
      <c r="AI336" s="657"/>
      <c r="AJ336" s="643"/>
      <c r="AK336" s="658"/>
      <c r="AL336" s="659"/>
      <c r="AM336" s="660"/>
      <c r="AN336" s="660"/>
      <c r="AO336" s="3"/>
      <c r="BT336" s="3"/>
      <c r="CJ336" s="4">
        <v>0</v>
      </c>
      <c r="CP336" s="4">
        <v>0</v>
      </c>
    </row>
    <row r="337" spans="1:104" x14ac:dyDescent="0.2">
      <c r="A337" s="4825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4834"/>
      <c r="B338" s="382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4901" t="s">
        <v>333</v>
      </c>
      <c r="B339" s="651" t="s">
        <v>330</v>
      </c>
      <c r="C339" s="652">
        <f t="shared" si="108"/>
        <v>0</v>
      </c>
      <c r="D339" s="653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4825"/>
      <c r="B340" s="95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4834"/>
      <c r="B341" s="382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101"/>
      <c r="G341" s="604"/>
      <c r="H341" s="101"/>
      <c r="I341" s="604"/>
      <c r="J341" s="101"/>
      <c r="K341" s="604"/>
      <c r="L341" s="101"/>
      <c r="M341" s="604"/>
      <c r="N341" s="101"/>
      <c r="O341" s="604"/>
      <c r="P341" s="101"/>
      <c r="Q341" s="604"/>
      <c r="R341" s="101"/>
      <c r="S341" s="604"/>
      <c r="T341" s="101"/>
      <c r="U341" s="604"/>
      <c r="V341" s="101"/>
      <c r="W341" s="604"/>
      <c r="X341" s="101"/>
      <c r="Y341" s="604"/>
      <c r="Z341" s="101"/>
      <c r="AA341" s="604"/>
      <c r="AB341" s="101"/>
      <c r="AC341" s="604"/>
      <c r="AD341" s="101"/>
      <c r="AE341" s="604"/>
      <c r="AF341" s="101"/>
      <c r="AG341" s="605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4901</v>
      </c>
      <c r="B352" s="677">
        <f>SUM(CF8:CN341)</f>
        <v>1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F336:AN341 D36:R54 D60:P78 B81 D84:E84 F89:Z92 F97:V100 F105:O105 C18:F31 F110:AG115 F130:AJ134 F138:M140 F142:M145 F151:P153 F155:P158 F164:O166 F168:O171 F120:AK125 F177:AS219 F269:AK272 F277:AL280 F223:AV265 F286:AU303 F308:AX318 E330:N331 F323:AK325" xr:uid="{BA2AD4D1-80DD-4785-9088-51F319523215}">
      <formula1>0</formula1>
    </dataValidation>
    <dataValidation type="whole" allowBlank="1" showInputMessage="1" showErrorMessage="1" sqref="A311:A314 A305:B309 B311:B316 C305:E318 F305:AX307" xr:uid="{ABE16FB8-9B9B-406E-8687-D23AE72C5B46}">
      <formula1>0</formula1>
      <formula2>1E+30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465D-3C37-43A0-BC6F-5BF30C902E36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</row>
    <row r="3" spans="1:92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",[10]NOMBRE!B6," - ","( ",[10]NOMBRE!C6,[10]NOMBRE!D6," )")</f>
        <v>MES: SEPTIEMBRE - ( 09 )</v>
      </c>
      <c r="AE4" s="2396"/>
      <c r="AF4" s="2396"/>
      <c r="AG4" s="2396"/>
      <c r="AH4" s="2396"/>
      <c r="AI4" s="2396"/>
      <c r="AJ4" s="2396"/>
      <c r="AK4" s="2396"/>
      <c r="AL4" s="2396"/>
      <c r="AM4" s="2396"/>
      <c r="AN4" s="2396"/>
      <c r="AO4" s="2396"/>
      <c r="AP4" s="2396"/>
      <c r="AQ4" s="2396"/>
      <c r="AR4" s="2396"/>
      <c r="AS4" s="2396"/>
      <c r="AT4" s="2396"/>
      <c r="AU4" s="2396"/>
      <c r="AV4" s="2396"/>
      <c r="AW4" s="2396"/>
    </row>
    <row r="5" spans="1:92" ht="16.350000000000001" customHeight="1" x14ac:dyDescent="0.2">
      <c r="A5" s="1" t="str">
        <f>CONCATENATE("AÑO: ",[10]NOMBRE!B7)</f>
        <v>AÑO: 2022</v>
      </c>
      <c r="AE5" s="2396"/>
      <c r="AF5" s="2396"/>
      <c r="AG5" s="2396"/>
      <c r="AH5" s="2396"/>
      <c r="AI5" s="2396"/>
      <c r="AJ5" s="2396"/>
      <c r="AK5" s="2396"/>
      <c r="AL5" s="2396"/>
      <c r="AM5" s="2396"/>
      <c r="AN5" s="2396"/>
      <c r="AO5" s="2396"/>
      <c r="AP5" s="2396"/>
      <c r="AQ5" s="2396"/>
      <c r="AR5" s="2396"/>
      <c r="AS5" s="2396"/>
      <c r="AT5" s="2396"/>
      <c r="AU5" s="2396"/>
      <c r="AV5" s="2396"/>
      <c r="AW5" s="2396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400"/>
      <c r="AF6" s="2400"/>
      <c r="AG6" s="2400"/>
      <c r="AH6" s="2400"/>
      <c r="AI6" s="2400"/>
      <c r="AJ6" s="2400"/>
      <c r="AK6" s="2400"/>
      <c r="AL6" s="2400"/>
      <c r="AM6" s="2400"/>
      <c r="AN6" s="2400"/>
      <c r="AO6" s="2400"/>
      <c r="AP6" s="2400"/>
      <c r="AQ6" s="2400"/>
      <c r="AR6" s="2400"/>
      <c r="AS6" s="2400"/>
      <c r="AT6" s="2400"/>
      <c r="AU6" s="2400"/>
      <c r="AV6" s="2400"/>
      <c r="AW6" s="2396"/>
    </row>
    <row r="7" spans="1:92" ht="15" x14ac:dyDescent="0.2">
      <c r="A7" s="9"/>
      <c r="B7" s="9"/>
      <c r="C7" s="2209"/>
      <c r="D7" s="2209"/>
      <c r="E7" s="2209"/>
      <c r="F7" s="2209"/>
      <c r="G7" s="2209"/>
      <c r="H7" s="2209"/>
      <c r="I7" s="2209"/>
      <c r="J7" s="2209"/>
      <c r="K7" s="2209"/>
      <c r="L7" s="2209"/>
      <c r="M7" s="2209"/>
      <c r="N7" s="2209"/>
      <c r="O7" s="2209"/>
      <c r="P7" s="2209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400"/>
      <c r="AF7" s="2400"/>
      <c r="AG7" s="2400"/>
      <c r="AH7" s="2400"/>
      <c r="AI7" s="2400"/>
      <c r="AJ7" s="2400"/>
      <c r="AK7" s="2400"/>
      <c r="AL7" s="2400"/>
      <c r="AM7" s="2400"/>
      <c r="AN7" s="2400"/>
      <c r="AO7" s="2400"/>
      <c r="AP7" s="2400"/>
      <c r="AQ7" s="2400"/>
      <c r="AR7" s="2400"/>
      <c r="AS7" s="2400"/>
      <c r="AT7" s="2400"/>
      <c r="AU7" s="2400"/>
      <c r="AV7" s="2400"/>
      <c r="AW7" s="2396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2400"/>
      <c r="AF8" s="2400"/>
      <c r="AG8" s="2400"/>
      <c r="AH8" s="2400"/>
      <c r="AI8" s="2400"/>
      <c r="AJ8" s="2400"/>
      <c r="AK8" s="2400"/>
      <c r="AL8" s="2400"/>
      <c r="AM8" s="2400"/>
      <c r="AN8" s="2400"/>
      <c r="AO8" s="2400"/>
      <c r="AP8" s="2400"/>
      <c r="AQ8" s="2400"/>
      <c r="AR8" s="2400"/>
      <c r="AS8" s="2400"/>
      <c r="AT8" s="2400"/>
      <c r="AU8" s="2400"/>
      <c r="AV8" s="2400"/>
      <c r="AW8" s="2396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76" t="s">
        <v>4</v>
      </c>
      <c r="D9" s="5802" t="s">
        <v>5</v>
      </c>
      <c r="E9" s="5794"/>
      <c r="F9" s="5794"/>
      <c r="G9" s="5794"/>
      <c r="H9" s="5794"/>
      <c r="I9" s="5794"/>
      <c r="J9" s="5794"/>
      <c r="K9" s="5794"/>
      <c r="L9" s="5794"/>
      <c r="M9" s="5803"/>
      <c r="N9" s="4889" t="s">
        <v>6</v>
      </c>
      <c r="O9" s="5076" t="s">
        <v>7</v>
      </c>
      <c r="P9" s="5076" t="s">
        <v>8</v>
      </c>
      <c r="Q9" s="5076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2626"/>
      <c r="AG9" s="2626"/>
      <c r="AH9" s="2626"/>
      <c r="AI9" s="2626"/>
      <c r="AJ9" s="2626"/>
      <c r="AK9" s="2626"/>
      <c r="AL9" s="2626"/>
      <c r="AM9" s="2626"/>
      <c r="AN9" s="2626"/>
      <c r="AO9" s="2626"/>
      <c r="AP9" s="2627"/>
      <c r="AQ9" s="2627"/>
      <c r="AR9" s="2627"/>
      <c r="AS9" s="2627"/>
      <c r="AT9" s="2627"/>
      <c r="AU9" s="2627"/>
      <c r="AV9" s="2627"/>
      <c r="AW9" s="2627"/>
      <c r="AX9" s="2628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818"/>
      <c r="D10" s="863" t="s">
        <v>10</v>
      </c>
      <c r="E10" s="2629" t="s">
        <v>11</v>
      </c>
      <c r="F10" s="2629" t="s">
        <v>12</v>
      </c>
      <c r="G10" s="2629" t="s">
        <v>13</v>
      </c>
      <c r="H10" s="2629" t="s">
        <v>14</v>
      </c>
      <c r="I10" s="2629" t="s">
        <v>15</v>
      </c>
      <c r="J10" s="2629" t="s">
        <v>16</v>
      </c>
      <c r="K10" s="2629" t="s">
        <v>17</v>
      </c>
      <c r="L10" s="2629" t="s">
        <v>18</v>
      </c>
      <c r="M10" s="865" t="s">
        <v>19</v>
      </c>
      <c r="N10" s="5756"/>
      <c r="O10" s="5818"/>
      <c r="P10" s="5818"/>
      <c r="Q10" s="5818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2630"/>
      <c r="AG10" s="2630"/>
      <c r="AH10" s="2630"/>
      <c r="AI10" s="2630"/>
      <c r="AJ10" s="2630"/>
      <c r="AK10" s="2630"/>
      <c r="AL10" s="2630"/>
      <c r="AM10" s="2630"/>
      <c r="AN10" s="2630"/>
      <c r="AO10" s="2631"/>
      <c r="AP10" s="2631"/>
      <c r="AQ10" s="2631"/>
      <c r="AR10" s="2631"/>
      <c r="AS10" s="2631"/>
      <c r="AT10" s="2631"/>
      <c r="AU10" s="2631"/>
      <c r="AV10" s="2631"/>
      <c r="AW10" s="2631"/>
      <c r="AX10" s="2632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821" t="s">
        <v>20</v>
      </c>
      <c r="B11" s="5821"/>
      <c r="C11" s="2633">
        <f>SUM(D11:M11)</f>
        <v>0</v>
      </c>
      <c r="D11" s="2634"/>
      <c r="E11" s="2635"/>
      <c r="F11" s="2635"/>
      <c r="G11" s="2635"/>
      <c r="H11" s="2635"/>
      <c r="I11" s="2635"/>
      <c r="J11" s="2635"/>
      <c r="K11" s="2635"/>
      <c r="L11" s="2636"/>
      <c r="M11" s="2637"/>
      <c r="N11" s="2638"/>
      <c r="O11" s="2639"/>
      <c r="P11" s="2639"/>
      <c r="Q11" s="2639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2630"/>
      <c r="AG11" s="2630"/>
      <c r="AH11" s="2630"/>
      <c r="AI11" s="2630"/>
      <c r="AJ11" s="2630"/>
      <c r="AK11" s="2631"/>
      <c r="AL11" s="2631"/>
      <c r="AM11" s="2631"/>
      <c r="AN11" s="2631"/>
      <c r="AO11" s="2631"/>
      <c r="AP11" s="2631"/>
      <c r="AQ11" s="2631"/>
      <c r="AR11" s="2631"/>
      <c r="AS11" s="2631"/>
      <c r="AT11" s="2631"/>
      <c r="AU11" s="2631"/>
      <c r="AV11" s="2631"/>
      <c r="AW11" s="2631"/>
      <c r="AX11" s="2632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IF(C11&lt;[10]A03!C79,1,0)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916"/>
      <c r="AG12" s="916"/>
      <c r="AH12" s="916"/>
      <c r="AI12" s="916"/>
      <c r="AJ12" s="916"/>
      <c r="AK12" s="917"/>
      <c r="AL12" s="917"/>
      <c r="AM12" s="917"/>
      <c r="AN12" s="917"/>
      <c r="AO12" s="916"/>
      <c r="AP12" s="916"/>
      <c r="AQ12" s="917"/>
      <c r="AR12" s="917"/>
      <c r="AS12" s="917"/>
      <c r="AT12" s="917"/>
      <c r="AU12" s="917"/>
      <c r="AV12" s="917"/>
      <c r="AW12" s="917"/>
      <c r="AX12" s="2628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916"/>
      <c r="AG13" s="916"/>
      <c r="AH13" s="916"/>
      <c r="AI13" s="916"/>
      <c r="AJ13" s="916"/>
      <c r="AK13" s="917"/>
      <c r="AL13" s="917"/>
      <c r="AM13" s="917"/>
      <c r="AN13" s="917"/>
      <c r="AO13" s="916"/>
      <c r="AP13" s="916"/>
      <c r="AQ13" s="916"/>
      <c r="AR13" s="917"/>
      <c r="AS13" s="917"/>
      <c r="AT13" s="917"/>
      <c r="AU13" s="917"/>
      <c r="AV13" s="917"/>
      <c r="AW13" s="917"/>
      <c r="AX13" s="2628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916"/>
      <c r="AG14" s="916"/>
      <c r="AH14" s="916"/>
      <c r="AI14" s="916"/>
      <c r="AJ14" s="916"/>
      <c r="AK14" s="916"/>
      <c r="AL14" s="916"/>
      <c r="AM14" s="916"/>
      <c r="AN14" s="916"/>
      <c r="AO14" s="917"/>
      <c r="AP14" s="917"/>
      <c r="AQ14" s="917"/>
      <c r="AR14" s="917"/>
      <c r="AS14" s="917"/>
      <c r="AT14" s="917"/>
      <c r="AU14" s="917"/>
      <c r="AV14" s="917"/>
      <c r="AW14" s="917"/>
      <c r="AX14" s="2628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916"/>
      <c r="AF15" s="916"/>
      <c r="AG15" s="916"/>
      <c r="AH15" s="916"/>
      <c r="AI15" s="916"/>
      <c r="AJ15" s="916"/>
      <c r="AK15" s="916"/>
      <c r="AL15" s="916"/>
      <c r="AM15" s="916"/>
      <c r="AN15" s="916"/>
      <c r="AO15" s="916"/>
      <c r="AP15" s="916"/>
      <c r="AQ15" s="916"/>
      <c r="AR15" s="916"/>
      <c r="AS15" s="916"/>
      <c r="AT15" s="916"/>
      <c r="AU15" s="916"/>
      <c r="AV15" s="916"/>
      <c r="AW15" s="2628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333" t="s">
        <v>26</v>
      </c>
      <c r="D16" s="5335" t="s">
        <v>27</v>
      </c>
      <c r="E16" s="5335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2630"/>
      <c r="AF16" s="2631"/>
      <c r="AG16" s="2631"/>
      <c r="AH16" s="2631"/>
      <c r="AI16" s="2631"/>
      <c r="AJ16" s="2631"/>
      <c r="AK16" s="2631"/>
      <c r="AL16" s="2631"/>
      <c r="AM16" s="2631"/>
      <c r="AN16" s="2631"/>
      <c r="AO16" s="2631"/>
      <c r="AP16" s="2631"/>
      <c r="AQ16" s="2631"/>
      <c r="AR16" s="2631"/>
      <c r="AS16" s="2631"/>
      <c r="AT16" s="2631"/>
      <c r="AU16" s="2631"/>
      <c r="AV16" s="2631"/>
      <c r="AW16" s="2632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822"/>
      <c r="D17" s="5548"/>
      <c r="E17" s="5548"/>
      <c r="F17" s="575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2630"/>
      <c r="AF17" s="2631"/>
      <c r="AG17" s="2631"/>
      <c r="AH17" s="2631"/>
      <c r="AI17" s="2631"/>
      <c r="AJ17" s="2631"/>
      <c r="AK17" s="2631"/>
      <c r="AL17" s="2631"/>
      <c r="AM17" s="2631"/>
      <c r="AN17" s="2631"/>
      <c r="AO17" s="2631"/>
      <c r="AP17" s="2631"/>
      <c r="AQ17" s="2631"/>
      <c r="AR17" s="2631"/>
      <c r="AS17" s="2631"/>
      <c r="AT17" s="2631"/>
      <c r="AU17" s="2631"/>
      <c r="AV17" s="2631"/>
      <c r="AW17" s="2632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328" t="s">
        <v>28</v>
      </c>
      <c r="B18" s="5819"/>
      <c r="C18" s="2640">
        <v>111</v>
      </c>
      <c r="D18" s="877">
        <v>0</v>
      </c>
      <c r="E18" s="877">
        <v>1</v>
      </c>
      <c r="F18" s="2641">
        <v>4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2642"/>
      <c r="AF18" s="2643"/>
      <c r="AG18" s="2643"/>
      <c r="AH18" s="2643"/>
      <c r="AI18" s="2643"/>
      <c r="AJ18" s="2643"/>
      <c r="AK18" s="2643"/>
      <c r="AL18" s="2643"/>
      <c r="AM18" s="2643"/>
      <c r="AN18" s="2643"/>
      <c r="AO18" s="2643"/>
      <c r="AP18" s="2643"/>
      <c r="AQ18" s="2643"/>
      <c r="AR18" s="2643"/>
      <c r="AS18" s="2643"/>
      <c r="AT18" s="2643"/>
      <c r="AU18" s="2643"/>
      <c r="AV18" s="2643"/>
      <c r="AW18" s="2644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820" t="s">
        <v>29</v>
      </c>
      <c r="B19" s="5331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2642"/>
      <c r="AF19" s="2643"/>
      <c r="AG19" s="2643"/>
      <c r="AH19" s="2643"/>
      <c r="AI19" s="2643"/>
      <c r="AJ19" s="2643"/>
      <c r="AK19" s="2643"/>
      <c r="AL19" s="2643"/>
      <c r="AM19" s="2643"/>
      <c r="AN19" s="2643"/>
      <c r="AO19" s="2643"/>
      <c r="AP19" s="2643"/>
      <c r="AQ19" s="2643"/>
      <c r="AR19" s="2643"/>
      <c r="AS19" s="2643"/>
      <c r="AT19" s="2643"/>
      <c r="AU19" s="2643"/>
      <c r="AV19" s="2643"/>
      <c r="AW19" s="2644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5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2642"/>
      <c r="AF20" s="2643"/>
      <c r="AG20" s="2643"/>
      <c r="AH20" s="2643"/>
      <c r="AI20" s="2643"/>
      <c r="AJ20" s="2643"/>
      <c r="AK20" s="2643"/>
      <c r="AL20" s="2643"/>
      <c r="AM20" s="2643"/>
      <c r="AN20" s="2643"/>
      <c r="AO20" s="2643"/>
      <c r="AP20" s="2643"/>
      <c r="AQ20" s="2643"/>
      <c r="AR20" s="2643"/>
      <c r="AS20" s="2643"/>
      <c r="AT20" s="2643"/>
      <c r="AU20" s="2643"/>
      <c r="AV20" s="2643"/>
      <c r="AW20" s="2644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8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2642"/>
      <c r="AF21" s="2643"/>
      <c r="AG21" s="2643"/>
      <c r="AH21" s="2643"/>
      <c r="AI21" s="2643"/>
      <c r="AJ21" s="2643"/>
      <c r="AK21" s="2643"/>
      <c r="AL21" s="2643"/>
      <c r="AM21" s="2643"/>
      <c r="AN21" s="2643"/>
      <c r="AO21" s="2643"/>
      <c r="AP21" s="2643"/>
      <c r="AQ21" s="2643"/>
      <c r="AR21" s="2643"/>
      <c r="AS21" s="2643"/>
      <c r="AT21" s="2643"/>
      <c r="AU21" s="2643"/>
      <c r="AV21" s="2643"/>
      <c r="AW21" s="2644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6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2642"/>
      <c r="AF22" s="2643"/>
      <c r="AG22" s="2643"/>
      <c r="AH22" s="2643"/>
      <c r="AI22" s="2643"/>
      <c r="AJ22" s="2643"/>
      <c r="AK22" s="2643"/>
      <c r="AL22" s="2643"/>
      <c r="AM22" s="2643"/>
      <c r="AN22" s="2643"/>
      <c r="AO22" s="2643"/>
      <c r="AP22" s="2643"/>
      <c r="AQ22" s="2643"/>
      <c r="AR22" s="2643"/>
      <c r="AS22" s="2643"/>
      <c r="AT22" s="2643"/>
      <c r="AU22" s="2643"/>
      <c r="AV22" s="2643"/>
      <c r="AW22" s="2644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1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2642"/>
      <c r="AF23" s="2643"/>
      <c r="AG23" s="2643"/>
      <c r="AH23" s="2643"/>
      <c r="AI23" s="2643"/>
      <c r="AJ23" s="2643"/>
      <c r="AK23" s="2643"/>
      <c r="AL23" s="2643"/>
      <c r="AM23" s="2643"/>
      <c r="AN23" s="2643"/>
      <c r="AO23" s="2643"/>
      <c r="AP23" s="2643"/>
      <c r="AQ23" s="2643"/>
      <c r="AR23" s="2643"/>
      <c r="AS23" s="2643"/>
      <c r="AT23" s="2643"/>
      <c r="AU23" s="2643"/>
      <c r="AV23" s="2643"/>
      <c r="AW23" s="2644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1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2642"/>
      <c r="AF24" s="2643"/>
      <c r="AG24" s="2643"/>
      <c r="AH24" s="2643"/>
      <c r="AI24" s="2643"/>
      <c r="AJ24" s="2643"/>
      <c r="AK24" s="2643"/>
      <c r="AL24" s="2643"/>
      <c r="AM24" s="2643"/>
      <c r="AN24" s="2643"/>
      <c r="AO24" s="2643"/>
      <c r="AP24" s="2643"/>
      <c r="AQ24" s="2643"/>
      <c r="AR24" s="2643"/>
      <c r="AS24" s="2643"/>
      <c r="AT24" s="2643"/>
      <c r="AU24" s="2643"/>
      <c r="AV24" s="2643"/>
      <c r="AW24" s="2644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2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2642"/>
      <c r="AF25" s="2643"/>
      <c r="AG25" s="2643"/>
      <c r="AH25" s="2643"/>
      <c r="AI25" s="2643"/>
      <c r="AJ25" s="2643"/>
      <c r="AK25" s="2643"/>
      <c r="AL25" s="2643"/>
      <c r="AM25" s="2643"/>
      <c r="AN25" s="2643"/>
      <c r="AO25" s="2643"/>
      <c r="AP25" s="2643"/>
      <c r="AQ25" s="2643"/>
      <c r="AR25" s="2643"/>
      <c r="AS25" s="2643"/>
      <c r="AT25" s="2643"/>
      <c r="AU25" s="2643"/>
      <c r="AV25" s="2643"/>
      <c r="AW25" s="2644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23</v>
      </c>
      <c r="D26" s="37">
        <v>0</v>
      </c>
      <c r="E26" s="37">
        <v>1</v>
      </c>
      <c r="F26" s="40">
        <v>2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2642"/>
      <c r="AF26" s="2643"/>
      <c r="AG26" s="2643"/>
      <c r="AH26" s="2643"/>
      <c r="AI26" s="2643"/>
      <c r="AJ26" s="2643"/>
      <c r="AK26" s="2643"/>
      <c r="AL26" s="2643"/>
      <c r="AM26" s="2643"/>
      <c r="AN26" s="2643"/>
      <c r="AO26" s="2643"/>
      <c r="AP26" s="2643"/>
      <c r="AQ26" s="2643"/>
      <c r="AR26" s="2643"/>
      <c r="AS26" s="2643"/>
      <c r="AT26" s="2643"/>
      <c r="AU26" s="2643"/>
      <c r="AV26" s="2643"/>
      <c r="AW26" s="2644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1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2642"/>
      <c r="AF27" s="2643"/>
      <c r="AG27" s="2643"/>
      <c r="AH27" s="2643"/>
      <c r="AI27" s="2643"/>
      <c r="AJ27" s="2643"/>
      <c r="AK27" s="2643"/>
      <c r="AL27" s="2643"/>
      <c r="AM27" s="2643"/>
      <c r="AN27" s="2643"/>
      <c r="AO27" s="2643"/>
      <c r="AP27" s="2643"/>
      <c r="AQ27" s="2643"/>
      <c r="AR27" s="2643"/>
      <c r="AS27" s="2643"/>
      <c r="AT27" s="2643"/>
      <c r="AU27" s="2643"/>
      <c r="AV27" s="2643"/>
      <c r="AW27" s="2644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7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2642"/>
      <c r="AF28" s="2643"/>
      <c r="AG28" s="2643"/>
      <c r="AH28" s="2645"/>
      <c r="AI28" s="2643"/>
      <c r="AJ28" s="2643"/>
      <c r="AK28" s="2643"/>
      <c r="AL28" s="2643"/>
      <c r="AM28" s="2643"/>
      <c r="AN28" s="2643"/>
      <c r="AO28" s="2643"/>
      <c r="AP28" s="2643"/>
      <c r="AQ28" s="2643"/>
      <c r="AR28" s="2643"/>
      <c r="AS28" s="2643"/>
      <c r="AT28" s="2643"/>
      <c r="AU28" s="2643"/>
      <c r="AV28" s="2643"/>
      <c r="AW28" s="2646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12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2642"/>
      <c r="AF29" s="2643"/>
      <c r="AG29" s="2643"/>
      <c r="AH29" s="2645"/>
      <c r="AI29" s="2643"/>
      <c r="AJ29" s="2643"/>
      <c r="AK29" s="2643"/>
      <c r="AL29" s="2643"/>
      <c r="AM29" s="2643"/>
      <c r="AN29" s="2643"/>
      <c r="AO29" s="2643"/>
      <c r="AP29" s="2643"/>
      <c r="AQ29" s="2643"/>
      <c r="AR29" s="2643"/>
      <c r="AS29" s="2643"/>
      <c r="AT29" s="2643"/>
      <c r="AU29" s="2643"/>
      <c r="AV29" s="2643"/>
      <c r="AW29" s="2646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3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2642"/>
      <c r="AF30" s="2643"/>
      <c r="AG30" s="2643"/>
      <c r="AH30" s="2645"/>
      <c r="AI30" s="2643"/>
      <c r="AJ30" s="2643"/>
      <c r="AK30" s="2643"/>
      <c r="AL30" s="2643"/>
      <c r="AM30" s="2643"/>
      <c r="AN30" s="2643"/>
      <c r="AO30" s="2643"/>
      <c r="AP30" s="2643"/>
      <c r="AQ30" s="2643"/>
      <c r="AR30" s="2643"/>
      <c r="AS30" s="2643"/>
      <c r="AT30" s="2643"/>
      <c r="AU30" s="2643"/>
      <c r="AV30" s="2643"/>
      <c r="AW30" s="2646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42</v>
      </c>
      <c r="D31" s="44">
        <v>0</v>
      </c>
      <c r="E31" s="44">
        <v>0</v>
      </c>
      <c r="F31" s="63">
        <v>1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2647"/>
      <c r="AF31" s="2647"/>
      <c r="AG31" s="2647"/>
      <c r="AH31" s="2648"/>
      <c r="AI31" s="2647"/>
      <c r="AJ31" s="2647"/>
      <c r="AK31" s="2647"/>
      <c r="AL31" s="2647"/>
      <c r="AM31" s="2647"/>
      <c r="AN31" s="2647"/>
      <c r="AO31" s="2647"/>
      <c r="AP31" s="2647"/>
      <c r="AQ31" s="2647"/>
      <c r="AR31" s="2647"/>
      <c r="AS31" s="2647"/>
      <c r="AT31" s="2647"/>
      <c r="AU31" s="2647"/>
      <c r="AV31" s="2647"/>
      <c r="AW31" s="2646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2647"/>
      <c r="AF32" s="2647"/>
      <c r="AG32" s="2647"/>
      <c r="AH32" s="2648"/>
      <c r="AI32" s="2647"/>
      <c r="AJ32" s="2647"/>
      <c r="AK32" s="2647"/>
      <c r="AL32" s="2647"/>
      <c r="AM32" s="2647"/>
      <c r="AN32" s="2647"/>
      <c r="AO32" s="2647"/>
      <c r="AP32" s="2647"/>
      <c r="AQ32" s="2647"/>
      <c r="AR32" s="2647"/>
      <c r="AS32" s="2647"/>
      <c r="AT32" s="2647"/>
      <c r="AU32" s="2647"/>
      <c r="AV32" s="2647"/>
      <c r="AW32" s="2646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5823" t="s">
        <v>5</v>
      </c>
      <c r="E33" s="5337"/>
      <c r="F33" s="5337"/>
      <c r="G33" s="5337"/>
      <c r="H33" s="5337"/>
      <c r="I33" s="5337"/>
      <c r="J33" s="5337"/>
      <c r="K33" s="5337"/>
      <c r="L33" s="5337"/>
      <c r="M33" s="5337"/>
      <c r="N33" s="5337"/>
      <c r="O33" s="5337"/>
      <c r="P33" s="5824"/>
      <c r="Q33" s="886"/>
      <c r="R33" s="2649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2647"/>
      <c r="AJ33" s="2647"/>
      <c r="AK33" s="2647"/>
      <c r="AL33" s="2648"/>
      <c r="AM33" s="2647"/>
      <c r="AN33" s="2647"/>
      <c r="AO33" s="2650"/>
      <c r="AP33" s="2650"/>
      <c r="AQ33" s="2650"/>
      <c r="AR33" s="2650"/>
      <c r="AS33" s="2650"/>
      <c r="AT33" s="2650"/>
      <c r="AU33" s="2650"/>
      <c r="AV33" s="2650"/>
      <c r="AW33" s="2650"/>
      <c r="AX33" s="2650"/>
      <c r="AY33" s="2650"/>
      <c r="AZ33" s="2650"/>
      <c r="BA33" s="2646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818"/>
      <c r="D34" s="2651" t="s">
        <v>10</v>
      </c>
      <c r="E34" s="2652" t="s">
        <v>11</v>
      </c>
      <c r="F34" s="2652" t="s">
        <v>12</v>
      </c>
      <c r="G34" s="2652" t="s">
        <v>13</v>
      </c>
      <c r="H34" s="2652" t="s">
        <v>14</v>
      </c>
      <c r="I34" s="2652" t="s">
        <v>15</v>
      </c>
      <c r="J34" s="2652" t="s">
        <v>16</v>
      </c>
      <c r="K34" s="2652" t="s">
        <v>17</v>
      </c>
      <c r="L34" s="2652" t="s">
        <v>18</v>
      </c>
      <c r="M34" s="2652" t="s">
        <v>44</v>
      </c>
      <c r="N34" s="2653" t="s">
        <v>45</v>
      </c>
      <c r="O34" s="2652" t="s">
        <v>46</v>
      </c>
      <c r="P34" s="2654" t="s">
        <v>47</v>
      </c>
      <c r="Q34" s="2655" t="s">
        <v>48</v>
      </c>
      <c r="R34" s="2655" t="s">
        <v>49</v>
      </c>
      <c r="S34" s="71"/>
      <c r="T34" s="726"/>
      <c r="U34" s="2656"/>
      <c r="V34" s="2656"/>
      <c r="W34" s="726"/>
      <c r="X34" s="2657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2642"/>
      <c r="AJ34" s="2642"/>
      <c r="AK34" s="2642"/>
      <c r="AL34" s="2658"/>
      <c r="AM34" s="2642"/>
      <c r="AN34" s="2642"/>
      <c r="AO34" s="2642"/>
      <c r="AP34" s="2642"/>
      <c r="AQ34" s="2642"/>
      <c r="AR34" s="2642"/>
      <c r="AS34" s="2642"/>
      <c r="AT34" s="2643"/>
      <c r="AU34" s="2643"/>
      <c r="AV34" s="2643"/>
      <c r="AW34" s="2643"/>
      <c r="AX34" s="2643"/>
      <c r="AY34" s="2643"/>
      <c r="AZ34" s="2643"/>
      <c r="BA34" s="2646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825" t="s">
        <v>50</v>
      </c>
      <c r="B35" s="5825"/>
      <c r="C35" s="2659">
        <f>SUM(D35:P35)</f>
        <v>0</v>
      </c>
      <c r="D35" s="2660">
        <f>SUM(D36:D47,D50:D51,D54)</f>
        <v>0</v>
      </c>
      <c r="E35" s="2661">
        <f t="shared" ref="E35:R35" si="3">SUM(E36:E47,E50:E51,E54)</f>
        <v>0</v>
      </c>
      <c r="F35" s="2661">
        <f t="shared" si="3"/>
        <v>0</v>
      </c>
      <c r="G35" s="2661">
        <f t="shared" si="3"/>
        <v>0</v>
      </c>
      <c r="H35" s="2661">
        <f t="shared" si="3"/>
        <v>0</v>
      </c>
      <c r="I35" s="2661">
        <f t="shared" si="3"/>
        <v>0</v>
      </c>
      <c r="J35" s="2661">
        <f t="shared" si="3"/>
        <v>0</v>
      </c>
      <c r="K35" s="2661">
        <f t="shared" si="3"/>
        <v>0</v>
      </c>
      <c r="L35" s="2661">
        <f t="shared" si="3"/>
        <v>0</v>
      </c>
      <c r="M35" s="2661">
        <f t="shared" si="3"/>
        <v>0</v>
      </c>
      <c r="N35" s="2662">
        <f>SUM(N36:N47,N50:N51,N54)</f>
        <v>0</v>
      </c>
      <c r="O35" s="2661">
        <f t="shared" si="3"/>
        <v>0</v>
      </c>
      <c r="P35" s="2663">
        <f t="shared" si="3"/>
        <v>0</v>
      </c>
      <c r="Q35" s="2664">
        <f t="shared" si="3"/>
        <v>0</v>
      </c>
      <c r="R35" s="2664">
        <f t="shared" si="3"/>
        <v>0</v>
      </c>
      <c r="S35" s="82" t="str">
        <f>CA35&amp;CB35&amp;CC35</f>
        <v/>
      </c>
      <c r="T35" s="2665"/>
      <c r="U35" s="726"/>
      <c r="V35" s="726"/>
      <c r="W35" s="2665"/>
      <c r="X35" s="2665"/>
      <c r="Y35" s="2665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2642"/>
      <c r="AN35" s="2642"/>
      <c r="AO35" s="2642"/>
      <c r="AP35" s="2642"/>
      <c r="AQ35" s="2642"/>
      <c r="AR35" s="2642"/>
      <c r="AS35" s="2642"/>
      <c r="AT35" s="2643"/>
      <c r="AU35" s="2643"/>
      <c r="AV35" s="2643"/>
      <c r="AW35" s="2643"/>
      <c r="AX35" s="2643"/>
      <c r="AY35" s="2643"/>
      <c r="AZ35" s="2643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828" t="s">
        <v>51</v>
      </c>
      <c r="B36" s="5829"/>
      <c r="C36" s="2666">
        <f>SUM(D36:M36)</f>
        <v>0</v>
      </c>
      <c r="D36" s="2667"/>
      <c r="E36" s="2668"/>
      <c r="F36" s="2668"/>
      <c r="G36" s="2668"/>
      <c r="H36" s="2668"/>
      <c r="I36" s="2668"/>
      <c r="J36" s="2668"/>
      <c r="K36" s="2668"/>
      <c r="L36" s="2668"/>
      <c r="M36" s="2668"/>
      <c r="N36" s="2669"/>
      <c r="O36" s="2670"/>
      <c r="P36" s="2671"/>
      <c r="Q36" s="2672"/>
      <c r="R36" s="2672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2642"/>
      <c r="AN36" s="2643"/>
      <c r="AO36" s="2643"/>
      <c r="AP36" s="2643"/>
      <c r="AQ36" s="2643"/>
      <c r="AR36" s="2643"/>
      <c r="AS36" s="2643"/>
      <c r="AT36" s="2643"/>
      <c r="AU36" s="2643"/>
      <c r="AV36" s="2643"/>
      <c r="AW36" s="2643"/>
      <c r="AX36" s="2643"/>
      <c r="AY36" s="2643"/>
      <c r="AZ36" s="2643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2642"/>
      <c r="AN37" s="2643"/>
      <c r="AO37" s="2643"/>
      <c r="AP37" s="2643"/>
      <c r="AQ37" s="2643"/>
      <c r="AR37" s="2643"/>
      <c r="AS37" s="2643"/>
      <c r="AT37" s="2643"/>
      <c r="AU37" s="2643"/>
      <c r="AV37" s="2643"/>
      <c r="AW37" s="2643"/>
      <c r="AX37" s="2643"/>
      <c r="AY37" s="2643"/>
      <c r="AZ37" s="2643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2673" t="s">
        <v>54</v>
      </c>
      <c r="C38" s="2666">
        <f t="shared" si="7"/>
        <v>0</v>
      </c>
      <c r="D38" s="2667"/>
      <c r="E38" s="2668"/>
      <c r="F38" s="2668"/>
      <c r="G38" s="2668"/>
      <c r="H38" s="2668"/>
      <c r="I38" s="2668"/>
      <c r="J38" s="2668"/>
      <c r="K38" s="2668"/>
      <c r="L38" s="2668"/>
      <c r="M38" s="2668"/>
      <c r="N38" s="2669"/>
      <c r="O38" s="2670"/>
      <c r="P38" s="2671"/>
      <c r="Q38" s="2672"/>
      <c r="R38" s="2672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2642"/>
      <c r="AN38" s="2643"/>
      <c r="AO38" s="2643"/>
      <c r="AP38" s="2643"/>
      <c r="AQ38" s="2643"/>
      <c r="AR38" s="2643"/>
      <c r="AS38" s="2643"/>
      <c r="AT38" s="2643"/>
      <c r="AU38" s="2643"/>
      <c r="AV38" s="2643"/>
      <c r="AW38" s="2643"/>
      <c r="AX38" s="2643"/>
      <c r="AY38" s="2643"/>
      <c r="AZ38" s="2643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2214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2642"/>
      <c r="AN39" s="2643"/>
      <c r="AO39" s="2643"/>
      <c r="AP39" s="2643"/>
      <c r="AQ39" s="2643"/>
      <c r="AR39" s="2643"/>
      <c r="AS39" s="2643"/>
      <c r="AT39" s="2643"/>
      <c r="AU39" s="2643"/>
      <c r="AV39" s="2643"/>
      <c r="AW39" s="2643"/>
      <c r="AX39" s="2643"/>
      <c r="AY39" s="2643"/>
      <c r="AZ39" s="2643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2214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2642"/>
      <c r="AN40" s="2643"/>
      <c r="AO40" s="2643"/>
      <c r="AP40" s="2643"/>
      <c r="AQ40" s="2643"/>
      <c r="AR40" s="2643"/>
      <c r="AS40" s="2643"/>
      <c r="AT40" s="2643"/>
      <c r="AU40" s="2643"/>
      <c r="AV40" s="2643"/>
      <c r="AW40" s="2643"/>
      <c r="AX40" s="2643"/>
      <c r="AY40" s="2643"/>
      <c r="AZ40" s="2643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2214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2642"/>
      <c r="AN41" s="2643"/>
      <c r="AO41" s="2643"/>
      <c r="AP41" s="2643"/>
      <c r="AQ41" s="2643"/>
      <c r="AR41" s="2643"/>
      <c r="AS41" s="2643"/>
      <c r="AT41" s="2643"/>
      <c r="AU41" s="2643"/>
      <c r="AV41" s="2643"/>
      <c r="AW41" s="2643"/>
      <c r="AX41" s="2643"/>
      <c r="AY41" s="2643"/>
      <c r="AZ41" s="2643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2214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2642"/>
      <c r="AN42" s="2643"/>
      <c r="AO42" s="2643"/>
      <c r="AP42" s="2643"/>
      <c r="AQ42" s="2643"/>
      <c r="AR42" s="2643"/>
      <c r="AS42" s="2643"/>
      <c r="AT42" s="2643"/>
      <c r="AU42" s="2643"/>
      <c r="AV42" s="2643"/>
      <c r="AW42" s="2643"/>
      <c r="AX42" s="2643"/>
      <c r="AY42" s="2643"/>
      <c r="AZ42" s="2643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818"/>
      <c r="B43" s="99" t="s">
        <v>59</v>
      </c>
      <c r="C43" s="2674">
        <f t="shared" si="7"/>
        <v>0</v>
      </c>
      <c r="D43" s="773"/>
      <c r="E43" s="704"/>
      <c r="F43" s="704"/>
      <c r="G43" s="704"/>
      <c r="H43" s="704"/>
      <c r="I43" s="704"/>
      <c r="J43" s="704"/>
      <c r="K43" s="704"/>
      <c r="L43" s="704"/>
      <c r="M43" s="704"/>
      <c r="N43" s="901"/>
      <c r="O43" s="705"/>
      <c r="P43" s="902"/>
      <c r="Q43" s="106"/>
      <c r="R43" s="10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2642"/>
      <c r="AN43" s="2643"/>
      <c r="AO43" s="2643"/>
      <c r="AP43" s="2643"/>
      <c r="AQ43" s="2643"/>
      <c r="AR43" s="2643"/>
      <c r="AS43" s="2643"/>
      <c r="AT43" s="2643"/>
      <c r="AU43" s="2643"/>
      <c r="AV43" s="2643"/>
      <c r="AW43" s="2643"/>
      <c r="AX43" s="2643"/>
      <c r="AY43" s="2643"/>
      <c r="AZ43" s="2643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830" t="s">
        <v>60</v>
      </c>
      <c r="B44" s="2675" t="s">
        <v>61</v>
      </c>
      <c r="C44" s="2676">
        <f t="shared" si="7"/>
        <v>0</v>
      </c>
      <c r="D44" s="2677"/>
      <c r="E44" s="2678"/>
      <c r="F44" s="2678"/>
      <c r="G44" s="2678"/>
      <c r="H44" s="2678"/>
      <c r="I44" s="2678"/>
      <c r="J44" s="2678"/>
      <c r="K44" s="2678"/>
      <c r="L44" s="2678"/>
      <c r="M44" s="2678"/>
      <c r="N44" s="2679"/>
      <c r="O44" s="2680"/>
      <c r="P44" s="2681"/>
      <c r="Q44" s="2682"/>
      <c r="R44" s="2682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2683"/>
      <c r="AN44" s="2684"/>
      <c r="AO44" s="2684"/>
      <c r="AP44" s="2684"/>
      <c r="AQ44" s="2684"/>
      <c r="AR44" s="2684"/>
      <c r="AS44" s="2684"/>
      <c r="AT44" s="2684"/>
      <c r="AU44" s="2684"/>
      <c r="AV44" s="2684"/>
      <c r="AW44" s="2684"/>
      <c r="AX44" s="2684"/>
      <c r="AY44" s="2684"/>
      <c r="AZ44" s="2684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818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2683"/>
      <c r="AN45" s="2684"/>
      <c r="AO45" s="2684"/>
      <c r="AP45" s="2684"/>
      <c r="AQ45" s="2684"/>
      <c r="AR45" s="2684"/>
      <c r="AS45" s="2684"/>
      <c r="AT45" s="2684"/>
      <c r="AU45" s="2684"/>
      <c r="AV45" s="2684"/>
      <c r="AW45" s="2684"/>
      <c r="AX45" s="2684"/>
      <c r="AY45" s="2684"/>
      <c r="AZ45" s="2684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826" t="s">
        <v>63</v>
      </c>
      <c r="B46" s="117" t="s">
        <v>61</v>
      </c>
      <c r="C46" s="2676">
        <f t="shared" si="7"/>
        <v>0</v>
      </c>
      <c r="D46" s="2677"/>
      <c r="E46" s="2678"/>
      <c r="F46" s="2678"/>
      <c r="G46" s="2678"/>
      <c r="H46" s="2678"/>
      <c r="I46" s="2678"/>
      <c r="J46" s="2678"/>
      <c r="K46" s="2678"/>
      <c r="L46" s="2678"/>
      <c r="M46" s="2678"/>
      <c r="N46" s="2679"/>
      <c r="O46" s="2680"/>
      <c r="P46" s="2681"/>
      <c r="Q46" s="2682"/>
      <c r="R46" s="2682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2683"/>
      <c r="AN46" s="2684"/>
      <c r="AO46" s="2684"/>
      <c r="AP46" s="2684"/>
      <c r="AQ46" s="2684"/>
      <c r="AR46" s="2684"/>
      <c r="AS46" s="2684"/>
      <c r="AT46" s="2684"/>
      <c r="AU46" s="2684"/>
      <c r="AV46" s="2684"/>
      <c r="AW46" s="2684"/>
      <c r="AX46" s="2684"/>
      <c r="AY46" s="2684"/>
      <c r="AZ46" s="2684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2683"/>
      <c r="AN47" s="2684"/>
      <c r="AO47" s="2684"/>
      <c r="AP47" s="2684"/>
      <c r="AQ47" s="2684"/>
      <c r="AR47" s="2684"/>
      <c r="AS47" s="2684"/>
      <c r="AT47" s="2684"/>
      <c r="AU47" s="2684"/>
      <c r="AV47" s="2684"/>
      <c r="AW47" s="2684"/>
      <c r="AX47" s="2684"/>
      <c r="AY47" s="2684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2683"/>
      <c r="AN48" s="2684"/>
      <c r="AO48" s="2684"/>
      <c r="AP48" s="2684"/>
      <c r="AQ48" s="2684"/>
      <c r="AR48" s="2684"/>
      <c r="AS48" s="2684"/>
      <c r="AT48" s="2684"/>
      <c r="AU48" s="2684"/>
      <c r="AV48" s="2684"/>
      <c r="AW48" s="2684"/>
      <c r="AX48" s="2684"/>
      <c r="AY48" s="2684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207" t="s">
        <v>65</v>
      </c>
      <c r="B49" s="4758"/>
      <c r="C49" s="2674">
        <f t="shared" si="7"/>
        <v>0</v>
      </c>
      <c r="D49" s="773"/>
      <c r="E49" s="704"/>
      <c r="F49" s="704"/>
      <c r="G49" s="704"/>
      <c r="H49" s="704"/>
      <c r="I49" s="704"/>
      <c r="J49" s="704"/>
      <c r="K49" s="704"/>
      <c r="L49" s="704"/>
      <c r="M49" s="704"/>
      <c r="N49" s="901"/>
      <c r="O49" s="705"/>
      <c r="P49" s="902"/>
      <c r="Q49" s="106"/>
      <c r="R49" s="10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2683"/>
      <c r="AN49" s="2684"/>
      <c r="AO49" s="2684"/>
      <c r="AP49" s="2684"/>
      <c r="AQ49" s="2684"/>
      <c r="AR49" s="2684"/>
      <c r="AS49" s="2684"/>
      <c r="AT49" s="2684"/>
      <c r="AU49" s="2684"/>
      <c r="AV49" s="2684"/>
      <c r="AW49" s="2684"/>
      <c r="AX49" s="2684"/>
      <c r="AY49" s="2684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826" t="s">
        <v>66</v>
      </c>
      <c r="B50" s="2685" t="s">
        <v>61</v>
      </c>
      <c r="C50" s="2686">
        <f>SUM(D50:P50)</f>
        <v>0</v>
      </c>
      <c r="D50" s="2687"/>
      <c r="E50" s="2688"/>
      <c r="F50" s="2688"/>
      <c r="G50" s="2688"/>
      <c r="H50" s="2688"/>
      <c r="I50" s="2688"/>
      <c r="J50" s="2688"/>
      <c r="K50" s="2688"/>
      <c r="L50" s="2688"/>
      <c r="M50" s="2688"/>
      <c r="N50" s="2689"/>
      <c r="O50" s="2688"/>
      <c r="P50" s="2690"/>
      <c r="Q50" s="2691"/>
      <c r="R50" s="2691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2692"/>
      <c r="AN50" s="2693"/>
      <c r="AO50" s="2693"/>
      <c r="AP50" s="2693"/>
      <c r="AQ50" s="2693"/>
      <c r="AR50" s="2693"/>
      <c r="AS50" s="2693"/>
      <c r="AT50" s="2693"/>
      <c r="AU50" s="2693"/>
      <c r="AV50" s="2693"/>
      <c r="AW50" s="2693"/>
      <c r="AX50" s="2693"/>
      <c r="AY50" s="2693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818"/>
      <c r="B51" s="140" t="s">
        <v>62</v>
      </c>
      <c r="C51" s="2674">
        <f t="shared" ref="C51:C54" si="12">SUM(D51:P51)</f>
        <v>0</v>
      </c>
      <c r="D51" s="773"/>
      <c r="E51" s="704"/>
      <c r="F51" s="704"/>
      <c r="G51" s="704"/>
      <c r="H51" s="704"/>
      <c r="I51" s="704"/>
      <c r="J51" s="704"/>
      <c r="K51" s="704"/>
      <c r="L51" s="704"/>
      <c r="M51" s="704"/>
      <c r="N51" s="827"/>
      <c r="O51" s="704"/>
      <c r="P51" s="926"/>
      <c r="Q51" s="106"/>
      <c r="R51" s="10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2683"/>
      <c r="AN51" s="2684"/>
      <c r="AO51" s="2684"/>
      <c r="AP51" s="2684"/>
      <c r="AQ51" s="2684"/>
      <c r="AR51" s="2684"/>
      <c r="AS51" s="2684"/>
      <c r="AT51" s="2684"/>
      <c r="AU51" s="2684"/>
      <c r="AV51" s="2684"/>
      <c r="AW51" s="2684"/>
      <c r="AX51" s="2684"/>
      <c r="AY51" s="2684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826" t="s">
        <v>67</v>
      </c>
      <c r="B52" s="2685" t="s">
        <v>61</v>
      </c>
      <c r="C52" s="2686">
        <f t="shared" si="12"/>
        <v>0</v>
      </c>
      <c r="D52" s="2687"/>
      <c r="E52" s="2688"/>
      <c r="F52" s="2688"/>
      <c r="G52" s="2688"/>
      <c r="H52" s="2688"/>
      <c r="I52" s="2688"/>
      <c r="J52" s="2688"/>
      <c r="K52" s="2688"/>
      <c r="L52" s="2688"/>
      <c r="M52" s="2688"/>
      <c r="N52" s="2689"/>
      <c r="O52" s="2688"/>
      <c r="P52" s="2690"/>
      <c r="Q52" s="2691"/>
      <c r="R52" s="2691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2692"/>
      <c r="AN52" s="2693"/>
      <c r="AO52" s="2693"/>
      <c r="AP52" s="2693"/>
      <c r="AQ52" s="2693"/>
      <c r="AR52" s="2693"/>
      <c r="AS52" s="2693"/>
      <c r="AT52" s="2693"/>
      <c r="AU52" s="2693"/>
      <c r="AV52" s="2693"/>
      <c r="AW52" s="2693"/>
      <c r="AX52" s="2693"/>
      <c r="AY52" s="2693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818"/>
      <c r="B53" s="2694" t="s">
        <v>62</v>
      </c>
      <c r="C53" s="2674">
        <f t="shared" si="12"/>
        <v>0</v>
      </c>
      <c r="D53" s="773"/>
      <c r="E53" s="704"/>
      <c r="F53" s="704"/>
      <c r="G53" s="704"/>
      <c r="H53" s="704"/>
      <c r="I53" s="704"/>
      <c r="J53" s="704"/>
      <c r="K53" s="704"/>
      <c r="L53" s="704"/>
      <c r="M53" s="704"/>
      <c r="N53" s="827"/>
      <c r="O53" s="704"/>
      <c r="P53" s="926"/>
      <c r="Q53" s="106"/>
      <c r="R53" s="10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2695"/>
      <c r="AM53" s="2695"/>
      <c r="AN53" s="2695"/>
      <c r="AO53" s="2695"/>
      <c r="AP53" s="2695"/>
      <c r="AQ53" s="2695"/>
      <c r="AR53" s="2695"/>
      <c r="AS53" s="2695"/>
      <c r="AT53" s="2695"/>
      <c r="AU53" s="2695"/>
      <c r="AV53" s="2695"/>
      <c r="AW53" s="2695"/>
      <c r="AX53" s="2695"/>
      <c r="AY53" s="2695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343" t="s">
        <v>68</v>
      </c>
      <c r="B54" s="5827"/>
      <c r="C54" s="2674">
        <f t="shared" si="12"/>
        <v>0</v>
      </c>
      <c r="D54" s="773"/>
      <c r="E54" s="704"/>
      <c r="F54" s="704"/>
      <c r="G54" s="704"/>
      <c r="H54" s="704"/>
      <c r="I54" s="704"/>
      <c r="J54" s="704"/>
      <c r="K54" s="704"/>
      <c r="L54" s="704"/>
      <c r="M54" s="704"/>
      <c r="N54" s="827"/>
      <c r="O54" s="704"/>
      <c r="P54" s="926"/>
      <c r="Q54" s="106"/>
      <c r="R54" s="10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2695"/>
      <c r="AM54" s="2695"/>
      <c r="AN54" s="2695"/>
      <c r="AO54" s="2695"/>
      <c r="AP54" s="2695"/>
      <c r="AQ54" s="2695"/>
      <c r="AR54" s="2695"/>
      <c r="AS54" s="2695"/>
      <c r="AT54" s="2695"/>
      <c r="AU54" s="2695"/>
      <c r="AV54" s="2695"/>
      <c r="AW54" s="2695"/>
      <c r="AX54" s="2695"/>
      <c r="AY54" s="2695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2695"/>
      <c r="AM55" s="2695"/>
      <c r="AN55" s="2695"/>
      <c r="AO55" s="2696"/>
      <c r="AP55" s="2696"/>
      <c r="AQ55" s="2696"/>
      <c r="AR55" s="2696"/>
      <c r="AS55" s="2696"/>
      <c r="AT55" s="2696"/>
      <c r="AU55" s="2696"/>
      <c r="AV55" s="2696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2695"/>
      <c r="AM56" s="2695"/>
      <c r="AN56" s="2695"/>
      <c r="AO56" s="2696"/>
      <c r="AP56" s="2696"/>
      <c r="AQ56" s="2696"/>
      <c r="AR56" s="2696"/>
      <c r="AS56" s="2696"/>
      <c r="AT56" s="2696"/>
      <c r="AU56" s="2696"/>
      <c r="AV56" s="2696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5823" t="s">
        <v>5</v>
      </c>
      <c r="E57" s="5337"/>
      <c r="F57" s="5337"/>
      <c r="G57" s="5337"/>
      <c r="H57" s="5337"/>
      <c r="I57" s="5337"/>
      <c r="J57" s="5337"/>
      <c r="K57" s="5337"/>
      <c r="L57" s="5337"/>
      <c r="M57" s="5337"/>
      <c r="N57" s="5337"/>
      <c r="O57" s="5337"/>
      <c r="P57" s="5834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2695"/>
      <c r="AK57" s="2695"/>
      <c r="AL57" s="2695"/>
      <c r="AM57" s="2696"/>
      <c r="AN57" s="2696"/>
      <c r="AO57" s="2696"/>
      <c r="AP57" s="2696"/>
      <c r="AQ57" s="2696"/>
      <c r="AR57" s="2696"/>
      <c r="AS57" s="2696"/>
      <c r="AT57" s="2696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818"/>
      <c r="D58" s="2651" t="s">
        <v>10</v>
      </c>
      <c r="E58" s="2652" t="s">
        <v>11</v>
      </c>
      <c r="F58" s="2652" t="s">
        <v>12</v>
      </c>
      <c r="G58" s="2652" t="s">
        <v>13</v>
      </c>
      <c r="H58" s="2652" t="s">
        <v>14</v>
      </c>
      <c r="I58" s="2652" t="s">
        <v>15</v>
      </c>
      <c r="J58" s="2652" t="s">
        <v>16</v>
      </c>
      <c r="K58" s="2652" t="s">
        <v>17</v>
      </c>
      <c r="L58" s="2652" t="s">
        <v>18</v>
      </c>
      <c r="M58" s="2652" t="s">
        <v>44</v>
      </c>
      <c r="N58" s="2653" t="s">
        <v>45</v>
      </c>
      <c r="O58" s="2652" t="s">
        <v>46</v>
      </c>
      <c r="P58" s="2697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2695"/>
      <c r="AK58" s="2695"/>
      <c r="AL58" s="2695"/>
      <c r="AM58" s="2696"/>
      <c r="AN58" s="2696"/>
      <c r="AO58" s="2696"/>
      <c r="AP58" s="2696"/>
      <c r="AQ58" s="2696"/>
      <c r="AR58" s="2696"/>
      <c r="AS58" s="2696"/>
      <c r="AT58" s="2696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825" t="s">
        <v>50</v>
      </c>
      <c r="B59" s="5825"/>
      <c r="C59" s="2659">
        <f>SUM(D59:P59)</f>
        <v>0</v>
      </c>
      <c r="D59" s="2660">
        <f>SUM(D60:D71,D74:D75,D78)</f>
        <v>0</v>
      </c>
      <c r="E59" s="2661">
        <f t="shared" ref="E59:P59" si="13">SUM(E60:E71,E74:E75,E78)</f>
        <v>0</v>
      </c>
      <c r="F59" s="2661">
        <f t="shared" si="13"/>
        <v>0</v>
      </c>
      <c r="G59" s="2661">
        <f t="shared" si="13"/>
        <v>0</v>
      </c>
      <c r="H59" s="2661">
        <f t="shared" si="13"/>
        <v>0</v>
      </c>
      <c r="I59" s="2661">
        <f t="shared" si="13"/>
        <v>0</v>
      </c>
      <c r="J59" s="2661">
        <f t="shared" si="13"/>
        <v>0</v>
      </c>
      <c r="K59" s="2661">
        <f t="shared" si="13"/>
        <v>0</v>
      </c>
      <c r="L59" s="2661">
        <f t="shared" si="13"/>
        <v>0</v>
      </c>
      <c r="M59" s="2661">
        <f t="shared" si="13"/>
        <v>0</v>
      </c>
      <c r="N59" s="2662">
        <f t="shared" si="13"/>
        <v>0</v>
      </c>
      <c r="O59" s="2661">
        <f t="shared" si="13"/>
        <v>0</v>
      </c>
      <c r="P59" s="2698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2695"/>
      <c r="AK59" s="2695"/>
      <c r="AL59" s="2695"/>
      <c r="AM59" s="2696"/>
      <c r="AN59" s="2696"/>
      <c r="AO59" s="2696"/>
      <c r="AP59" s="2696"/>
      <c r="AQ59" s="2696"/>
      <c r="AR59" s="2696"/>
      <c r="AS59" s="2696"/>
      <c r="AT59" s="2696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828" t="s">
        <v>51</v>
      </c>
      <c r="B60" s="5829"/>
      <c r="C60" s="2666">
        <f>SUM(D60:M60)</f>
        <v>0</v>
      </c>
      <c r="D60" s="2667"/>
      <c r="E60" s="2668"/>
      <c r="F60" s="2668"/>
      <c r="G60" s="2668"/>
      <c r="H60" s="2668"/>
      <c r="I60" s="2668"/>
      <c r="J60" s="2668"/>
      <c r="K60" s="2668"/>
      <c r="L60" s="2668"/>
      <c r="M60" s="2668"/>
      <c r="N60" s="2669"/>
      <c r="O60" s="2670"/>
      <c r="P60" s="2699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2695"/>
      <c r="AK60" s="2695"/>
      <c r="AL60" s="2695"/>
      <c r="AM60" s="2696"/>
      <c r="AN60" s="2696"/>
      <c r="AO60" s="2696"/>
      <c r="AP60" s="2696"/>
      <c r="AQ60" s="2696"/>
      <c r="AR60" s="2696"/>
      <c r="AS60" s="2696"/>
      <c r="AT60" s="2696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2695"/>
      <c r="AK61" s="2695"/>
      <c r="AL61" s="2695"/>
      <c r="AM61" s="2696"/>
      <c r="AN61" s="2696"/>
      <c r="AO61" s="2696"/>
      <c r="AP61" s="2696"/>
      <c r="AQ61" s="2696"/>
      <c r="AR61" s="2696"/>
      <c r="AS61" s="2696"/>
      <c r="AT61" s="2696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2673" t="s">
        <v>54</v>
      </c>
      <c r="C62" s="2666">
        <f t="shared" ref="C62:C73" si="14">SUM(D62:M62)</f>
        <v>0</v>
      </c>
      <c r="D62" s="2667"/>
      <c r="E62" s="2668"/>
      <c r="F62" s="2668"/>
      <c r="G62" s="2668"/>
      <c r="H62" s="2668"/>
      <c r="I62" s="2668"/>
      <c r="J62" s="2668"/>
      <c r="K62" s="2668"/>
      <c r="L62" s="2668"/>
      <c r="M62" s="2668"/>
      <c r="N62" s="2669"/>
      <c r="O62" s="2670"/>
      <c r="P62" s="2699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2695"/>
      <c r="AK62" s="2695"/>
      <c r="AL62" s="2695"/>
      <c r="AM62" s="2696"/>
      <c r="AN62" s="2696"/>
      <c r="AO62" s="2696"/>
      <c r="AP62" s="2696"/>
      <c r="AQ62" s="2696"/>
      <c r="AR62" s="2696"/>
      <c r="AS62" s="2696"/>
      <c r="AT62" s="2696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2214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2695"/>
      <c r="AK63" s="2695"/>
      <c r="AL63" s="2695"/>
      <c r="AM63" s="2696"/>
      <c r="AN63" s="2696"/>
      <c r="AO63" s="2696"/>
      <c r="AP63" s="2696"/>
      <c r="AQ63" s="2696"/>
      <c r="AR63" s="2696"/>
      <c r="AS63" s="2696"/>
      <c r="AT63" s="2696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2214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2695"/>
      <c r="AK64" s="2695"/>
      <c r="AL64" s="2695"/>
      <c r="AM64" s="2696"/>
      <c r="AN64" s="2696"/>
      <c r="AO64" s="2696"/>
      <c r="AP64" s="2696"/>
      <c r="AQ64" s="2696"/>
      <c r="AR64" s="2696"/>
      <c r="AS64" s="2696"/>
      <c r="AT64" s="2696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2214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2695"/>
      <c r="AK65" s="2695"/>
      <c r="AL65" s="2695"/>
      <c r="AM65" s="2696"/>
      <c r="AN65" s="2696"/>
      <c r="AO65" s="2696"/>
      <c r="AP65" s="2696"/>
      <c r="AQ65" s="2696"/>
      <c r="AR65" s="2696"/>
      <c r="AS65" s="2696"/>
      <c r="AT65" s="2696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2214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2695"/>
      <c r="AK66" s="2695"/>
      <c r="AL66" s="2695"/>
      <c r="AM66" s="2696"/>
      <c r="AN66" s="2696"/>
      <c r="AO66" s="2696"/>
      <c r="AP66" s="2696"/>
      <c r="AQ66" s="2696"/>
      <c r="AR66" s="2696"/>
      <c r="AS66" s="2696"/>
      <c r="AT66" s="2696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818"/>
      <c r="B67" s="99" t="s">
        <v>59</v>
      </c>
      <c r="C67" s="2674">
        <f t="shared" si="14"/>
        <v>0</v>
      </c>
      <c r="D67" s="773"/>
      <c r="E67" s="704"/>
      <c r="F67" s="704"/>
      <c r="G67" s="704"/>
      <c r="H67" s="704"/>
      <c r="I67" s="704"/>
      <c r="J67" s="704"/>
      <c r="K67" s="704"/>
      <c r="L67" s="704"/>
      <c r="M67" s="704"/>
      <c r="N67" s="901"/>
      <c r="O67" s="705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2695"/>
      <c r="AK67" s="2695"/>
      <c r="AL67" s="2695"/>
      <c r="AM67" s="2696"/>
      <c r="AN67" s="2696"/>
      <c r="AO67" s="2696"/>
      <c r="AP67" s="2696"/>
      <c r="AQ67" s="2696"/>
      <c r="AR67" s="2696"/>
      <c r="AS67" s="2696"/>
      <c r="AT67" s="2696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835" t="s">
        <v>60</v>
      </c>
      <c r="B68" s="2700" t="s">
        <v>61</v>
      </c>
      <c r="C68" s="2701">
        <f t="shared" si="14"/>
        <v>0</v>
      </c>
      <c r="D68" s="2702"/>
      <c r="E68" s="2703"/>
      <c r="F68" s="2703"/>
      <c r="G68" s="2703"/>
      <c r="H68" s="2703"/>
      <c r="I68" s="2703"/>
      <c r="J68" s="2703"/>
      <c r="K68" s="2703"/>
      <c r="L68" s="2703"/>
      <c r="M68" s="2703"/>
      <c r="N68" s="2704"/>
      <c r="O68" s="2705"/>
      <c r="P68" s="2706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2707"/>
      <c r="AK68" s="2707"/>
      <c r="AL68" s="2707"/>
      <c r="AM68" s="2708"/>
      <c r="AN68" s="2708"/>
      <c r="AO68" s="2708"/>
      <c r="AP68" s="2708"/>
      <c r="AQ68" s="2708"/>
      <c r="AR68" s="2708"/>
      <c r="AS68" s="2708"/>
      <c r="AT68" s="2708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818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2707"/>
      <c r="AK69" s="2707"/>
      <c r="AL69" s="2707"/>
      <c r="AM69" s="2708"/>
      <c r="AN69" s="2708"/>
      <c r="AO69" s="2708"/>
      <c r="AP69" s="2708"/>
      <c r="AQ69" s="2708"/>
      <c r="AR69" s="2708"/>
      <c r="AS69" s="2708"/>
      <c r="AT69" s="2708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831" t="s">
        <v>63</v>
      </c>
      <c r="B70" s="117" t="s">
        <v>61</v>
      </c>
      <c r="C70" s="2709">
        <f t="shared" si="14"/>
        <v>0</v>
      </c>
      <c r="D70" s="2710"/>
      <c r="E70" s="2711"/>
      <c r="F70" s="2711"/>
      <c r="G70" s="2711"/>
      <c r="H70" s="2711"/>
      <c r="I70" s="2711"/>
      <c r="J70" s="2711"/>
      <c r="K70" s="2711"/>
      <c r="L70" s="2711"/>
      <c r="M70" s="2711"/>
      <c r="N70" s="2712"/>
      <c r="O70" s="2713"/>
      <c r="P70" s="2714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2715"/>
      <c r="AK70" s="2715"/>
      <c r="AL70" s="2715"/>
      <c r="AM70" s="2716"/>
      <c r="AN70" s="2716"/>
      <c r="AO70" s="2716"/>
      <c r="AP70" s="2716"/>
      <c r="AQ70" s="2716"/>
      <c r="AR70" s="2716"/>
      <c r="AS70" s="2716"/>
      <c r="AT70" s="2716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818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2715"/>
      <c r="AK71" s="2715"/>
      <c r="AL71" s="2715"/>
      <c r="AM71" s="2716"/>
      <c r="AN71" s="2716"/>
      <c r="AO71" s="2716"/>
      <c r="AP71" s="2716"/>
      <c r="AQ71" s="2716"/>
      <c r="AR71" s="2716"/>
      <c r="AS71" s="2716"/>
      <c r="AT71" s="2716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2712"/>
      <c r="O72" s="2713"/>
      <c r="P72" s="2714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2715"/>
      <c r="AK72" s="2715"/>
      <c r="AL72" s="2715"/>
      <c r="AM72" s="2716"/>
      <c r="AN72" s="2716"/>
      <c r="AO72" s="2716"/>
      <c r="AP72" s="2716"/>
      <c r="AQ72" s="2716"/>
      <c r="AR72" s="2716"/>
      <c r="AS72" s="2716"/>
      <c r="AT72" s="2716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207" t="s">
        <v>65</v>
      </c>
      <c r="B73" s="4758"/>
      <c r="C73" s="2674">
        <f t="shared" si="14"/>
        <v>0</v>
      </c>
      <c r="D73" s="773"/>
      <c r="E73" s="704"/>
      <c r="F73" s="704"/>
      <c r="G73" s="704"/>
      <c r="H73" s="704"/>
      <c r="I73" s="704"/>
      <c r="J73" s="704"/>
      <c r="K73" s="704"/>
      <c r="L73" s="704"/>
      <c r="M73" s="704"/>
      <c r="N73" s="901"/>
      <c r="O73" s="705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2715"/>
      <c r="AK73" s="2715"/>
      <c r="AL73" s="2715"/>
      <c r="AM73" s="2716"/>
      <c r="AN73" s="2716"/>
      <c r="AO73" s="2716"/>
      <c r="AP73" s="2716"/>
      <c r="AQ73" s="2716"/>
      <c r="AR73" s="2716"/>
      <c r="AS73" s="2716"/>
      <c r="AT73" s="2716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832" t="s">
        <v>66</v>
      </c>
      <c r="B74" s="2717" t="s">
        <v>61</v>
      </c>
      <c r="C74" s="2718">
        <f>SUM(D74:P74)</f>
        <v>0</v>
      </c>
      <c r="D74" s="2719"/>
      <c r="E74" s="2720"/>
      <c r="F74" s="2720"/>
      <c r="G74" s="2720"/>
      <c r="H74" s="2720"/>
      <c r="I74" s="2720"/>
      <c r="J74" s="2720"/>
      <c r="K74" s="2720"/>
      <c r="L74" s="2720"/>
      <c r="M74" s="2720"/>
      <c r="N74" s="2721"/>
      <c r="O74" s="2720"/>
      <c r="P74" s="2722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2723"/>
      <c r="AK74" s="2723"/>
      <c r="AL74" s="2723"/>
      <c r="AM74" s="2724"/>
      <c r="AN74" s="2724"/>
      <c r="AO74" s="2724"/>
      <c r="AP74" s="2724"/>
      <c r="AQ74" s="2724"/>
      <c r="AR74" s="2724"/>
      <c r="AS74" s="2724"/>
      <c r="AT74" s="2724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818"/>
      <c r="B75" s="140" t="s">
        <v>62</v>
      </c>
      <c r="C75" s="2674">
        <f t="shared" ref="C75:C76" si="15">SUM(D75:P75)</f>
        <v>0</v>
      </c>
      <c r="D75" s="773"/>
      <c r="E75" s="704"/>
      <c r="F75" s="704"/>
      <c r="G75" s="704"/>
      <c r="H75" s="704"/>
      <c r="I75" s="704"/>
      <c r="J75" s="704"/>
      <c r="K75" s="704"/>
      <c r="L75" s="704"/>
      <c r="M75" s="704"/>
      <c r="N75" s="827"/>
      <c r="O75" s="704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2723"/>
      <c r="AK75" s="2723"/>
      <c r="AL75" s="2723"/>
      <c r="AM75" s="2716"/>
      <c r="AN75" s="2716"/>
      <c r="AO75" s="2716"/>
      <c r="AP75" s="2716"/>
      <c r="AQ75" s="2716"/>
      <c r="AR75" s="2716"/>
      <c r="AS75" s="2716"/>
      <c r="AT75" s="2716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833" t="s">
        <v>67</v>
      </c>
      <c r="B76" s="2725" t="s">
        <v>61</v>
      </c>
      <c r="C76" s="2726">
        <f t="shared" si="15"/>
        <v>0</v>
      </c>
      <c r="D76" s="2727"/>
      <c r="E76" s="2728"/>
      <c r="F76" s="2728"/>
      <c r="G76" s="2728"/>
      <c r="H76" s="2728"/>
      <c r="I76" s="2728"/>
      <c r="J76" s="2728"/>
      <c r="K76" s="2728"/>
      <c r="L76" s="2728"/>
      <c r="M76" s="2728"/>
      <c r="N76" s="2729"/>
      <c r="O76" s="2728"/>
      <c r="P76" s="2730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2731"/>
      <c r="AK76" s="2731"/>
      <c r="AL76" s="2731"/>
      <c r="AM76" s="2732"/>
      <c r="AN76" s="2732"/>
      <c r="AO76" s="2732"/>
      <c r="AP76" s="2732"/>
      <c r="AQ76" s="2732"/>
      <c r="AR76" s="2732"/>
      <c r="AS76" s="2732"/>
      <c r="AT76" s="2732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818"/>
      <c r="B77" s="2694" t="s">
        <v>62</v>
      </c>
      <c r="C77" s="2674">
        <f>SUM(D77:P77)</f>
        <v>0</v>
      </c>
      <c r="D77" s="773"/>
      <c r="E77" s="704"/>
      <c r="F77" s="704"/>
      <c r="G77" s="704"/>
      <c r="H77" s="704"/>
      <c r="I77" s="704"/>
      <c r="J77" s="704"/>
      <c r="K77" s="704"/>
      <c r="L77" s="704"/>
      <c r="M77" s="704"/>
      <c r="N77" s="827"/>
      <c r="O77" s="704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2723"/>
      <c r="AK77" s="2723"/>
      <c r="AL77" s="2723"/>
      <c r="AM77" s="2716"/>
      <c r="AN77" s="2716"/>
      <c r="AO77" s="2716"/>
      <c r="AP77" s="2716"/>
      <c r="AQ77" s="2716"/>
      <c r="AR77" s="2716"/>
      <c r="AS77" s="2716"/>
      <c r="AT77" s="2716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343" t="s">
        <v>68</v>
      </c>
      <c r="B78" s="5827"/>
      <c r="C78" s="2674">
        <f>SUM(D78:P78)</f>
        <v>0</v>
      </c>
      <c r="D78" s="773"/>
      <c r="E78" s="704"/>
      <c r="F78" s="704"/>
      <c r="G78" s="704"/>
      <c r="H78" s="704"/>
      <c r="I78" s="704"/>
      <c r="J78" s="704"/>
      <c r="K78" s="704"/>
      <c r="L78" s="704"/>
      <c r="M78" s="704"/>
      <c r="N78" s="827"/>
      <c r="O78" s="704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2723"/>
      <c r="AK78" s="2723"/>
      <c r="AL78" s="2723"/>
      <c r="AM78" s="2716"/>
      <c r="AN78" s="2716"/>
      <c r="AO78" s="2716"/>
      <c r="AP78" s="2716"/>
      <c r="AQ78" s="2716"/>
      <c r="AR78" s="2716"/>
      <c r="AS78" s="2716"/>
      <c r="AT78" s="2716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2723"/>
      <c r="AJ79" s="2723"/>
      <c r="AK79" s="2723"/>
      <c r="AL79" s="2723"/>
      <c r="AM79" s="2723"/>
      <c r="AN79" s="2723"/>
      <c r="AO79" s="2716"/>
      <c r="AP79" s="2716"/>
      <c r="AQ79" s="2716"/>
      <c r="AR79" s="2716"/>
      <c r="AS79" s="2716"/>
      <c r="AT79" s="2716"/>
      <c r="AU79" s="2716"/>
      <c r="AV79" s="2716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2733" t="s">
        <v>71</v>
      </c>
      <c r="B80" s="2733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2723"/>
      <c r="AP80" s="2723"/>
      <c r="AQ80" s="2723"/>
      <c r="AR80" s="2723"/>
      <c r="AS80" s="2723"/>
      <c r="AT80" s="2723"/>
      <c r="AU80" s="2723"/>
      <c r="AV80" s="2723"/>
      <c r="AW80" s="2734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2735" t="s">
        <v>73</v>
      </c>
      <c r="B81" s="2736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2737"/>
      <c r="AP81" s="2737"/>
      <c r="AQ81" s="2737"/>
      <c r="AR81" s="2737"/>
      <c r="AS81" s="2737"/>
      <c r="AT81" s="2737"/>
      <c r="AU81" s="2737"/>
      <c r="AV81" s="2737"/>
      <c r="AW81" s="2734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2738"/>
      <c r="AP82" s="2738"/>
      <c r="AQ82" s="2737"/>
      <c r="AR82" s="2737"/>
      <c r="AS82" s="2737"/>
      <c r="AT82" s="2737"/>
      <c r="AU82" s="2737"/>
      <c r="AV82" s="2737"/>
      <c r="AW82" s="2734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2733" t="s">
        <v>72</v>
      </c>
      <c r="D83" s="2651" t="s">
        <v>76</v>
      </c>
      <c r="E83" s="2739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740"/>
      <c r="AT83" s="2740"/>
      <c r="AU83" s="2740"/>
      <c r="AV83" s="2741"/>
      <c r="AW83" s="2741"/>
      <c r="AX83" s="2741"/>
      <c r="AY83" s="2741"/>
      <c r="AZ83" s="2741"/>
      <c r="BA83" s="2734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838" t="s">
        <v>78</v>
      </c>
      <c r="B84" s="5839"/>
      <c r="C84" s="2659">
        <f>SUM(D84:E84)</f>
        <v>0</v>
      </c>
      <c r="D84" s="2742"/>
      <c r="E84" s="2743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740"/>
      <c r="AT84" s="2740"/>
      <c r="AU84" s="2740"/>
      <c r="AV84" s="2741"/>
      <c r="AW84" s="2741"/>
      <c r="AX84" s="2741"/>
      <c r="AY84" s="2741"/>
      <c r="AZ84" s="2741"/>
      <c r="BA84" s="2734"/>
      <c r="BZ84" s="2"/>
      <c r="CA84" s="3" t="str">
        <f>IF(AND(([10]A01!$C20+[10]A01!$C21+[10]A01!$C22+[10]A01!$C23+[10]A01!$F37+[10]A01!$F38+[10]A01!$F39)&lt;&gt;0,D84=0,E84=""),"*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740"/>
      <c r="AT85" s="2740"/>
      <c r="AU85" s="2740"/>
      <c r="AV85" s="2741"/>
      <c r="AW85" s="2741"/>
      <c r="AX85" s="2741"/>
      <c r="AY85" s="2741"/>
      <c r="AZ85" s="2741"/>
      <c r="BA85" s="2734"/>
      <c r="BZ85" s="2"/>
      <c r="CA85" s="3" t="str">
        <f>IF(AND(([10]A01!$C20+[10]A01!$C21+[10]A01!$C22+[10]A01!$C23+[10]A01!$F37+[10]A01!$F38+[10]A01!$F39)&lt;&gt;0,D85=0,E85=""),"*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840" t="s">
        <v>82</v>
      </c>
      <c r="G86" s="5841"/>
      <c r="H86" s="5841"/>
      <c r="I86" s="5841"/>
      <c r="J86" s="5841"/>
      <c r="K86" s="5841"/>
      <c r="L86" s="5841"/>
      <c r="M86" s="5841"/>
      <c r="N86" s="5841"/>
      <c r="O86" s="5841"/>
      <c r="P86" s="5841"/>
      <c r="Q86" s="5842"/>
      <c r="R86" s="5843" t="s">
        <v>83</v>
      </c>
      <c r="S86" s="5837"/>
      <c r="T86" s="5836" t="s">
        <v>84</v>
      </c>
      <c r="U86" s="5844"/>
      <c r="V86" s="5848" t="s">
        <v>85</v>
      </c>
      <c r="W86" s="5849"/>
      <c r="X86" s="5845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2740"/>
      <c r="AT86" s="2740"/>
      <c r="AU86" s="2740"/>
      <c r="AV86" s="2741"/>
      <c r="AW86" s="2741"/>
      <c r="AX86" s="2741"/>
      <c r="AY86" s="2741"/>
      <c r="AZ86" s="2741"/>
      <c r="BA86" s="2734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229"/>
      <c r="D87" s="4790"/>
      <c r="E87" s="4735"/>
      <c r="F87" s="5836" t="s">
        <v>88</v>
      </c>
      <c r="G87" s="5837"/>
      <c r="H87" s="5836" t="s">
        <v>89</v>
      </c>
      <c r="I87" s="5837"/>
      <c r="J87" s="5836" t="s">
        <v>90</v>
      </c>
      <c r="K87" s="5837"/>
      <c r="L87" s="5836" t="s">
        <v>91</v>
      </c>
      <c r="M87" s="5837"/>
      <c r="N87" s="5836" t="s">
        <v>92</v>
      </c>
      <c r="O87" s="5837"/>
      <c r="P87" s="5836" t="s">
        <v>93</v>
      </c>
      <c r="Q87" s="5837"/>
      <c r="R87" s="5843" t="s">
        <v>94</v>
      </c>
      <c r="S87" s="5837"/>
      <c r="T87" s="5836" t="s">
        <v>95</v>
      </c>
      <c r="U87" s="5844"/>
      <c r="V87" s="5837" t="s">
        <v>96</v>
      </c>
      <c r="W87" s="5845"/>
      <c r="X87" s="5845"/>
      <c r="Y87" s="5223"/>
      <c r="Z87" s="4781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2740"/>
      <c r="AT87" s="2740"/>
      <c r="AU87" s="2740"/>
      <c r="AV87" s="2741"/>
      <c r="AW87" s="2741"/>
      <c r="AX87" s="2741"/>
      <c r="AY87" s="2741"/>
      <c r="AZ87" s="2741"/>
      <c r="BA87" s="2734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229"/>
      <c r="B88" s="4735"/>
      <c r="C88" s="2651" t="s">
        <v>97</v>
      </c>
      <c r="D88" s="2744" t="s">
        <v>62</v>
      </c>
      <c r="E88" s="2211" t="s">
        <v>98</v>
      </c>
      <c r="F88" s="2231" t="s">
        <v>62</v>
      </c>
      <c r="G88" s="2655" t="s">
        <v>98</v>
      </c>
      <c r="H88" s="2231" t="s">
        <v>62</v>
      </c>
      <c r="I88" s="2655" t="s">
        <v>98</v>
      </c>
      <c r="J88" s="2231" t="s">
        <v>62</v>
      </c>
      <c r="K88" s="2655" t="s">
        <v>98</v>
      </c>
      <c r="L88" s="2231" t="s">
        <v>62</v>
      </c>
      <c r="M88" s="2655" t="s">
        <v>98</v>
      </c>
      <c r="N88" s="2231" t="s">
        <v>62</v>
      </c>
      <c r="O88" s="2655" t="s">
        <v>98</v>
      </c>
      <c r="P88" s="2231" t="s">
        <v>62</v>
      </c>
      <c r="Q88" s="2655" t="s">
        <v>98</v>
      </c>
      <c r="R88" s="2224" t="s">
        <v>62</v>
      </c>
      <c r="S88" s="2655" t="s">
        <v>98</v>
      </c>
      <c r="T88" s="2231" t="s">
        <v>62</v>
      </c>
      <c r="U88" s="2745" t="s">
        <v>98</v>
      </c>
      <c r="V88" s="2655" t="s">
        <v>99</v>
      </c>
      <c r="W88" s="2733" t="s">
        <v>100</v>
      </c>
      <c r="X88" s="5850"/>
      <c r="Y88" s="2733" t="s">
        <v>101</v>
      </c>
      <c r="Z88" s="2733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734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846" t="s">
        <v>103</v>
      </c>
      <c r="B89" s="5847"/>
      <c r="C89" s="2746">
        <f>SUM(D89:E89)</f>
        <v>0</v>
      </c>
      <c r="D89" s="2747">
        <f>SUM(F89+H89+J89+L89+N89+P89)</f>
        <v>0</v>
      </c>
      <c r="E89" s="2748">
        <f>SUM(G89+I89+K89+M89+O89+Q89)</f>
        <v>0</v>
      </c>
      <c r="F89" s="2702"/>
      <c r="G89" s="2672"/>
      <c r="H89" s="2702"/>
      <c r="I89" s="2672"/>
      <c r="J89" s="2702"/>
      <c r="K89" s="2672"/>
      <c r="L89" s="2702"/>
      <c r="M89" s="2672"/>
      <c r="N89" s="2702"/>
      <c r="O89" s="2672"/>
      <c r="P89" s="2702"/>
      <c r="Q89" s="2672"/>
      <c r="R89" s="2749"/>
      <c r="S89" s="2672"/>
      <c r="T89" s="2702"/>
      <c r="U89" s="2750"/>
      <c r="V89" s="2751"/>
      <c r="W89" s="2702"/>
      <c r="X89" s="2752"/>
      <c r="Y89" s="2752"/>
      <c r="Z89" s="2753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734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734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779">
        <f>SUM(D92:E92)</f>
        <v>0</v>
      </c>
      <c r="D92" s="701">
        <f t="shared" si="16"/>
        <v>0</v>
      </c>
      <c r="E92" s="2217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2754"/>
      <c r="Z92" s="2754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840" t="s">
        <v>108</v>
      </c>
      <c r="G94" s="5841"/>
      <c r="H94" s="5841"/>
      <c r="I94" s="5841"/>
      <c r="J94" s="5841"/>
      <c r="K94" s="5841"/>
      <c r="L94" s="5841"/>
      <c r="M94" s="5841"/>
      <c r="N94" s="5841"/>
      <c r="O94" s="5841"/>
      <c r="P94" s="5841"/>
      <c r="Q94" s="5851"/>
      <c r="R94" s="5852" t="s">
        <v>109</v>
      </c>
      <c r="S94" s="5853"/>
      <c r="T94" s="5853"/>
      <c r="U94" s="5853"/>
      <c r="V94" s="5848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229"/>
      <c r="D95" s="4790"/>
      <c r="E95" s="4735"/>
      <c r="F95" s="5836" t="s">
        <v>88</v>
      </c>
      <c r="G95" s="5837"/>
      <c r="H95" s="5836" t="s">
        <v>89</v>
      </c>
      <c r="I95" s="5837"/>
      <c r="J95" s="5836" t="s">
        <v>90</v>
      </c>
      <c r="K95" s="5837"/>
      <c r="L95" s="5836" t="s">
        <v>91</v>
      </c>
      <c r="M95" s="5837"/>
      <c r="N95" s="5836" t="s">
        <v>92</v>
      </c>
      <c r="O95" s="5837"/>
      <c r="P95" s="5836" t="s">
        <v>93</v>
      </c>
      <c r="Q95" s="5844"/>
      <c r="R95" s="5843" t="s">
        <v>96</v>
      </c>
      <c r="S95" s="5837"/>
      <c r="T95" s="5088" t="s">
        <v>86</v>
      </c>
      <c r="U95" s="5836" t="s">
        <v>110</v>
      </c>
      <c r="V95" s="5837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229"/>
      <c r="B96" s="4735"/>
      <c r="C96" s="2651" t="s">
        <v>97</v>
      </c>
      <c r="D96" s="2744" t="s">
        <v>62</v>
      </c>
      <c r="E96" s="2211" t="s">
        <v>98</v>
      </c>
      <c r="F96" s="2231" t="s">
        <v>62</v>
      </c>
      <c r="G96" s="2655" t="s">
        <v>98</v>
      </c>
      <c r="H96" s="2231" t="s">
        <v>62</v>
      </c>
      <c r="I96" s="2655" t="s">
        <v>98</v>
      </c>
      <c r="J96" s="2231" t="s">
        <v>62</v>
      </c>
      <c r="K96" s="2655" t="s">
        <v>98</v>
      </c>
      <c r="L96" s="2231" t="s">
        <v>62</v>
      </c>
      <c r="M96" s="2655" t="s">
        <v>98</v>
      </c>
      <c r="N96" s="2231" t="s">
        <v>62</v>
      </c>
      <c r="O96" s="2655" t="s">
        <v>98</v>
      </c>
      <c r="P96" s="2231" t="s">
        <v>62</v>
      </c>
      <c r="Q96" s="2745" t="s">
        <v>98</v>
      </c>
      <c r="R96" s="2655" t="s">
        <v>99</v>
      </c>
      <c r="S96" s="2733" t="s">
        <v>100</v>
      </c>
      <c r="T96" s="5818"/>
      <c r="U96" s="2755" t="s">
        <v>101</v>
      </c>
      <c r="V96" s="2733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846" t="s">
        <v>103</v>
      </c>
      <c r="B97" s="5847"/>
      <c r="C97" s="2746">
        <f>SUM(D97:E97)</f>
        <v>0</v>
      </c>
      <c r="D97" s="2747">
        <f>SUM(F97+H97+J97+L97+N97+P97)</f>
        <v>0</v>
      </c>
      <c r="E97" s="2748">
        <f>SUM(G97+I97+K97+M97+O97+Q97)</f>
        <v>0</v>
      </c>
      <c r="F97" s="2702"/>
      <c r="G97" s="2672"/>
      <c r="H97" s="2702"/>
      <c r="I97" s="2672"/>
      <c r="J97" s="2702"/>
      <c r="K97" s="2672"/>
      <c r="L97" s="2702"/>
      <c r="M97" s="2672"/>
      <c r="N97" s="2702"/>
      <c r="O97" s="2672"/>
      <c r="P97" s="2702"/>
      <c r="Q97" s="2750"/>
      <c r="R97" s="2749"/>
      <c r="S97" s="2702"/>
      <c r="T97" s="2752"/>
      <c r="U97" s="2752"/>
      <c r="V97" s="2753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2756"/>
      <c r="X98" s="2757"/>
      <c r="Y98" s="2757"/>
      <c r="Z98" s="2734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2756"/>
      <c r="X99" s="2757"/>
      <c r="Y99" s="2757"/>
      <c r="Z99" s="2734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779">
        <f>SUM(D100:E100)</f>
        <v>0</v>
      </c>
      <c r="D100" s="701">
        <f t="shared" si="17"/>
        <v>0</v>
      </c>
      <c r="E100" s="2217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2754"/>
      <c r="V100" s="2754"/>
      <c r="W100" s="2756"/>
      <c r="X100" s="2757"/>
      <c r="Y100" s="2757"/>
      <c r="Z100" s="2734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2758"/>
      <c r="S101" s="2758"/>
      <c r="T101" s="2758"/>
      <c r="U101" s="2757"/>
      <c r="V101" s="2757"/>
      <c r="W101" s="2757"/>
      <c r="X101" s="2757"/>
      <c r="Y101" s="2757"/>
      <c r="Z101" s="2734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836" t="s">
        <v>113</v>
      </c>
      <c r="G102" s="5843"/>
      <c r="H102" s="5843"/>
      <c r="I102" s="5843"/>
      <c r="J102" s="5843"/>
      <c r="K102" s="5843"/>
      <c r="L102" s="5843"/>
      <c r="M102" s="5843"/>
      <c r="N102" s="5843"/>
      <c r="O102" s="5837"/>
      <c r="P102" s="205"/>
      <c r="Q102" s="205"/>
      <c r="R102" s="2758"/>
      <c r="S102" s="2758"/>
      <c r="T102" s="2758"/>
      <c r="U102" s="2757"/>
      <c r="V102" s="2757"/>
      <c r="W102" s="2757"/>
      <c r="X102" s="2757"/>
      <c r="Y102" s="2757"/>
      <c r="Z102" s="2734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836" t="s">
        <v>114</v>
      </c>
      <c r="G103" s="5837"/>
      <c r="H103" s="5836" t="s">
        <v>115</v>
      </c>
      <c r="I103" s="5837"/>
      <c r="J103" s="5836" t="s">
        <v>116</v>
      </c>
      <c r="K103" s="5837"/>
      <c r="L103" s="5836" t="s">
        <v>117</v>
      </c>
      <c r="M103" s="5837"/>
      <c r="N103" s="5823" t="s">
        <v>12</v>
      </c>
      <c r="O103" s="5834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2759"/>
      <c r="AO103" s="2757"/>
      <c r="AP103" s="2757"/>
      <c r="AQ103" s="2757"/>
      <c r="AR103" s="2757"/>
      <c r="AS103" s="2757"/>
      <c r="AT103" s="2757"/>
      <c r="AU103" s="2757"/>
      <c r="AV103" s="2757"/>
      <c r="AW103" s="2734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376"/>
      <c r="B104" s="5854"/>
      <c r="C104" s="2761" t="s">
        <v>97</v>
      </c>
      <c r="D104" s="2744" t="s">
        <v>62</v>
      </c>
      <c r="E104" s="2655" t="s">
        <v>98</v>
      </c>
      <c r="F104" s="2651" t="s">
        <v>62</v>
      </c>
      <c r="G104" s="2655" t="s">
        <v>98</v>
      </c>
      <c r="H104" s="2651" t="s">
        <v>62</v>
      </c>
      <c r="I104" s="2655" t="s">
        <v>98</v>
      </c>
      <c r="J104" s="2651" t="s">
        <v>62</v>
      </c>
      <c r="K104" s="2655" t="s">
        <v>98</v>
      </c>
      <c r="L104" s="2651" t="s">
        <v>62</v>
      </c>
      <c r="M104" s="2655" t="s">
        <v>98</v>
      </c>
      <c r="N104" s="2651" t="s">
        <v>62</v>
      </c>
      <c r="O104" s="2655" t="s">
        <v>98</v>
      </c>
      <c r="AH104" s="12"/>
      <c r="AI104" s="12"/>
      <c r="AJ104" s="12"/>
      <c r="AK104" s="12"/>
      <c r="AL104" s="2737"/>
      <c r="AM104" s="2737"/>
      <c r="AN104" s="2737"/>
      <c r="AO104" s="2737"/>
      <c r="AP104" s="2737"/>
      <c r="AQ104" s="2737"/>
      <c r="AR104" s="2737"/>
      <c r="AS104" s="2737"/>
      <c r="AT104" s="2737"/>
      <c r="AU104" s="2762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855" t="s">
        <v>73</v>
      </c>
      <c r="B105" s="5856"/>
      <c r="C105" s="2763">
        <f>SUM(D105:E105)</f>
        <v>0</v>
      </c>
      <c r="D105" s="2764">
        <f>SUM(F105+H105+J105+L105+N105)</f>
        <v>0</v>
      </c>
      <c r="E105" s="2765">
        <f>SUM(G105+I105+K105+M105+O105)</f>
        <v>0</v>
      </c>
      <c r="F105" s="2742"/>
      <c r="G105" s="2743"/>
      <c r="H105" s="2742"/>
      <c r="I105" s="2743"/>
      <c r="J105" s="2742"/>
      <c r="K105" s="2766"/>
      <c r="L105" s="2742"/>
      <c r="M105" s="2766"/>
      <c r="N105" s="2742"/>
      <c r="O105" s="2766"/>
      <c r="P105" s="3"/>
      <c r="AH105" s="12"/>
      <c r="AI105" s="12"/>
      <c r="AJ105" s="12"/>
      <c r="AK105" s="12"/>
      <c r="AL105" s="2767"/>
      <c r="AM105" s="2767"/>
      <c r="AN105" s="2767"/>
      <c r="AO105" s="2767"/>
      <c r="AP105" s="2767"/>
      <c r="AQ105" s="2767"/>
      <c r="AR105" s="2767"/>
      <c r="AS105" s="2767"/>
      <c r="AT105" s="2767"/>
      <c r="AU105" s="2762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2768"/>
      <c r="AH106" s="12"/>
      <c r="AI106" s="12"/>
      <c r="AJ106" s="12"/>
      <c r="AK106" s="16"/>
      <c r="AL106" s="2769"/>
      <c r="AM106" s="2769"/>
      <c r="AN106" s="2769"/>
      <c r="AO106" s="2769"/>
      <c r="AP106" s="2769"/>
      <c r="AQ106" s="2769"/>
      <c r="AR106" s="2769"/>
      <c r="AS106" s="2769"/>
      <c r="AT106" s="2769"/>
      <c r="AU106" s="2770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836" t="s">
        <v>73</v>
      </c>
      <c r="G107" s="5843"/>
      <c r="H107" s="5843"/>
      <c r="I107" s="5843"/>
      <c r="J107" s="5843"/>
      <c r="K107" s="5843"/>
      <c r="L107" s="5843"/>
      <c r="M107" s="5843"/>
      <c r="N107" s="5843"/>
      <c r="O107" s="5843"/>
      <c r="P107" s="5843"/>
      <c r="Q107" s="5843"/>
      <c r="R107" s="5843"/>
      <c r="S107" s="5843"/>
      <c r="T107" s="5843"/>
      <c r="U107" s="5843"/>
      <c r="V107" s="5843"/>
      <c r="W107" s="5843"/>
      <c r="X107" s="5843"/>
      <c r="Y107" s="5843"/>
      <c r="Z107" s="5843"/>
      <c r="AA107" s="5843"/>
      <c r="AB107" s="5843"/>
      <c r="AC107" s="5843"/>
      <c r="AD107" s="5843"/>
      <c r="AE107" s="5843"/>
      <c r="AF107" s="5843"/>
      <c r="AG107" s="5837"/>
      <c r="AH107" s="12"/>
      <c r="AI107" s="12"/>
      <c r="AJ107" s="12"/>
      <c r="AK107" s="16"/>
      <c r="AL107" s="2769"/>
      <c r="AM107" s="2769"/>
      <c r="AN107" s="2769"/>
      <c r="AO107" s="2769"/>
      <c r="AP107" s="2769"/>
      <c r="AQ107" s="2769"/>
      <c r="AR107" s="2769"/>
      <c r="AS107" s="2769"/>
      <c r="AT107" s="2769"/>
      <c r="AU107" s="2770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858" t="s">
        <v>119</v>
      </c>
      <c r="G108" s="5858"/>
      <c r="H108" s="5858" t="s">
        <v>120</v>
      </c>
      <c r="I108" s="5858"/>
      <c r="J108" s="5858" t="s">
        <v>121</v>
      </c>
      <c r="K108" s="5858"/>
      <c r="L108" s="5858" t="s">
        <v>122</v>
      </c>
      <c r="M108" s="5858"/>
      <c r="N108" s="5858" t="s">
        <v>123</v>
      </c>
      <c r="O108" s="5858"/>
      <c r="P108" s="5858" t="s">
        <v>124</v>
      </c>
      <c r="Q108" s="5858"/>
      <c r="R108" s="5858" t="s">
        <v>125</v>
      </c>
      <c r="S108" s="5858"/>
      <c r="T108" s="5858" t="s">
        <v>126</v>
      </c>
      <c r="U108" s="5858"/>
      <c r="V108" s="5858" t="s">
        <v>127</v>
      </c>
      <c r="W108" s="5858"/>
      <c r="X108" s="5858" t="s">
        <v>128</v>
      </c>
      <c r="Y108" s="5858"/>
      <c r="Z108" s="5836" t="s">
        <v>129</v>
      </c>
      <c r="AA108" s="5837"/>
      <c r="AB108" s="5836" t="s">
        <v>130</v>
      </c>
      <c r="AC108" s="5837"/>
      <c r="AD108" s="5836" t="s">
        <v>131</v>
      </c>
      <c r="AE108" s="5837"/>
      <c r="AF108" s="5836" t="s">
        <v>132</v>
      </c>
      <c r="AG108" s="5837"/>
      <c r="AH108" s="12"/>
      <c r="AI108" s="12"/>
      <c r="AJ108" s="126"/>
      <c r="AK108" s="2771"/>
      <c r="AL108" s="2769"/>
      <c r="AM108" s="2769"/>
      <c r="AN108" s="2769"/>
      <c r="AO108" s="2769"/>
      <c r="AP108" s="2769"/>
      <c r="AQ108" s="2769"/>
      <c r="AR108" s="2769"/>
      <c r="AS108" s="2769"/>
      <c r="AT108" s="2769"/>
      <c r="AU108" s="2770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857"/>
      <c r="B109" s="4735"/>
      <c r="C109" s="2651" t="s">
        <v>97</v>
      </c>
      <c r="D109" s="2744" t="s">
        <v>62</v>
      </c>
      <c r="E109" s="2655" t="s">
        <v>98</v>
      </c>
      <c r="F109" s="2231" t="s">
        <v>62</v>
      </c>
      <c r="G109" s="2772" t="s">
        <v>98</v>
      </c>
      <c r="H109" s="2231" t="s">
        <v>62</v>
      </c>
      <c r="I109" s="2772" t="s">
        <v>98</v>
      </c>
      <c r="J109" s="2231" t="s">
        <v>62</v>
      </c>
      <c r="K109" s="2772" t="s">
        <v>98</v>
      </c>
      <c r="L109" s="2231" t="s">
        <v>62</v>
      </c>
      <c r="M109" s="2772" t="s">
        <v>98</v>
      </c>
      <c r="N109" s="2231" t="s">
        <v>62</v>
      </c>
      <c r="O109" s="2772" t="s">
        <v>98</v>
      </c>
      <c r="P109" s="2231" t="s">
        <v>62</v>
      </c>
      <c r="Q109" s="2772" t="s">
        <v>98</v>
      </c>
      <c r="R109" s="2231" t="s">
        <v>62</v>
      </c>
      <c r="S109" s="2772" t="s">
        <v>98</v>
      </c>
      <c r="T109" s="2231" t="s">
        <v>62</v>
      </c>
      <c r="U109" s="2772" t="s">
        <v>98</v>
      </c>
      <c r="V109" s="2231" t="s">
        <v>62</v>
      </c>
      <c r="W109" s="2772" t="s">
        <v>98</v>
      </c>
      <c r="X109" s="2231" t="s">
        <v>62</v>
      </c>
      <c r="Y109" s="2772" t="s">
        <v>98</v>
      </c>
      <c r="Z109" s="2231" t="s">
        <v>62</v>
      </c>
      <c r="AA109" s="2772" t="s">
        <v>98</v>
      </c>
      <c r="AB109" s="2231" t="s">
        <v>62</v>
      </c>
      <c r="AC109" s="2772" t="s">
        <v>98</v>
      </c>
      <c r="AD109" s="2231" t="s">
        <v>62</v>
      </c>
      <c r="AE109" s="2772" t="s">
        <v>98</v>
      </c>
      <c r="AF109" s="2231" t="s">
        <v>62</v>
      </c>
      <c r="AG109" s="2772" t="s">
        <v>98</v>
      </c>
      <c r="AH109" s="205"/>
      <c r="AI109" s="12"/>
      <c r="AJ109" s="2773"/>
      <c r="AK109" s="2769"/>
      <c r="AL109" s="2769"/>
      <c r="AM109" s="2769"/>
      <c r="AN109" s="2769"/>
      <c r="AO109" s="2769"/>
      <c r="AP109" s="2769"/>
      <c r="AQ109" s="2769"/>
      <c r="AR109" s="2769"/>
      <c r="AS109" s="2769"/>
      <c r="AT109" s="2769"/>
      <c r="AU109" s="2770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838" t="s">
        <v>133</v>
      </c>
      <c r="B110" s="5839"/>
      <c r="C110" s="2660">
        <f>SUM(D110:E110)</f>
        <v>9</v>
      </c>
      <c r="D110" s="2661">
        <f>SUM(F110+H110+J110+L110+N110+P110+R110+T110+V110+X110+Z110+AB110+AD110+AF110)</f>
        <v>3</v>
      </c>
      <c r="E110" s="2664">
        <f t="shared" ref="D110:E115" si="18">SUM(G110+I110+K110+M110+O110+Q110+S110+U110+W110+Y110+AA110+AC110+AE110+AG110)</f>
        <v>6</v>
      </c>
      <c r="F110" s="2702">
        <v>1</v>
      </c>
      <c r="G110" s="2749">
        <v>0</v>
      </c>
      <c r="H110" s="2702">
        <v>0</v>
      </c>
      <c r="I110" s="2749">
        <v>0</v>
      </c>
      <c r="J110" s="2702">
        <v>0</v>
      </c>
      <c r="K110" s="2749">
        <v>0</v>
      </c>
      <c r="L110" s="2702">
        <v>0</v>
      </c>
      <c r="M110" s="2749">
        <v>0</v>
      </c>
      <c r="N110" s="2702">
        <v>0</v>
      </c>
      <c r="O110" s="2749">
        <v>0</v>
      </c>
      <c r="P110" s="2702">
        <v>0</v>
      </c>
      <c r="Q110" s="2749">
        <v>0</v>
      </c>
      <c r="R110" s="2702">
        <v>0</v>
      </c>
      <c r="S110" s="2749">
        <v>0</v>
      </c>
      <c r="T110" s="2702">
        <v>0</v>
      </c>
      <c r="U110" s="2749">
        <v>0</v>
      </c>
      <c r="V110" s="2702">
        <v>1</v>
      </c>
      <c r="W110" s="2749">
        <v>0</v>
      </c>
      <c r="X110" s="2702">
        <v>0</v>
      </c>
      <c r="Y110" s="2749">
        <v>1</v>
      </c>
      <c r="Z110" s="2702">
        <v>0</v>
      </c>
      <c r="AA110" s="2749">
        <v>2</v>
      </c>
      <c r="AB110" s="2702">
        <v>0</v>
      </c>
      <c r="AC110" s="2749">
        <v>2</v>
      </c>
      <c r="AD110" s="2702">
        <v>1</v>
      </c>
      <c r="AE110" s="2749">
        <v>1</v>
      </c>
      <c r="AF110" s="2702">
        <v>0</v>
      </c>
      <c r="AG110" s="2774">
        <v>0</v>
      </c>
      <c r="AH110" s="281"/>
      <c r="AI110" s="12"/>
      <c r="AJ110" s="2775"/>
      <c r="AK110" s="16"/>
      <c r="AL110" s="2769"/>
      <c r="AM110" s="2769"/>
      <c r="AN110" s="2769"/>
      <c r="AO110" s="2769"/>
      <c r="AP110" s="2769"/>
      <c r="AQ110" s="2769"/>
      <c r="AR110" s="2769"/>
      <c r="AS110" s="2769"/>
      <c r="AT110" s="2769"/>
      <c r="AU110" s="2770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088" t="s">
        <v>134</v>
      </c>
      <c r="B111" s="2701" t="s">
        <v>135</v>
      </c>
      <c r="C111" s="2746">
        <f t="shared" ref="C111:C115" si="19">SUM(D111:E111)</f>
        <v>0</v>
      </c>
      <c r="D111" s="2747">
        <f t="shared" si="18"/>
        <v>0</v>
      </c>
      <c r="E111" s="2748">
        <f>SUM(G111+I111+K111+M111+O111+Q111+S111+U111+W111+Y111+AA111+AC111+AE111+AG111)</f>
        <v>0</v>
      </c>
      <c r="F111" s="2702"/>
      <c r="G111" s="2672"/>
      <c r="H111" s="2702"/>
      <c r="I111" s="2672"/>
      <c r="J111" s="2702"/>
      <c r="K111" s="2672"/>
      <c r="L111" s="2702"/>
      <c r="M111" s="2672"/>
      <c r="N111" s="2702"/>
      <c r="O111" s="2672"/>
      <c r="P111" s="2702"/>
      <c r="Q111" s="2672"/>
      <c r="R111" s="2702"/>
      <c r="S111" s="2672"/>
      <c r="T111" s="2702"/>
      <c r="U111" s="2672"/>
      <c r="V111" s="2702"/>
      <c r="W111" s="2672"/>
      <c r="X111" s="2702"/>
      <c r="Y111" s="2672"/>
      <c r="Z111" s="2702"/>
      <c r="AA111" s="2672"/>
      <c r="AB111" s="2702"/>
      <c r="AC111" s="2672"/>
      <c r="AD111" s="2702"/>
      <c r="AE111" s="2672"/>
      <c r="AF111" s="2702"/>
      <c r="AG111" s="2774"/>
      <c r="AH111" s="281"/>
      <c r="AI111" s="12"/>
      <c r="AJ111" s="2776"/>
      <c r="AK111" s="2771"/>
      <c r="AL111" s="2769"/>
      <c r="AM111" s="2769"/>
      <c r="AN111" s="2769"/>
      <c r="AO111" s="2769"/>
      <c r="AP111" s="2769"/>
      <c r="AQ111" s="2769"/>
      <c r="AR111" s="2769"/>
      <c r="AS111" s="2769"/>
      <c r="AT111" s="2769"/>
      <c r="AU111" s="2770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2214" t="s">
        <v>136</v>
      </c>
      <c r="C112" s="234">
        <f t="shared" si="19"/>
        <v>9</v>
      </c>
      <c r="D112" s="235">
        <f t="shared" si="18"/>
        <v>3</v>
      </c>
      <c r="E112" s="236">
        <f t="shared" si="18"/>
        <v>6</v>
      </c>
      <c r="F112" s="36">
        <v>1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0</v>
      </c>
      <c r="O112" s="40">
        <v>0</v>
      </c>
      <c r="P112" s="36">
        <v>0</v>
      </c>
      <c r="Q112" s="40">
        <v>0</v>
      </c>
      <c r="R112" s="36">
        <v>0</v>
      </c>
      <c r="S112" s="40">
        <v>0</v>
      </c>
      <c r="T112" s="36">
        <v>0</v>
      </c>
      <c r="U112" s="40">
        <v>0</v>
      </c>
      <c r="V112" s="36">
        <v>1</v>
      </c>
      <c r="W112" s="40">
        <v>0</v>
      </c>
      <c r="X112" s="36">
        <v>0</v>
      </c>
      <c r="Y112" s="40">
        <v>1</v>
      </c>
      <c r="Z112" s="36">
        <v>0</v>
      </c>
      <c r="AA112" s="40">
        <v>2</v>
      </c>
      <c r="AB112" s="36">
        <v>0</v>
      </c>
      <c r="AC112" s="40">
        <v>2</v>
      </c>
      <c r="AD112" s="36">
        <v>1</v>
      </c>
      <c r="AE112" s="40">
        <v>1</v>
      </c>
      <c r="AF112" s="36">
        <v>0</v>
      </c>
      <c r="AG112" s="41">
        <v>0</v>
      </c>
      <c r="AH112" s="281"/>
      <c r="AI112" s="12"/>
      <c r="AJ112" s="2775"/>
      <c r="AK112" s="2777"/>
      <c r="AL112" s="2769"/>
      <c r="AM112" s="2769"/>
      <c r="AN112" s="2769"/>
      <c r="AO112" s="2769"/>
      <c r="AP112" s="2769"/>
      <c r="AQ112" s="2769"/>
      <c r="AR112" s="2769"/>
      <c r="AS112" s="2769"/>
      <c r="AT112" s="2769"/>
      <c r="AU112" s="2770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2214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2778"/>
      <c r="AO113" s="2778"/>
      <c r="AP113" s="2778"/>
      <c r="AQ113" s="2778"/>
      <c r="AR113" s="2778"/>
      <c r="AS113" s="2778"/>
      <c r="AT113" s="2778"/>
      <c r="AU113" s="2778"/>
      <c r="AV113" s="2778"/>
      <c r="AW113" s="2770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2769"/>
      <c r="AM114" s="2769"/>
      <c r="AN114" s="2769"/>
      <c r="AO114" s="2769"/>
      <c r="AP114" s="2769"/>
      <c r="AQ114" s="2769"/>
      <c r="AR114" s="2769"/>
      <c r="AS114" s="2769"/>
      <c r="AT114" s="2769"/>
      <c r="AU114" s="2770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859"/>
      <c r="B115" s="88" t="s">
        <v>139</v>
      </c>
      <c r="C115" s="287">
        <f t="shared" si="19"/>
        <v>0</v>
      </c>
      <c r="D115" s="288">
        <f t="shared" si="18"/>
        <v>0</v>
      </c>
      <c r="E115" s="2219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2769"/>
      <c r="AM115" s="2769"/>
      <c r="AN115" s="2769"/>
      <c r="AO115" s="2769"/>
      <c r="AP115" s="2769"/>
      <c r="AQ115" s="2769"/>
      <c r="AR115" s="2769"/>
      <c r="AS115" s="2769"/>
      <c r="AT115" s="2769"/>
      <c r="AU115" s="2770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2769"/>
      <c r="AM116" s="2769"/>
      <c r="AN116" s="2769"/>
      <c r="AO116" s="2769"/>
      <c r="AP116" s="2769"/>
      <c r="AQ116" s="2769"/>
      <c r="AR116" s="2769"/>
      <c r="AS116" s="2769"/>
      <c r="AT116" s="2769"/>
      <c r="AU116" s="2770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088" t="s">
        <v>72</v>
      </c>
      <c r="D117" s="5088"/>
      <c r="E117" s="5088"/>
      <c r="F117" s="5850" t="s">
        <v>85</v>
      </c>
      <c r="G117" s="5850"/>
      <c r="H117" s="5850"/>
      <c r="I117" s="5850"/>
      <c r="J117" s="5850"/>
      <c r="K117" s="5850"/>
      <c r="L117" s="5850"/>
      <c r="M117" s="5850"/>
      <c r="N117" s="5850"/>
      <c r="O117" s="5850"/>
      <c r="P117" s="5850"/>
      <c r="Q117" s="5850"/>
      <c r="R117" s="5850"/>
      <c r="S117" s="5850"/>
      <c r="T117" s="5850"/>
      <c r="U117" s="5850"/>
      <c r="V117" s="5850"/>
      <c r="W117" s="5850"/>
      <c r="X117" s="5850"/>
      <c r="Y117" s="5850"/>
      <c r="Z117" s="5850"/>
      <c r="AA117" s="5850"/>
      <c r="AB117" s="5850"/>
      <c r="AC117" s="5850"/>
      <c r="AD117" s="5850"/>
      <c r="AE117" s="5850"/>
      <c r="AF117" s="5850"/>
      <c r="AG117" s="5860"/>
      <c r="AH117" s="5861" t="s">
        <v>141</v>
      </c>
      <c r="AI117" s="5862"/>
      <c r="AJ117" s="5862"/>
      <c r="AK117" s="5863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858" t="s">
        <v>119</v>
      </c>
      <c r="G118" s="5858"/>
      <c r="H118" s="5858" t="s">
        <v>120</v>
      </c>
      <c r="I118" s="5858"/>
      <c r="J118" s="5850" t="s">
        <v>121</v>
      </c>
      <c r="K118" s="5850"/>
      <c r="L118" s="5850" t="s">
        <v>122</v>
      </c>
      <c r="M118" s="5850"/>
      <c r="N118" s="5850" t="s">
        <v>123</v>
      </c>
      <c r="O118" s="5850"/>
      <c r="P118" s="5850" t="s">
        <v>124</v>
      </c>
      <c r="Q118" s="5850"/>
      <c r="R118" s="5858" t="s">
        <v>125</v>
      </c>
      <c r="S118" s="5858"/>
      <c r="T118" s="5850" t="s">
        <v>126</v>
      </c>
      <c r="U118" s="5850"/>
      <c r="V118" s="5850" t="s">
        <v>127</v>
      </c>
      <c r="W118" s="5850"/>
      <c r="X118" s="5850" t="s">
        <v>128</v>
      </c>
      <c r="Y118" s="5850"/>
      <c r="Z118" s="5850" t="s">
        <v>129</v>
      </c>
      <c r="AA118" s="5850"/>
      <c r="AB118" s="5850" t="s">
        <v>130</v>
      </c>
      <c r="AC118" s="5850"/>
      <c r="AD118" s="5850" t="s">
        <v>131</v>
      </c>
      <c r="AE118" s="5850"/>
      <c r="AF118" s="5850" t="s">
        <v>132</v>
      </c>
      <c r="AG118" s="5860"/>
      <c r="AH118" s="4889" t="s">
        <v>142</v>
      </c>
      <c r="AI118" s="5088" t="s">
        <v>143</v>
      </c>
      <c r="AJ118" s="5088" t="s">
        <v>144</v>
      </c>
      <c r="AK118" s="5088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857"/>
      <c r="B119" s="4735"/>
      <c r="C119" s="2651" t="s">
        <v>97</v>
      </c>
      <c r="D119" s="2744" t="s">
        <v>62</v>
      </c>
      <c r="E119" s="2655" t="s">
        <v>98</v>
      </c>
      <c r="F119" s="2231" t="s">
        <v>62</v>
      </c>
      <c r="G119" s="2225" t="s">
        <v>98</v>
      </c>
      <c r="H119" s="2231" t="s">
        <v>62</v>
      </c>
      <c r="I119" s="2225" t="s">
        <v>98</v>
      </c>
      <c r="J119" s="2231" t="s">
        <v>62</v>
      </c>
      <c r="K119" s="2225" t="s">
        <v>98</v>
      </c>
      <c r="L119" s="2231" t="s">
        <v>62</v>
      </c>
      <c r="M119" s="2225" t="s">
        <v>98</v>
      </c>
      <c r="N119" s="2231" t="s">
        <v>62</v>
      </c>
      <c r="O119" s="2225" t="s">
        <v>98</v>
      </c>
      <c r="P119" s="2231" t="s">
        <v>62</v>
      </c>
      <c r="Q119" s="2225" t="s">
        <v>98</v>
      </c>
      <c r="R119" s="2231" t="s">
        <v>62</v>
      </c>
      <c r="S119" s="2225" t="s">
        <v>98</v>
      </c>
      <c r="T119" s="2231" t="s">
        <v>62</v>
      </c>
      <c r="U119" s="2225" t="s">
        <v>98</v>
      </c>
      <c r="V119" s="2231" t="s">
        <v>62</v>
      </c>
      <c r="W119" s="2225" t="s">
        <v>98</v>
      </c>
      <c r="X119" s="2231" t="s">
        <v>62</v>
      </c>
      <c r="Y119" s="2225" t="s">
        <v>98</v>
      </c>
      <c r="Z119" s="2231" t="s">
        <v>62</v>
      </c>
      <c r="AA119" s="2225" t="s">
        <v>98</v>
      </c>
      <c r="AB119" s="2231" t="s">
        <v>62</v>
      </c>
      <c r="AC119" s="2225" t="s">
        <v>98</v>
      </c>
      <c r="AD119" s="2231" t="s">
        <v>62</v>
      </c>
      <c r="AE119" s="2225" t="s">
        <v>98</v>
      </c>
      <c r="AF119" s="2231" t="s">
        <v>62</v>
      </c>
      <c r="AG119" s="680" t="s">
        <v>98</v>
      </c>
      <c r="AH119" s="4735"/>
      <c r="AI119" s="5859"/>
      <c r="AJ119" s="5859"/>
      <c r="AK119" s="5859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838" t="s">
        <v>146</v>
      </c>
      <c r="B120" s="5839"/>
      <c r="C120" s="2660">
        <f>SUM(D120:E120)</f>
        <v>0</v>
      </c>
      <c r="D120" s="2661">
        <f>SUM(F120+H120+J120+L120+N120+P120+R120+T120+V120+X120+Z120+AB120+AD120+AF120)</f>
        <v>0</v>
      </c>
      <c r="E120" s="2664">
        <f t="shared" ref="D120:E125" si="20">SUM(G120+I120+K120+M120+O120+Q120+S120+U120+W120+Y120+AA120+AC120+AE120+AG120)</f>
        <v>0</v>
      </c>
      <c r="F120" s="2702"/>
      <c r="G120" s="2672"/>
      <c r="H120" s="2702"/>
      <c r="I120" s="2672"/>
      <c r="J120" s="2702"/>
      <c r="K120" s="2672"/>
      <c r="L120" s="2702"/>
      <c r="M120" s="2672"/>
      <c r="N120" s="2702"/>
      <c r="O120" s="2672"/>
      <c r="P120" s="2702"/>
      <c r="Q120" s="2672"/>
      <c r="R120" s="2702"/>
      <c r="S120" s="2672"/>
      <c r="T120" s="2702"/>
      <c r="U120" s="2672"/>
      <c r="V120" s="2702"/>
      <c r="W120" s="2672"/>
      <c r="X120" s="2702"/>
      <c r="Y120" s="2672"/>
      <c r="Z120" s="2702"/>
      <c r="AA120" s="2672"/>
      <c r="AB120" s="2702"/>
      <c r="AC120" s="2672"/>
      <c r="AD120" s="2702"/>
      <c r="AE120" s="2672"/>
      <c r="AF120" s="2702"/>
      <c r="AG120" s="2750"/>
      <c r="AH120" s="2672"/>
      <c r="AI120" s="2753"/>
      <c r="AJ120" s="2753"/>
      <c r="AK120" s="2753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088" t="s">
        <v>134</v>
      </c>
      <c r="B121" s="2701" t="s">
        <v>135</v>
      </c>
      <c r="C121" s="2746">
        <f t="shared" ref="C121:C125" si="21">SUM(D121:E121)</f>
        <v>0</v>
      </c>
      <c r="D121" s="2747">
        <f t="shared" si="20"/>
        <v>0</v>
      </c>
      <c r="E121" s="2748">
        <f t="shared" si="20"/>
        <v>0</v>
      </c>
      <c r="F121" s="2702"/>
      <c r="G121" s="2672"/>
      <c r="H121" s="2702"/>
      <c r="I121" s="2672"/>
      <c r="J121" s="2702"/>
      <c r="K121" s="2672"/>
      <c r="L121" s="2702"/>
      <c r="M121" s="2672"/>
      <c r="N121" s="2702"/>
      <c r="O121" s="2672"/>
      <c r="P121" s="2702"/>
      <c r="Q121" s="2672"/>
      <c r="R121" s="2702"/>
      <c r="S121" s="2672"/>
      <c r="T121" s="2702"/>
      <c r="U121" s="2672"/>
      <c r="V121" s="2702"/>
      <c r="W121" s="2672"/>
      <c r="X121" s="2702"/>
      <c r="Y121" s="2672"/>
      <c r="Z121" s="2702"/>
      <c r="AA121" s="2672"/>
      <c r="AB121" s="2702"/>
      <c r="AC121" s="2672"/>
      <c r="AD121" s="2702"/>
      <c r="AE121" s="2672"/>
      <c r="AF121" s="2702"/>
      <c r="AG121" s="2750"/>
      <c r="AH121" s="2672"/>
      <c r="AI121" s="2753"/>
      <c r="AJ121" s="2753"/>
      <c r="AK121" s="2753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009"/>
      <c r="B122" s="2214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009"/>
      <c r="B123" s="2214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2778"/>
      <c r="AO123" s="2778"/>
      <c r="AP123" s="2778"/>
      <c r="AQ123" s="2778"/>
      <c r="AR123" s="2778"/>
      <c r="AS123" s="2778"/>
      <c r="AT123" s="2778"/>
      <c r="AU123" s="2779"/>
      <c r="AV123" s="2779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009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2780"/>
      <c r="AM124" s="2778"/>
      <c r="AN124" s="2778"/>
      <c r="AO124" s="2778"/>
      <c r="AP124" s="2778"/>
      <c r="AQ124" s="2778"/>
      <c r="AR124" s="2781"/>
      <c r="AS124" s="2778"/>
      <c r="AT124" s="2778"/>
      <c r="AU124" s="2782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859"/>
      <c r="B125" s="88" t="s">
        <v>139</v>
      </c>
      <c r="C125" s="287">
        <f t="shared" si="21"/>
        <v>0</v>
      </c>
      <c r="D125" s="288">
        <f t="shared" si="20"/>
        <v>0</v>
      </c>
      <c r="E125" s="2219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2783"/>
      <c r="AM125" s="2769"/>
      <c r="AN125" s="2769"/>
      <c r="AO125" s="2769"/>
      <c r="AP125" s="2769"/>
      <c r="AQ125" s="2769"/>
      <c r="AR125" s="2784"/>
      <c r="AS125" s="2769"/>
      <c r="AT125" s="2769"/>
      <c r="AU125" s="2782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2769"/>
      <c r="AT126" s="2769"/>
      <c r="AU126" s="2782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836" t="s">
        <v>73</v>
      </c>
      <c r="G127" s="5843"/>
      <c r="H127" s="5843"/>
      <c r="I127" s="5843"/>
      <c r="J127" s="5843"/>
      <c r="K127" s="5843"/>
      <c r="L127" s="5843"/>
      <c r="M127" s="5843"/>
      <c r="N127" s="5843"/>
      <c r="O127" s="5843"/>
      <c r="P127" s="5843"/>
      <c r="Q127" s="5843"/>
      <c r="R127" s="5843"/>
      <c r="S127" s="5843"/>
      <c r="T127" s="5843"/>
      <c r="U127" s="5843"/>
      <c r="V127" s="5843"/>
      <c r="W127" s="5843"/>
      <c r="X127" s="5843"/>
      <c r="Y127" s="5843"/>
      <c r="Z127" s="5843"/>
      <c r="AA127" s="5843"/>
      <c r="AB127" s="5843"/>
      <c r="AC127" s="5843"/>
      <c r="AD127" s="5843"/>
      <c r="AE127" s="5843"/>
      <c r="AF127" s="5843"/>
      <c r="AG127" s="5844"/>
      <c r="AH127" s="5863" t="s">
        <v>141</v>
      </c>
      <c r="AI127" s="5864"/>
      <c r="AJ127" s="5864"/>
      <c r="AK127" s="301"/>
      <c r="AL127" s="16"/>
      <c r="AM127" s="16"/>
      <c r="AN127" s="16"/>
      <c r="AO127" s="16"/>
      <c r="AP127" s="16"/>
      <c r="AQ127" s="16"/>
      <c r="AR127" s="16"/>
      <c r="AS127" s="2769"/>
      <c r="AT127" s="2769"/>
      <c r="AU127" s="2782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823" t="s">
        <v>148</v>
      </c>
      <c r="G128" s="5834"/>
      <c r="H128" s="5823" t="s">
        <v>120</v>
      </c>
      <c r="I128" s="5834"/>
      <c r="J128" s="5823" t="s">
        <v>121</v>
      </c>
      <c r="K128" s="5834"/>
      <c r="L128" s="5823" t="s">
        <v>122</v>
      </c>
      <c r="M128" s="5834"/>
      <c r="N128" s="5823" t="s">
        <v>123</v>
      </c>
      <c r="O128" s="5834"/>
      <c r="P128" s="5823" t="s">
        <v>124</v>
      </c>
      <c r="Q128" s="5834"/>
      <c r="R128" s="5823" t="s">
        <v>125</v>
      </c>
      <c r="S128" s="5834"/>
      <c r="T128" s="5823" t="s">
        <v>126</v>
      </c>
      <c r="U128" s="5834"/>
      <c r="V128" s="5823" t="s">
        <v>127</v>
      </c>
      <c r="W128" s="5834"/>
      <c r="X128" s="5823" t="s">
        <v>128</v>
      </c>
      <c r="Y128" s="5834"/>
      <c r="Z128" s="5836" t="s">
        <v>129</v>
      </c>
      <c r="AA128" s="5837"/>
      <c r="AB128" s="5836" t="s">
        <v>130</v>
      </c>
      <c r="AC128" s="5837"/>
      <c r="AD128" s="5836" t="s">
        <v>131</v>
      </c>
      <c r="AE128" s="5837"/>
      <c r="AF128" s="5836" t="s">
        <v>132</v>
      </c>
      <c r="AG128" s="5844"/>
      <c r="AH128" s="4889" t="s">
        <v>149</v>
      </c>
      <c r="AI128" s="5088" t="s">
        <v>150</v>
      </c>
      <c r="AJ128" s="5088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2769"/>
      <c r="AT128" s="2769"/>
      <c r="AU128" s="2782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857"/>
      <c r="B129" s="4735"/>
      <c r="C129" s="2651" t="s">
        <v>97</v>
      </c>
      <c r="D129" s="2744" t="s">
        <v>62</v>
      </c>
      <c r="E129" s="2655" t="s">
        <v>98</v>
      </c>
      <c r="F129" s="2231" t="s">
        <v>62</v>
      </c>
      <c r="G129" s="2225" t="s">
        <v>98</v>
      </c>
      <c r="H129" s="2231" t="s">
        <v>62</v>
      </c>
      <c r="I129" s="2225" t="s">
        <v>98</v>
      </c>
      <c r="J129" s="2231" t="s">
        <v>62</v>
      </c>
      <c r="K129" s="2225" t="s">
        <v>98</v>
      </c>
      <c r="L129" s="2231" t="s">
        <v>62</v>
      </c>
      <c r="M129" s="2225" t="s">
        <v>98</v>
      </c>
      <c r="N129" s="2231" t="s">
        <v>62</v>
      </c>
      <c r="O129" s="2225" t="s">
        <v>98</v>
      </c>
      <c r="P129" s="2231" t="s">
        <v>62</v>
      </c>
      <c r="Q129" s="2225" t="s">
        <v>98</v>
      </c>
      <c r="R129" s="2231" t="s">
        <v>62</v>
      </c>
      <c r="S129" s="2225" t="s">
        <v>98</v>
      </c>
      <c r="T129" s="2231" t="s">
        <v>62</v>
      </c>
      <c r="U129" s="2225" t="s">
        <v>98</v>
      </c>
      <c r="V129" s="2231" t="s">
        <v>62</v>
      </c>
      <c r="W129" s="2225" t="s">
        <v>98</v>
      </c>
      <c r="X129" s="2231" t="s">
        <v>62</v>
      </c>
      <c r="Y129" s="2225" t="s">
        <v>98</v>
      </c>
      <c r="Z129" s="2231" t="s">
        <v>62</v>
      </c>
      <c r="AA129" s="2225" t="s">
        <v>98</v>
      </c>
      <c r="AB129" s="2231" t="s">
        <v>62</v>
      </c>
      <c r="AC129" s="2225" t="s">
        <v>98</v>
      </c>
      <c r="AD129" s="2231" t="s">
        <v>62</v>
      </c>
      <c r="AE129" s="2225" t="s">
        <v>98</v>
      </c>
      <c r="AF129" s="2231" t="s">
        <v>62</v>
      </c>
      <c r="AG129" s="680" t="s">
        <v>98</v>
      </c>
      <c r="AH129" s="4735"/>
      <c r="AI129" s="5859"/>
      <c r="AJ129" s="5859"/>
      <c r="AK129" s="302"/>
      <c r="AL129" s="16"/>
      <c r="AM129" s="16"/>
      <c r="AN129" s="16"/>
      <c r="AO129" s="16"/>
      <c r="AP129" s="16"/>
      <c r="AQ129" s="16"/>
      <c r="AR129" s="16"/>
      <c r="AS129" s="2769"/>
      <c r="AT129" s="2769"/>
      <c r="AU129" s="2782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846" t="s">
        <v>151</v>
      </c>
      <c r="B130" s="5847"/>
      <c r="C130" s="2746">
        <f>SUM(D130:E130)</f>
        <v>0</v>
      </c>
      <c r="D130" s="2747">
        <f>SUM(F130+H130+J130+L130+N130+P130+R130+T130+V130+X130+Z130+AB130+AD130+AF130)</f>
        <v>0</v>
      </c>
      <c r="E130" s="2748">
        <f>SUM(G130+I130+K130+M130+O130+Q130+S130+U130+W130+Y130+AA130+AC130+AE130+AG130)</f>
        <v>0</v>
      </c>
      <c r="F130" s="2702"/>
      <c r="G130" s="2672"/>
      <c r="H130" s="2702"/>
      <c r="I130" s="2672"/>
      <c r="J130" s="2702"/>
      <c r="K130" s="2672"/>
      <c r="L130" s="2702"/>
      <c r="M130" s="2672"/>
      <c r="N130" s="2702"/>
      <c r="O130" s="2672"/>
      <c r="P130" s="2702"/>
      <c r="Q130" s="2672"/>
      <c r="R130" s="2702"/>
      <c r="S130" s="2672"/>
      <c r="T130" s="2702"/>
      <c r="U130" s="2672"/>
      <c r="V130" s="2702"/>
      <c r="W130" s="2672"/>
      <c r="X130" s="2702"/>
      <c r="Y130" s="2672"/>
      <c r="Z130" s="2702"/>
      <c r="AA130" s="2672"/>
      <c r="AB130" s="2702"/>
      <c r="AC130" s="2672"/>
      <c r="AD130" s="2702"/>
      <c r="AE130" s="2672"/>
      <c r="AF130" s="2702"/>
      <c r="AG130" s="2750"/>
      <c r="AH130" s="2672"/>
      <c r="AI130" s="2753"/>
      <c r="AJ130" s="2753"/>
      <c r="AK130" s="16"/>
      <c r="AL130" s="16"/>
      <c r="AM130" s="16"/>
      <c r="AN130" s="16"/>
      <c r="AO130" s="16"/>
      <c r="AP130" s="16"/>
      <c r="AQ130" s="16"/>
      <c r="AR130" s="16"/>
      <c r="AS130" s="2771"/>
      <c r="AT130" s="2771"/>
      <c r="AU130" s="2782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2701" t="s">
        <v>154</v>
      </c>
      <c r="C132" s="2746">
        <f>SUM(D132:E132)</f>
        <v>0</v>
      </c>
      <c r="D132" s="2747">
        <f t="shared" si="22"/>
        <v>0</v>
      </c>
      <c r="E132" s="2748">
        <f t="shared" si="22"/>
        <v>0</v>
      </c>
      <c r="F132" s="2702"/>
      <c r="G132" s="2672"/>
      <c r="H132" s="2702"/>
      <c r="I132" s="2672"/>
      <c r="J132" s="2702"/>
      <c r="K132" s="2672"/>
      <c r="L132" s="2702"/>
      <c r="M132" s="2672"/>
      <c r="N132" s="2702"/>
      <c r="O132" s="2672"/>
      <c r="P132" s="2702"/>
      <c r="Q132" s="2672"/>
      <c r="R132" s="2702"/>
      <c r="S132" s="2672"/>
      <c r="T132" s="2702"/>
      <c r="U132" s="2672"/>
      <c r="V132" s="2702"/>
      <c r="W132" s="2672"/>
      <c r="X132" s="2702"/>
      <c r="Y132" s="2672"/>
      <c r="Z132" s="2702"/>
      <c r="AA132" s="2672"/>
      <c r="AB132" s="2702"/>
      <c r="AC132" s="2672"/>
      <c r="AD132" s="2702"/>
      <c r="AE132" s="2672"/>
      <c r="AF132" s="2702"/>
      <c r="AG132" s="2750"/>
      <c r="AH132" s="2672"/>
      <c r="AI132" s="2753"/>
      <c r="AJ132" s="2753"/>
      <c r="AK132" s="14"/>
      <c r="AL132" s="2379"/>
      <c r="AM132" s="14"/>
      <c r="AN132" s="2778"/>
      <c r="AO132" s="2778"/>
      <c r="AP132" s="2778"/>
      <c r="AQ132" s="2778"/>
      <c r="AR132" s="2778"/>
      <c r="AS132" s="2778"/>
      <c r="AT132" s="2778"/>
      <c r="AU132" s="2778"/>
      <c r="AV132" s="2778"/>
      <c r="AW132" s="2770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866"/>
      <c r="B133" s="88" t="s">
        <v>155</v>
      </c>
      <c r="C133" s="287">
        <f>SUM(D133:E133)</f>
        <v>0</v>
      </c>
      <c r="D133" s="288">
        <f t="shared" si="22"/>
        <v>0</v>
      </c>
      <c r="E133" s="2219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867" t="s">
        <v>156</v>
      </c>
      <c r="B134" s="4758"/>
      <c r="C134" s="2786">
        <f>SUM(D134:E134)</f>
        <v>0</v>
      </c>
      <c r="D134" s="2381">
        <f t="shared" si="22"/>
        <v>0</v>
      </c>
      <c r="E134" s="2217">
        <f t="shared" si="22"/>
        <v>0</v>
      </c>
      <c r="F134" s="2787"/>
      <c r="G134" s="106"/>
      <c r="H134" s="2787"/>
      <c r="I134" s="106"/>
      <c r="J134" s="2787"/>
      <c r="K134" s="106"/>
      <c r="L134" s="2787"/>
      <c r="M134" s="106"/>
      <c r="N134" s="2787"/>
      <c r="O134" s="106"/>
      <c r="P134" s="2787"/>
      <c r="Q134" s="106"/>
      <c r="R134" s="2787"/>
      <c r="S134" s="106"/>
      <c r="T134" s="2787"/>
      <c r="U134" s="106"/>
      <c r="V134" s="2787"/>
      <c r="W134" s="106"/>
      <c r="X134" s="2787"/>
      <c r="Y134" s="106"/>
      <c r="Z134" s="2787"/>
      <c r="AA134" s="106"/>
      <c r="AB134" s="2787"/>
      <c r="AC134" s="106"/>
      <c r="AD134" s="2787"/>
      <c r="AE134" s="106"/>
      <c r="AF134" s="2787"/>
      <c r="AG134" s="826"/>
      <c r="AH134" s="106"/>
      <c r="AI134" s="2788"/>
      <c r="AJ134" s="2788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2789"/>
      <c r="N135" s="2790"/>
      <c r="O135" s="2791"/>
      <c r="P135" s="2791"/>
      <c r="Q135" s="2791"/>
      <c r="R135" s="2791"/>
      <c r="S135" s="2791"/>
      <c r="T135" s="2791"/>
      <c r="U135" s="2791"/>
      <c r="V135" s="2790"/>
      <c r="W135" s="2791"/>
      <c r="X135" s="2791"/>
      <c r="Y135" s="2791"/>
      <c r="Z135" s="2792"/>
      <c r="AA135" s="2792"/>
      <c r="AB135" s="2793"/>
      <c r="AC135" s="279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836" t="s">
        <v>72</v>
      </c>
      <c r="D136" s="5843"/>
      <c r="E136" s="5837"/>
      <c r="F136" s="5836" t="s">
        <v>129</v>
      </c>
      <c r="G136" s="5837"/>
      <c r="H136" s="5836" t="s">
        <v>130</v>
      </c>
      <c r="I136" s="5837"/>
      <c r="J136" s="5836" t="s">
        <v>131</v>
      </c>
      <c r="K136" s="5837"/>
      <c r="L136" s="5836" t="s">
        <v>132</v>
      </c>
      <c r="M136" s="5837"/>
      <c r="N136" s="2794"/>
      <c r="O136" s="2791"/>
      <c r="P136" s="2791"/>
      <c r="Q136" s="2791"/>
      <c r="R136" s="2791"/>
      <c r="S136" s="2791"/>
      <c r="T136" s="2791"/>
      <c r="U136" s="2791"/>
      <c r="V136" s="2790"/>
      <c r="W136" s="2791"/>
      <c r="X136" s="2791"/>
      <c r="Y136" s="2791"/>
      <c r="Z136" s="2792"/>
      <c r="AA136" s="2792"/>
      <c r="AB136" s="2793"/>
      <c r="AC136" s="279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376"/>
      <c r="B137" s="5854"/>
      <c r="C137" s="2651" t="s">
        <v>97</v>
      </c>
      <c r="D137" s="2744" t="s">
        <v>62</v>
      </c>
      <c r="E137" s="2655" t="s">
        <v>98</v>
      </c>
      <c r="F137" s="2651" t="s">
        <v>62</v>
      </c>
      <c r="G137" s="2655" t="s">
        <v>98</v>
      </c>
      <c r="H137" s="2651" t="s">
        <v>62</v>
      </c>
      <c r="I137" s="2655" t="s">
        <v>98</v>
      </c>
      <c r="J137" s="2651" t="s">
        <v>62</v>
      </c>
      <c r="K137" s="2655" t="s">
        <v>98</v>
      </c>
      <c r="L137" s="2651" t="s">
        <v>62</v>
      </c>
      <c r="M137" s="2655" t="s">
        <v>98</v>
      </c>
      <c r="N137" s="2794"/>
      <c r="O137" s="2791"/>
      <c r="P137" s="2791"/>
      <c r="Q137" s="2791"/>
      <c r="R137" s="2791"/>
      <c r="S137" s="2791"/>
      <c r="T137" s="2791"/>
      <c r="U137" s="2791"/>
      <c r="V137" s="2790"/>
      <c r="W137" s="2791"/>
      <c r="X137" s="2791"/>
      <c r="Y137" s="2791"/>
      <c r="Z137" s="2792"/>
      <c r="AA137" s="2792"/>
      <c r="AB137" s="2793"/>
      <c r="AC137" s="2793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2701" t="s">
        <v>159</v>
      </c>
      <c r="C138" s="2746">
        <f>SUM(D138:E138)</f>
        <v>0</v>
      </c>
      <c r="D138" s="2747">
        <f t="shared" ref="D138:E140" si="23">SUM(F138+H138+J138+L138)</f>
        <v>0</v>
      </c>
      <c r="E138" s="2748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2795"/>
      <c r="O138" s="2791"/>
      <c r="P138" s="2791"/>
      <c r="Q138" s="2791"/>
      <c r="R138" s="2791"/>
      <c r="S138" s="2791"/>
      <c r="T138" s="2791"/>
      <c r="U138" s="2791"/>
      <c r="V138" s="2790"/>
      <c r="W138" s="2791"/>
      <c r="X138" s="2791"/>
      <c r="Y138" s="2791"/>
      <c r="Z138" s="2792"/>
      <c r="AA138" s="2792"/>
      <c r="AB138" s="2793"/>
      <c r="AC138" s="2793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2214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2795"/>
      <c r="O139" s="2791"/>
      <c r="P139" s="2791"/>
      <c r="Q139" s="2791"/>
      <c r="R139" s="2791"/>
      <c r="S139" s="2791"/>
      <c r="T139" s="2791"/>
      <c r="U139" s="2791"/>
      <c r="V139" s="2790"/>
      <c r="W139" s="2791"/>
      <c r="X139" s="2792"/>
      <c r="Y139" s="2792"/>
      <c r="Z139" s="2792"/>
      <c r="AA139" s="2792"/>
      <c r="AB139" s="2793"/>
      <c r="AC139" s="2793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2790"/>
      <c r="V140" s="2791"/>
      <c r="W140" s="2791"/>
      <c r="X140" s="2791"/>
      <c r="Y140" s="2791"/>
      <c r="Z140" s="2791"/>
      <c r="AA140" s="2791"/>
      <c r="AB140" s="2791"/>
      <c r="AC140" s="2791"/>
      <c r="AD140" s="2791"/>
      <c r="AE140" s="2791"/>
      <c r="AF140" s="2791"/>
      <c r="AG140" s="2791"/>
      <c r="AH140" s="2790"/>
      <c r="AI140" s="2791"/>
      <c r="AJ140" s="2792"/>
      <c r="AK140" s="2792"/>
      <c r="AL140" s="2792"/>
      <c r="AM140" s="2792"/>
      <c r="AN140" s="2793"/>
      <c r="AO140" s="2793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865" t="s">
        <v>162</v>
      </c>
      <c r="B141" s="5865"/>
      <c r="C141" s="2660">
        <f>SUM(C138:C140)</f>
        <v>0</v>
      </c>
      <c r="D141" s="2661">
        <f>SUM(D138:D140)</f>
        <v>0</v>
      </c>
      <c r="E141" s="2664">
        <f>SUM(E138:E140)</f>
        <v>0</v>
      </c>
      <c r="F141" s="2660">
        <f t="shared" ref="F141:M141" si="24">SUM(F138:F140)</f>
        <v>0</v>
      </c>
      <c r="G141" s="2664">
        <f t="shared" si="24"/>
        <v>0</v>
      </c>
      <c r="H141" s="2660">
        <f t="shared" si="24"/>
        <v>0</v>
      </c>
      <c r="I141" s="2664">
        <f t="shared" si="24"/>
        <v>0</v>
      </c>
      <c r="J141" s="2660">
        <f t="shared" si="24"/>
        <v>0</v>
      </c>
      <c r="K141" s="2664">
        <f t="shared" si="24"/>
        <v>0</v>
      </c>
      <c r="L141" s="2660">
        <f t="shared" si="24"/>
        <v>0</v>
      </c>
      <c r="M141" s="2664">
        <f t="shared" si="24"/>
        <v>0</v>
      </c>
      <c r="N141" s="319"/>
      <c r="O141" s="12"/>
      <c r="P141" s="12"/>
      <c r="Q141" s="12"/>
      <c r="R141" s="12"/>
      <c r="S141" s="12"/>
      <c r="T141" s="12"/>
      <c r="U141" s="2790"/>
      <c r="V141" s="2791"/>
      <c r="W141" s="2791"/>
      <c r="X141" s="2791"/>
      <c r="Y141" s="2791"/>
      <c r="Z141" s="2791"/>
      <c r="AA141" s="2791"/>
      <c r="AB141" s="2791"/>
      <c r="AC141" s="2791"/>
      <c r="AD141" s="2791"/>
      <c r="AE141" s="2791"/>
      <c r="AF141" s="2791"/>
      <c r="AG141" s="2791"/>
      <c r="AH141" s="2790"/>
      <c r="AI141" s="2791"/>
      <c r="AJ141" s="2792"/>
      <c r="AK141" s="2792"/>
      <c r="AL141" s="2792"/>
      <c r="AM141" s="2792"/>
      <c r="AN141" s="2793"/>
      <c r="AO141" s="2793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2791"/>
      <c r="W142" s="2791"/>
      <c r="X142" s="2791"/>
      <c r="Y142" s="2791"/>
      <c r="Z142" s="2791"/>
      <c r="AA142" s="2791"/>
      <c r="AB142" s="2791"/>
      <c r="AC142" s="2791"/>
      <c r="AD142" s="2791"/>
      <c r="AE142" s="2791"/>
      <c r="AF142" s="2791"/>
      <c r="AG142" s="2791"/>
      <c r="AH142" s="2790"/>
      <c r="AI142" s="2791"/>
      <c r="AJ142" s="2792"/>
      <c r="AK142" s="2792"/>
      <c r="AL142" s="2792"/>
      <c r="AM142" s="2792"/>
      <c r="AN142" s="2793"/>
      <c r="AO142" s="2793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2214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2775"/>
      <c r="V143" s="2791"/>
      <c r="W143" s="2791"/>
      <c r="X143" s="2791"/>
      <c r="Y143" s="2791"/>
      <c r="Z143" s="2791"/>
      <c r="AA143" s="2791"/>
      <c r="AB143" s="2791"/>
      <c r="AC143" s="2791"/>
      <c r="AD143" s="2791"/>
      <c r="AE143" s="2791"/>
      <c r="AF143" s="2791"/>
      <c r="AG143" s="2791"/>
      <c r="AH143" s="2790"/>
      <c r="AI143" s="2791"/>
      <c r="AJ143" s="2792"/>
      <c r="AK143" s="2792"/>
      <c r="AL143" s="2792"/>
      <c r="AM143" s="2792"/>
      <c r="AN143" s="2793"/>
      <c r="AO143" s="2793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2214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2775"/>
      <c r="V144" s="2791"/>
      <c r="W144" s="2791"/>
      <c r="X144" s="2791"/>
      <c r="Y144" s="2791"/>
      <c r="Z144" s="2791"/>
      <c r="AA144" s="2791"/>
      <c r="AB144" s="2791"/>
      <c r="AC144" s="2791"/>
      <c r="AD144" s="2791"/>
      <c r="AE144" s="2791"/>
      <c r="AF144" s="2791"/>
      <c r="AG144" s="2791"/>
      <c r="AH144" s="2790"/>
      <c r="AI144" s="2791"/>
      <c r="AJ144" s="2792"/>
      <c r="AK144" s="2792"/>
      <c r="AL144" s="2792"/>
      <c r="AM144" s="2792"/>
      <c r="AN144" s="2793"/>
      <c r="AO144" s="2793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744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2398"/>
      <c r="U145" s="14"/>
      <c r="V145" s="14"/>
      <c r="W145" s="14"/>
      <c r="X145" s="2778"/>
      <c r="Y145" s="2778"/>
      <c r="Z145" s="2778"/>
      <c r="AA145" s="2778"/>
      <c r="AB145" s="2778"/>
      <c r="AC145" s="2778"/>
      <c r="AD145" s="2778"/>
      <c r="AE145" s="2778"/>
      <c r="AF145" s="2715"/>
      <c r="AG145" s="2792"/>
      <c r="AH145" s="2792"/>
      <c r="AI145" s="2792"/>
      <c r="AJ145" s="2796"/>
      <c r="AK145" s="2792"/>
      <c r="AL145" s="2792"/>
      <c r="AM145" s="2792"/>
      <c r="AN145" s="2792"/>
      <c r="AO145" s="2792"/>
      <c r="AP145" s="2792"/>
      <c r="AQ145" s="2792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745" t="s">
        <v>162</v>
      </c>
      <c r="B146" s="5865"/>
      <c r="C146" s="2660">
        <f>SUM(C142:C145)</f>
        <v>0</v>
      </c>
      <c r="D146" s="2661">
        <f>SUM(D142:D145)</f>
        <v>0</v>
      </c>
      <c r="E146" s="2664">
        <f>SUM(E142:E145)</f>
        <v>0</v>
      </c>
      <c r="F146" s="2660">
        <f>SUM(F142:F145)</f>
        <v>0</v>
      </c>
      <c r="G146" s="2664">
        <f t="shared" ref="G146:M146" si="26">SUM(G142:G145)</f>
        <v>0</v>
      </c>
      <c r="H146" s="2660">
        <f t="shared" si="26"/>
        <v>0</v>
      </c>
      <c r="I146" s="2664">
        <f t="shared" si="26"/>
        <v>0</v>
      </c>
      <c r="J146" s="2660">
        <f t="shared" si="26"/>
        <v>0</v>
      </c>
      <c r="K146" s="2664">
        <f t="shared" si="26"/>
        <v>0</v>
      </c>
      <c r="L146" s="2660">
        <f t="shared" si="26"/>
        <v>0</v>
      </c>
      <c r="M146" s="2664">
        <f t="shared" si="26"/>
        <v>0</v>
      </c>
      <c r="N146" s="3"/>
      <c r="Q146" s="5747"/>
      <c r="R146" s="5748"/>
      <c r="S146" s="5868"/>
      <c r="T146" s="5868"/>
      <c r="U146" s="5868"/>
      <c r="V146" s="5868"/>
      <c r="W146" s="5868"/>
      <c r="X146" s="5868"/>
      <c r="Y146" s="5868"/>
      <c r="Z146" s="5868"/>
      <c r="AA146" s="2797"/>
      <c r="AB146" s="2769"/>
      <c r="AC146" s="2769"/>
      <c r="AD146" s="2769"/>
      <c r="AE146" s="2778"/>
      <c r="AF146" s="2792"/>
      <c r="AG146" s="2792"/>
      <c r="AH146" s="2792"/>
      <c r="AI146" s="2767"/>
      <c r="AJ146" s="2767"/>
      <c r="AK146" s="2767"/>
      <c r="AL146" s="2767"/>
      <c r="AM146" s="2798"/>
      <c r="AN146" s="2791"/>
      <c r="AO146" s="2791"/>
      <c r="AP146" s="2791"/>
      <c r="AQ146" s="2791"/>
      <c r="AR146" s="2791"/>
      <c r="AS146" s="2791"/>
      <c r="AT146" s="2791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869" t="s">
        <v>168</v>
      </c>
      <c r="B147" s="5869"/>
      <c r="C147" s="2786">
        <f>SUM(C141+C146)</f>
        <v>0</v>
      </c>
      <c r="D147" s="2381">
        <f>SUM(D141+D146)</f>
        <v>0</v>
      </c>
      <c r="E147" s="2217">
        <f>SUM(E141+E146)</f>
        <v>0</v>
      </c>
      <c r="F147" s="2786">
        <f>SUM(F141+F146)</f>
        <v>0</v>
      </c>
      <c r="G147" s="2217">
        <f>SUM(G141+G146)</f>
        <v>0</v>
      </c>
      <c r="H147" s="2786">
        <f t="shared" ref="H147:M147" si="27">SUM(H141+H146)</f>
        <v>0</v>
      </c>
      <c r="I147" s="2217">
        <f t="shared" si="27"/>
        <v>0</v>
      </c>
      <c r="J147" s="2786">
        <f t="shared" si="27"/>
        <v>0</v>
      </c>
      <c r="K147" s="2217">
        <f t="shared" si="27"/>
        <v>0</v>
      </c>
      <c r="L147" s="2786">
        <f t="shared" si="27"/>
        <v>0</v>
      </c>
      <c r="M147" s="2217">
        <f t="shared" si="27"/>
        <v>0</v>
      </c>
      <c r="N147" s="3"/>
      <c r="Q147" s="2799"/>
      <c r="R147" s="2800"/>
      <c r="S147" s="2800"/>
      <c r="T147" s="2800"/>
      <c r="U147" s="2800"/>
      <c r="V147" s="2800"/>
      <c r="W147" s="2800"/>
      <c r="X147" s="2800"/>
      <c r="Y147" s="2800"/>
      <c r="Z147" s="2800"/>
      <c r="AA147" s="2797"/>
      <c r="AB147" s="2769"/>
      <c r="AC147" s="2769"/>
      <c r="AD147" s="2769"/>
      <c r="AE147" s="2778"/>
      <c r="AF147" s="2792"/>
      <c r="AG147" s="2792"/>
      <c r="AH147" s="2792"/>
      <c r="AI147" s="2767"/>
      <c r="AJ147" s="2767"/>
      <c r="AK147" s="2767"/>
      <c r="AL147" s="2767"/>
      <c r="AM147" s="2798"/>
      <c r="AN147" s="2791"/>
      <c r="AO147" s="2791"/>
      <c r="AP147" s="2791"/>
      <c r="AQ147" s="2791"/>
      <c r="AR147" s="2791"/>
      <c r="AS147" s="2791"/>
      <c r="AT147" s="2791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2797"/>
      <c r="R148" s="2769"/>
      <c r="S148" s="2769"/>
      <c r="T148" s="2769"/>
      <c r="U148" s="2769"/>
      <c r="V148" s="2769"/>
      <c r="W148" s="2769"/>
      <c r="X148" s="2769"/>
      <c r="Y148" s="2783"/>
      <c r="Z148" s="2783"/>
      <c r="AA148" s="2797"/>
      <c r="AB148" s="2769"/>
      <c r="AC148" s="2769"/>
      <c r="AD148" s="2769"/>
      <c r="AE148" s="2778"/>
      <c r="AF148" s="2792"/>
      <c r="AG148" s="2792"/>
      <c r="AH148" s="2792"/>
      <c r="AI148" s="2767"/>
      <c r="AJ148" s="2767"/>
      <c r="AK148" s="2767"/>
      <c r="AL148" s="2767"/>
      <c r="AM148" s="2767"/>
      <c r="AN148" s="2791"/>
      <c r="AO148" s="2791"/>
      <c r="AP148" s="2791"/>
      <c r="AQ148" s="2791"/>
      <c r="AR148" s="2791"/>
      <c r="AS148" s="2791"/>
      <c r="AT148" s="2791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836" t="s">
        <v>72</v>
      </c>
      <c r="D149" s="5843"/>
      <c r="E149" s="5837"/>
      <c r="F149" s="5836" t="s">
        <v>129</v>
      </c>
      <c r="G149" s="5837"/>
      <c r="H149" s="5836" t="s">
        <v>130</v>
      </c>
      <c r="I149" s="5837"/>
      <c r="J149" s="5836" t="s">
        <v>131</v>
      </c>
      <c r="K149" s="5837"/>
      <c r="L149" s="5836" t="s">
        <v>132</v>
      </c>
      <c r="M149" s="5843"/>
      <c r="N149" s="5870" t="s">
        <v>141</v>
      </c>
      <c r="O149" s="5843"/>
      <c r="P149" s="5837"/>
      <c r="Q149" s="2797"/>
      <c r="R149" s="2769"/>
      <c r="S149" s="2769"/>
      <c r="T149" s="2769"/>
      <c r="U149" s="2769"/>
      <c r="V149" s="2769"/>
      <c r="W149" s="2769"/>
      <c r="X149" s="2769"/>
      <c r="Y149" s="2783"/>
      <c r="Z149" s="2801"/>
      <c r="AA149" s="2777"/>
      <c r="AB149" s="2771"/>
      <c r="AC149" s="2771"/>
      <c r="AD149" s="2771"/>
      <c r="AE149" s="2779"/>
      <c r="AF149" s="2802"/>
      <c r="AG149" s="2802"/>
      <c r="AH149" s="2802"/>
      <c r="AI149" s="2803"/>
      <c r="AJ149" s="2803"/>
      <c r="AK149" s="2803"/>
      <c r="AL149" s="2803"/>
      <c r="AM149" s="2767"/>
      <c r="AN149" s="2791"/>
      <c r="AO149" s="2791"/>
      <c r="AP149" s="2791"/>
      <c r="AQ149" s="2791"/>
      <c r="AR149" s="2791"/>
      <c r="AS149" s="2791"/>
      <c r="AT149" s="2791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857"/>
      <c r="B150" s="4735"/>
      <c r="C150" s="2651" t="s">
        <v>97</v>
      </c>
      <c r="D150" s="2744" t="s">
        <v>62</v>
      </c>
      <c r="E150" s="2655" t="s">
        <v>98</v>
      </c>
      <c r="F150" s="2651" t="s">
        <v>62</v>
      </c>
      <c r="G150" s="2655" t="s">
        <v>98</v>
      </c>
      <c r="H150" s="2651" t="s">
        <v>62</v>
      </c>
      <c r="I150" s="2655" t="s">
        <v>98</v>
      </c>
      <c r="J150" s="2651" t="s">
        <v>62</v>
      </c>
      <c r="K150" s="2655" t="s">
        <v>98</v>
      </c>
      <c r="L150" s="2651" t="s">
        <v>62</v>
      </c>
      <c r="M150" s="2804" t="s">
        <v>98</v>
      </c>
      <c r="N150" s="2805" t="s">
        <v>142</v>
      </c>
      <c r="O150" s="2744" t="s">
        <v>143</v>
      </c>
      <c r="P150" s="2655" t="s">
        <v>144</v>
      </c>
      <c r="Q150" s="2806"/>
      <c r="R150" s="2769"/>
      <c r="S150" s="2769"/>
      <c r="T150" s="2769"/>
      <c r="U150" s="2769"/>
      <c r="V150" s="2769"/>
      <c r="W150" s="2769"/>
      <c r="X150" s="2769"/>
      <c r="Y150" s="2807"/>
      <c r="Z150" s="2783"/>
      <c r="AA150" s="2769"/>
      <c r="AB150" s="2769"/>
      <c r="AC150" s="2769"/>
      <c r="AD150" s="2769"/>
      <c r="AE150" s="2778"/>
      <c r="AF150" s="2792"/>
      <c r="AG150" s="2792"/>
      <c r="AH150" s="2792"/>
      <c r="AI150" s="2767"/>
      <c r="AJ150" s="2767"/>
      <c r="AK150" s="2767"/>
      <c r="AL150" s="2767"/>
      <c r="AM150" s="2767"/>
      <c r="AN150" s="2791"/>
      <c r="AO150" s="2791"/>
      <c r="AP150" s="2791"/>
      <c r="AQ150" s="2791"/>
      <c r="AR150" s="2791"/>
      <c r="AS150" s="2791"/>
      <c r="AT150" s="2791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2701" t="s">
        <v>159</v>
      </c>
      <c r="C151" s="2808">
        <f>SUM(D151:E151)</f>
        <v>0</v>
      </c>
      <c r="D151" s="2809">
        <f>SUM(F151+H151+J151+L151)</f>
        <v>0</v>
      </c>
      <c r="E151" s="2810">
        <f>SUM(G151+I151+K151+M151)</f>
        <v>0</v>
      </c>
      <c r="F151" s="2702"/>
      <c r="G151" s="2672"/>
      <c r="H151" s="2702"/>
      <c r="I151" s="2672"/>
      <c r="J151" s="2702"/>
      <c r="K151" s="2672"/>
      <c r="L151" s="2702"/>
      <c r="M151" s="2811"/>
      <c r="N151" s="2812"/>
      <c r="O151" s="2711"/>
      <c r="P151" s="2672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2769"/>
      <c r="AD151" s="2769"/>
      <c r="AE151" s="2778"/>
      <c r="AF151" s="2792"/>
      <c r="AG151" s="2792"/>
      <c r="AH151" s="2792"/>
      <c r="AI151" s="2767"/>
      <c r="AJ151" s="2767"/>
      <c r="AK151" s="2767"/>
      <c r="AL151" s="2767"/>
      <c r="AM151" s="2767"/>
      <c r="AN151" s="2791"/>
      <c r="AO151" s="2791"/>
      <c r="AP151" s="2791"/>
      <c r="AQ151" s="2791"/>
      <c r="AR151" s="2791"/>
      <c r="AS151" s="2791"/>
      <c r="AT151" s="2791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2214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2806"/>
      <c r="R152" s="2769"/>
      <c r="S152" s="2769"/>
      <c r="T152" s="2769"/>
      <c r="U152" s="2769"/>
      <c r="V152" s="2769"/>
      <c r="W152" s="2769"/>
      <c r="X152" s="2769"/>
      <c r="Y152" s="2784"/>
      <c r="Z152" s="2769"/>
      <c r="AA152" s="2769"/>
      <c r="AB152" s="2769"/>
      <c r="AC152" s="2769"/>
      <c r="AD152" s="2769"/>
      <c r="AE152" s="2769"/>
      <c r="AF152" s="2791"/>
      <c r="AG152" s="2791"/>
      <c r="AH152" s="2791"/>
      <c r="AI152" s="2791"/>
      <c r="AJ152" s="2791"/>
      <c r="AK152" s="2791"/>
      <c r="AL152" s="2791"/>
      <c r="AM152" s="2791"/>
      <c r="AN152" s="2791"/>
      <c r="AO152" s="2792"/>
      <c r="AP152" s="2792"/>
      <c r="AQ152" s="2792"/>
      <c r="AR152" s="2792"/>
      <c r="AS152" s="2767"/>
      <c r="AT152" s="2767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2769"/>
      <c r="AA153" s="2769"/>
      <c r="AB153" s="2769"/>
      <c r="AC153" s="2769"/>
      <c r="AD153" s="2769"/>
      <c r="AE153" s="2769"/>
      <c r="AF153" s="2791"/>
      <c r="AG153" s="2791"/>
      <c r="AH153" s="2791"/>
      <c r="AI153" s="2791"/>
      <c r="AJ153" s="2791"/>
      <c r="AK153" s="2791"/>
      <c r="AL153" s="2791"/>
      <c r="AM153" s="2791"/>
      <c r="AN153" s="2791"/>
      <c r="AO153" s="2792"/>
      <c r="AP153" s="2792"/>
      <c r="AQ153" s="2792"/>
      <c r="AR153" s="2792"/>
      <c r="AS153" s="2767"/>
      <c r="AT153" s="2767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865" t="s">
        <v>162</v>
      </c>
      <c r="B154" s="5865"/>
      <c r="C154" s="2813">
        <f>SUM(C151:C153)</f>
        <v>0</v>
      </c>
      <c r="D154" s="2814">
        <f>SUM(D151:D153)</f>
        <v>0</v>
      </c>
      <c r="E154" s="2815">
        <f>SUM(E151:E153)</f>
        <v>0</v>
      </c>
      <c r="F154" s="2813">
        <f>SUM(F151:F153)</f>
        <v>0</v>
      </c>
      <c r="G154" s="2815">
        <f t="shared" ref="G154:P154" si="29">SUM(G151:G153)</f>
        <v>0</v>
      </c>
      <c r="H154" s="2813">
        <f t="shared" si="29"/>
        <v>0</v>
      </c>
      <c r="I154" s="2815">
        <f t="shared" si="29"/>
        <v>0</v>
      </c>
      <c r="J154" s="2813">
        <f t="shared" si="29"/>
        <v>0</v>
      </c>
      <c r="K154" s="2815">
        <f t="shared" si="29"/>
        <v>0</v>
      </c>
      <c r="L154" s="2813">
        <f t="shared" si="29"/>
        <v>0</v>
      </c>
      <c r="M154" s="2816">
        <f t="shared" si="29"/>
        <v>0</v>
      </c>
      <c r="N154" s="2817">
        <f t="shared" si="29"/>
        <v>0</v>
      </c>
      <c r="O154" s="2814">
        <f t="shared" si="29"/>
        <v>0</v>
      </c>
      <c r="P154" s="2815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2769"/>
      <c r="AA154" s="2769"/>
      <c r="AB154" s="2769"/>
      <c r="AC154" s="2769"/>
      <c r="AD154" s="2769"/>
      <c r="AE154" s="2769"/>
      <c r="AF154" s="2791"/>
      <c r="AG154" s="2791"/>
      <c r="AH154" s="2791"/>
      <c r="AI154" s="2791"/>
      <c r="AJ154" s="2791"/>
      <c r="AK154" s="2791"/>
      <c r="AL154" s="2791"/>
      <c r="AM154" s="2791"/>
      <c r="AN154" s="2791"/>
      <c r="AO154" s="2792"/>
      <c r="AP154" s="2792"/>
      <c r="AQ154" s="2792"/>
      <c r="AR154" s="2792"/>
      <c r="AS154" s="2767"/>
      <c r="AT154" s="2767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2769"/>
      <c r="AA155" s="2769"/>
      <c r="AB155" s="2769"/>
      <c r="AC155" s="2769"/>
      <c r="AD155" s="2769"/>
      <c r="AE155" s="2769"/>
      <c r="AF155" s="2791"/>
      <c r="AG155" s="2791"/>
      <c r="AH155" s="2791"/>
      <c r="AI155" s="2791"/>
      <c r="AJ155" s="2791"/>
      <c r="AK155" s="2791"/>
      <c r="AL155" s="2791"/>
      <c r="AM155" s="2791"/>
      <c r="AN155" s="2791"/>
      <c r="AO155" s="2792"/>
      <c r="AP155" s="2792"/>
      <c r="AQ155" s="2792"/>
      <c r="AR155" s="2792"/>
      <c r="AS155" s="2767"/>
      <c r="AT155" s="2767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2214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2769"/>
      <c r="AD156" s="2769"/>
      <c r="AE156" s="2769"/>
      <c r="AF156" s="2791"/>
      <c r="AG156" s="2791"/>
      <c r="AH156" s="2791"/>
      <c r="AI156" s="2791"/>
      <c r="AJ156" s="2791"/>
      <c r="AK156" s="2791"/>
      <c r="AL156" s="2791"/>
      <c r="AM156" s="2791"/>
      <c r="AN156" s="2791"/>
      <c r="AO156" s="2792"/>
      <c r="AP156" s="2792"/>
      <c r="AQ156" s="2792"/>
      <c r="AR156" s="2792"/>
      <c r="AS156" s="2767"/>
      <c r="AT156" s="2767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2214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2769"/>
      <c r="AA157" s="2769"/>
      <c r="AB157" s="2769"/>
      <c r="AC157" s="2769"/>
      <c r="AD157" s="2769"/>
      <c r="AE157" s="2769"/>
      <c r="AF157" s="2791"/>
      <c r="AG157" s="2791"/>
      <c r="AH157" s="2791"/>
      <c r="AI157" s="2791"/>
      <c r="AJ157" s="2791"/>
      <c r="AK157" s="2791"/>
      <c r="AL157" s="2791"/>
      <c r="AM157" s="2791"/>
      <c r="AN157" s="2791"/>
      <c r="AO157" s="2791"/>
      <c r="AP157" s="2791"/>
      <c r="AQ157" s="2791"/>
      <c r="AR157" s="2791"/>
      <c r="AS157" s="2791"/>
      <c r="AT157" s="2791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744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2769"/>
      <c r="AC158" s="2769"/>
      <c r="AD158" s="2769"/>
      <c r="AE158" s="2769"/>
      <c r="AF158" s="2791"/>
      <c r="AG158" s="2791"/>
      <c r="AH158" s="2791"/>
      <c r="AI158" s="2791"/>
      <c r="AJ158" s="2791"/>
      <c r="AK158" s="2791"/>
      <c r="AL158" s="2791"/>
      <c r="AM158" s="2791"/>
      <c r="AN158" s="2791"/>
      <c r="AO158" s="2791"/>
      <c r="AP158" s="2791"/>
      <c r="AQ158" s="2791"/>
      <c r="AR158" s="2791"/>
      <c r="AS158" s="2791"/>
      <c r="AT158" s="2791"/>
      <c r="AU158" s="2791"/>
      <c r="AV158" s="2791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745" t="s">
        <v>162</v>
      </c>
      <c r="B159" s="5865"/>
      <c r="C159" s="2813">
        <f>SUM(C155:C158)</f>
        <v>0</v>
      </c>
      <c r="D159" s="2814">
        <f>SUM(D155:D158)</f>
        <v>0</v>
      </c>
      <c r="E159" s="2815">
        <f>SUM(E155:E158)</f>
        <v>0</v>
      </c>
      <c r="F159" s="2813">
        <f>SUM(F155:F158)</f>
        <v>0</v>
      </c>
      <c r="G159" s="2815">
        <f t="shared" ref="G159:P159" si="31">SUM(G155:G158)</f>
        <v>0</v>
      </c>
      <c r="H159" s="2813">
        <f t="shared" si="31"/>
        <v>0</v>
      </c>
      <c r="I159" s="2815">
        <f t="shared" si="31"/>
        <v>0</v>
      </c>
      <c r="J159" s="2813">
        <f t="shared" si="31"/>
        <v>0</v>
      </c>
      <c r="K159" s="2815">
        <f t="shared" si="31"/>
        <v>0</v>
      </c>
      <c r="L159" s="2813">
        <f t="shared" si="31"/>
        <v>0</v>
      </c>
      <c r="M159" s="2816">
        <f t="shared" si="31"/>
        <v>0</v>
      </c>
      <c r="N159" s="2817">
        <f t="shared" si="31"/>
        <v>0</v>
      </c>
      <c r="O159" s="2814">
        <f t="shared" si="31"/>
        <v>0</v>
      </c>
      <c r="P159" s="2815">
        <f t="shared" si="31"/>
        <v>0</v>
      </c>
      <c r="Q159" s="302"/>
      <c r="R159" s="16"/>
      <c r="S159" s="16"/>
      <c r="T159" s="16"/>
      <c r="U159" s="16"/>
      <c r="V159" s="16"/>
      <c r="W159" s="2769"/>
      <c r="X159" s="2769"/>
      <c r="Y159" s="2769"/>
      <c r="Z159" s="2769"/>
      <c r="AA159" s="2769"/>
      <c r="AB159" s="2769"/>
      <c r="AC159" s="2769"/>
      <c r="AD159" s="2769"/>
      <c r="AE159" s="2769"/>
      <c r="AF159" s="2791"/>
      <c r="AG159" s="2791"/>
      <c r="AH159" s="2791"/>
      <c r="AI159" s="2791"/>
      <c r="AJ159" s="2791"/>
      <c r="AK159" s="2791"/>
      <c r="AL159" s="2791"/>
      <c r="AM159" s="2791"/>
      <c r="AN159" s="2791"/>
      <c r="AO159" s="2791"/>
      <c r="AP159" s="2791"/>
      <c r="AQ159" s="2791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745" t="s">
        <v>168</v>
      </c>
      <c r="B160" s="5745"/>
      <c r="C160" s="784">
        <f>SUM(C154+C159)</f>
        <v>0</v>
      </c>
      <c r="D160" s="706">
        <f t="shared" ref="D160:P160" si="32">SUM(D154+D159)</f>
        <v>0</v>
      </c>
      <c r="E160" s="366">
        <f t="shared" si="32"/>
        <v>0</v>
      </c>
      <c r="F160" s="784">
        <f t="shared" si="32"/>
        <v>0</v>
      </c>
      <c r="G160" s="366">
        <f t="shared" si="32"/>
        <v>0</v>
      </c>
      <c r="H160" s="784">
        <f t="shared" si="32"/>
        <v>0</v>
      </c>
      <c r="I160" s="366">
        <f t="shared" si="32"/>
        <v>0</v>
      </c>
      <c r="J160" s="784">
        <f t="shared" si="32"/>
        <v>0</v>
      </c>
      <c r="K160" s="366">
        <f t="shared" si="32"/>
        <v>0</v>
      </c>
      <c r="L160" s="784">
        <f t="shared" si="32"/>
        <v>0</v>
      </c>
      <c r="M160" s="367">
        <f t="shared" si="32"/>
        <v>0</v>
      </c>
      <c r="N160" s="785">
        <f t="shared" si="32"/>
        <v>0</v>
      </c>
      <c r="O160" s="706">
        <f t="shared" si="32"/>
        <v>0</v>
      </c>
      <c r="P160" s="366">
        <f t="shared" si="32"/>
        <v>0</v>
      </c>
      <c r="Q160" s="302"/>
      <c r="R160" s="16"/>
      <c r="S160" s="16"/>
      <c r="T160" s="16"/>
      <c r="U160" s="16"/>
      <c r="V160" s="16"/>
      <c r="W160" s="2769"/>
      <c r="X160" s="2769"/>
      <c r="Y160" s="2769"/>
      <c r="Z160" s="2769"/>
      <c r="AA160" s="2769"/>
      <c r="AB160" s="2769"/>
      <c r="AC160" s="2769"/>
      <c r="AD160" s="2769"/>
      <c r="AE160" s="2769"/>
      <c r="AF160" s="2791"/>
      <c r="AG160" s="2791"/>
      <c r="AH160" s="2791"/>
      <c r="AI160" s="2791"/>
      <c r="AJ160" s="2791"/>
      <c r="AK160" s="2791"/>
      <c r="AL160" s="2791"/>
      <c r="AM160" s="2791"/>
      <c r="AN160" s="2791"/>
      <c r="AO160" s="2791"/>
      <c r="AP160" s="2791"/>
      <c r="AQ160" s="2791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2769"/>
      <c r="X161" s="2769"/>
      <c r="Y161" s="2769"/>
      <c r="Z161" s="2769"/>
      <c r="AA161" s="2769"/>
      <c r="AB161" s="2769"/>
      <c r="AC161" s="2769"/>
      <c r="AD161" s="2769"/>
      <c r="AE161" s="2769"/>
      <c r="AF161" s="2791"/>
      <c r="AG161" s="2791"/>
      <c r="AH161" s="2791"/>
      <c r="AI161" s="2791"/>
      <c r="AJ161" s="2791"/>
      <c r="AK161" s="2791"/>
      <c r="AL161" s="2791"/>
      <c r="AM161" s="2791"/>
      <c r="AN161" s="2791"/>
      <c r="AO161" s="2791"/>
      <c r="AP161" s="2791"/>
      <c r="AQ161" s="2791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843" t="s">
        <v>72</v>
      </c>
      <c r="D162" s="5843"/>
      <c r="E162" s="5837"/>
      <c r="F162" s="5836" t="s">
        <v>128</v>
      </c>
      <c r="G162" s="5837"/>
      <c r="H162" s="5836" t="s">
        <v>129</v>
      </c>
      <c r="I162" s="5837"/>
      <c r="J162" s="5836" t="s">
        <v>130</v>
      </c>
      <c r="K162" s="5837"/>
      <c r="L162" s="5836" t="s">
        <v>131</v>
      </c>
      <c r="M162" s="5837"/>
      <c r="N162" s="5836" t="s">
        <v>132</v>
      </c>
      <c r="O162" s="5837"/>
      <c r="P162" s="16"/>
      <c r="Q162" s="16"/>
      <c r="R162" s="16"/>
      <c r="S162" s="16"/>
      <c r="T162" s="16"/>
      <c r="U162" s="16"/>
      <c r="V162" s="16"/>
      <c r="W162" s="2769"/>
      <c r="X162" s="2769"/>
      <c r="Y162" s="2769"/>
      <c r="Z162" s="2769"/>
      <c r="AA162" s="2769"/>
      <c r="AB162" s="2769"/>
      <c r="AC162" s="2769"/>
      <c r="AD162" s="2769"/>
      <c r="AE162" s="2769"/>
      <c r="AF162" s="2791"/>
      <c r="AG162" s="2791"/>
      <c r="AH162" s="2791"/>
      <c r="AI162" s="2791"/>
      <c r="AJ162" s="2791"/>
      <c r="AK162" s="2791"/>
      <c r="AL162" s="2791"/>
      <c r="AM162" s="2791"/>
      <c r="AN162" s="2791"/>
      <c r="AO162" s="2791"/>
      <c r="AP162" s="2791"/>
      <c r="AQ162" s="2818"/>
      <c r="AR162" s="2793"/>
      <c r="AS162" s="2793"/>
      <c r="AT162" s="2793"/>
      <c r="AU162" s="2793"/>
      <c r="AV162" s="2793"/>
      <c r="AW162" s="2793"/>
      <c r="AX162" s="2793"/>
      <c r="AY162" s="2793"/>
      <c r="AZ162" s="2793"/>
      <c r="BA162" s="2793"/>
      <c r="BB162" s="2793"/>
      <c r="BC162" s="2793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857"/>
      <c r="B163" s="4735"/>
      <c r="C163" s="2651" t="s">
        <v>97</v>
      </c>
      <c r="D163" s="2744" t="s">
        <v>62</v>
      </c>
      <c r="E163" s="2655" t="s">
        <v>98</v>
      </c>
      <c r="F163" s="2651" t="s">
        <v>62</v>
      </c>
      <c r="G163" s="2655" t="s">
        <v>98</v>
      </c>
      <c r="H163" s="2651" t="s">
        <v>62</v>
      </c>
      <c r="I163" s="2655" t="s">
        <v>98</v>
      </c>
      <c r="J163" s="2651" t="s">
        <v>62</v>
      </c>
      <c r="K163" s="2655" t="s">
        <v>98</v>
      </c>
      <c r="L163" s="2651" t="s">
        <v>62</v>
      </c>
      <c r="M163" s="2655" t="s">
        <v>98</v>
      </c>
      <c r="N163" s="2819" t="s">
        <v>62</v>
      </c>
      <c r="O163" s="2739" t="s">
        <v>98</v>
      </c>
      <c r="P163" s="16"/>
      <c r="Q163" s="16"/>
      <c r="R163" s="16"/>
      <c r="S163" s="16"/>
      <c r="T163" s="16"/>
      <c r="U163" s="16"/>
      <c r="V163" s="16"/>
      <c r="W163" s="2769"/>
      <c r="X163" s="2769"/>
      <c r="Y163" s="2769"/>
      <c r="Z163" s="2769"/>
      <c r="AA163" s="2769"/>
      <c r="AB163" s="2769"/>
      <c r="AC163" s="2769"/>
      <c r="AD163" s="2769"/>
      <c r="AE163" s="2769"/>
      <c r="AF163" s="2791"/>
      <c r="AG163" s="2791"/>
      <c r="AH163" s="2791"/>
      <c r="AI163" s="2791"/>
      <c r="AJ163" s="2791"/>
      <c r="AK163" s="2791"/>
      <c r="AL163" s="2791"/>
      <c r="AM163" s="2791"/>
      <c r="AN163" s="2791"/>
      <c r="AO163" s="2791"/>
      <c r="AP163" s="2791"/>
      <c r="AQ163" s="2773"/>
      <c r="AR163" s="2793"/>
      <c r="AS163" s="2793"/>
      <c r="AT163" s="2793"/>
      <c r="AU163" s="2793"/>
      <c r="AV163" s="2793"/>
      <c r="AW163" s="2793"/>
      <c r="AX163" s="2793"/>
      <c r="AY163" s="2793"/>
      <c r="AZ163" s="2793"/>
      <c r="BA163" s="2793"/>
      <c r="BB163" s="2793"/>
      <c r="BC163" s="2793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2230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2702"/>
      <c r="G164" s="2672"/>
      <c r="H164" s="2702"/>
      <c r="I164" s="57"/>
      <c r="J164" s="55"/>
      <c r="K164" s="57"/>
      <c r="L164" s="55"/>
      <c r="M164" s="57"/>
      <c r="N164" s="373"/>
      <c r="O164" s="2774"/>
      <c r="P164" s="2807"/>
      <c r="Q164" s="2769"/>
      <c r="R164" s="2769"/>
      <c r="S164" s="2769"/>
      <c r="T164" s="2769"/>
      <c r="U164" s="2769"/>
      <c r="V164" s="2769"/>
      <c r="W164" s="2769"/>
      <c r="X164" s="2769"/>
      <c r="Y164" s="2769"/>
      <c r="Z164" s="2769"/>
      <c r="AA164" s="2769"/>
      <c r="AB164" s="2769"/>
      <c r="AC164" s="2769"/>
      <c r="AD164" s="2791"/>
      <c r="AE164" s="2791"/>
      <c r="AF164" s="2791"/>
      <c r="AG164" s="2791"/>
      <c r="AH164" s="2791"/>
      <c r="AI164" s="2790"/>
      <c r="AJ164" s="2820"/>
      <c r="AK164" s="2820"/>
      <c r="AL164" s="2820"/>
      <c r="AM164" s="2820"/>
      <c r="AN164" s="2820"/>
      <c r="AO164" s="2820"/>
      <c r="AP164" s="2820"/>
      <c r="AQ164" s="2820"/>
      <c r="AR164" s="2820"/>
      <c r="AS164" s="2820"/>
      <c r="AT164" s="2820"/>
      <c r="AU164" s="2820"/>
      <c r="AV164" s="2820"/>
      <c r="AW164" s="2820"/>
      <c r="AX164" s="2820"/>
      <c r="AY164" s="2820"/>
      <c r="AZ164" s="2820"/>
      <c r="BA164" s="2820"/>
      <c r="BB164" s="2820"/>
      <c r="BC164" s="2820"/>
      <c r="BD164" s="2820"/>
      <c r="BE164" s="2820"/>
      <c r="BF164" s="2820"/>
      <c r="BG164" s="2820"/>
      <c r="BH164" s="2820"/>
      <c r="BI164" s="2820"/>
      <c r="BJ164" s="2820"/>
      <c r="BK164" s="2820"/>
      <c r="BL164" s="2820"/>
      <c r="BM164" s="2820"/>
      <c r="BN164" s="2820"/>
      <c r="BO164" s="2820"/>
      <c r="BP164" s="2820"/>
      <c r="BQ164" s="2820"/>
      <c r="BR164" s="2820"/>
      <c r="BS164" s="2820"/>
      <c r="BT164" s="2820"/>
      <c r="BU164" s="2820"/>
      <c r="BV164" s="2820"/>
      <c r="BW164" s="2820"/>
      <c r="BX164" s="2820"/>
      <c r="BY164" s="2820"/>
      <c r="BZ164" s="2821"/>
      <c r="CA164" s="2822"/>
      <c r="CB164" s="2822"/>
      <c r="CC164" s="2822"/>
      <c r="CD164" s="2822"/>
      <c r="CE164" s="2822"/>
      <c r="CF164" s="2822"/>
      <c r="CG164" s="2823"/>
      <c r="CH164" s="2823"/>
      <c r="CI164" s="2823"/>
      <c r="CJ164" s="2823"/>
      <c r="CK164" s="2823"/>
      <c r="CL164" s="2823"/>
      <c r="CM164" s="2823"/>
      <c r="CN164" s="2823"/>
      <c r="CO164" s="2822"/>
      <c r="CP164" s="2822"/>
      <c r="CQ164" s="2822"/>
      <c r="CR164" s="2822"/>
      <c r="CS164" s="2822"/>
      <c r="CT164" s="2822"/>
      <c r="CU164" s="2822"/>
      <c r="CV164" s="2822"/>
      <c r="CW164" s="2822"/>
      <c r="CX164" s="2822"/>
      <c r="CY164" s="2822"/>
      <c r="CZ164" s="2822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2769"/>
      <c r="R165" s="2769"/>
      <c r="S165" s="2769"/>
      <c r="T165" s="2769"/>
      <c r="U165" s="2769"/>
      <c r="V165" s="2769"/>
      <c r="W165" s="2769"/>
      <c r="X165" s="2769"/>
      <c r="Y165" s="2769"/>
      <c r="Z165" s="2769"/>
      <c r="AA165" s="2769"/>
      <c r="AB165" s="2769"/>
      <c r="AC165" s="2769"/>
      <c r="AD165" s="2791"/>
      <c r="AE165" s="2791"/>
      <c r="AF165" s="2791"/>
      <c r="AG165" s="2791"/>
      <c r="AH165" s="2791"/>
      <c r="AI165" s="2790"/>
      <c r="AJ165" s="2820"/>
      <c r="AK165" s="2820"/>
      <c r="AL165" s="2820"/>
      <c r="AM165" s="2820"/>
      <c r="AN165" s="2820"/>
      <c r="AO165" s="2820"/>
      <c r="AP165" s="2820"/>
      <c r="AQ165" s="2820"/>
      <c r="AR165" s="2820"/>
      <c r="AS165" s="2820"/>
      <c r="AT165" s="2820"/>
      <c r="AU165" s="2820"/>
      <c r="AV165" s="2820"/>
      <c r="AW165" s="2820"/>
      <c r="AX165" s="2820"/>
      <c r="AY165" s="2820"/>
      <c r="AZ165" s="2820"/>
      <c r="BA165" s="2820"/>
      <c r="BB165" s="2820"/>
      <c r="BC165" s="2820"/>
      <c r="BD165" s="2820"/>
      <c r="BE165" s="2820"/>
      <c r="BF165" s="2820"/>
      <c r="BG165" s="2820"/>
      <c r="BH165" s="2820"/>
      <c r="BI165" s="2820"/>
      <c r="BJ165" s="2820"/>
      <c r="BK165" s="2820"/>
      <c r="BL165" s="2820"/>
      <c r="BM165" s="2820"/>
      <c r="BN165" s="2820"/>
      <c r="BO165" s="2820"/>
      <c r="BP165" s="2820"/>
      <c r="BQ165" s="2820"/>
      <c r="BR165" s="2820"/>
      <c r="BS165" s="2820"/>
      <c r="BT165" s="2820"/>
      <c r="BU165" s="2820"/>
      <c r="BV165" s="2820"/>
      <c r="BW165" s="2820"/>
      <c r="BX165" s="2820"/>
      <c r="BY165" s="2820"/>
      <c r="BZ165" s="2821"/>
      <c r="CA165" s="2822"/>
      <c r="CB165" s="2822"/>
      <c r="CC165" s="2822"/>
      <c r="CD165" s="2822"/>
      <c r="CE165" s="2822"/>
      <c r="CF165" s="2822"/>
      <c r="CG165" s="2823"/>
      <c r="CH165" s="2823"/>
      <c r="CI165" s="2823"/>
      <c r="CJ165" s="2823"/>
      <c r="CK165" s="2823"/>
      <c r="CL165" s="2823"/>
      <c r="CM165" s="2823"/>
      <c r="CN165" s="2823"/>
      <c r="CO165" s="2822"/>
      <c r="CP165" s="2822"/>
      <c r="CQ165" s="2822"/>
      <c r="CR165" s="2822"/>
      <c r="CS165" s="2822"/>
      <c r="CT165" s="2822"/>
      <c r="CU165" s="2822"/>
      <c r="CV165" s="2822"/>
      <c r="CW165" s="2822"/>
      <c r="CX165" s="2822"/>
      <c r="CY165" s="2822"/>
      <c r="CZ165" s="2822"/>
    </row>
    <row r="166" spans="1:104" ht="16.350000000000001" customHeight="1" x14ac:dyDescent="0.2">
      <c r="A166" s="4970"/>
      <c r="B166" s="2572" t="s">
        <v>161</v>
      </c>
      <c r="C166" s="287">
        <f>SUM(D166+E166)</f>
        <v>0</v>
      </c>
      <c r="D166" s="288">
        <f>SUM(H166+J166+L166+N166)</f>
        <v>0</v>
      </c>
      <c r="E166" s="2219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2769"/>
      <c r="R166" s="2769"/>
      <c r="S166" s="2769"/>
      <c r="T166" s="2769"/>
      <c r="U166" s="2769"/>
      <c r="V166" s="2769"/>
      <c r="W166" s="2769"/>
      <c r="X166" s="2769"/>
      <c r="Y166" s="2769"/>
      <c r="Z166" s="2769"/>
      <c r="AA166" s="2769"/>
      <c r="AB166" s="2769"/>
      <c r="AC166" s="2769"/>
      <c r="AD166" s="2791"/>
      <c r="AE166" s="2791"/>
      <c r="AF166" s="2791"/>
      <c r="AG166" s="2791"/>
      <c r="AH166" s="2791"/>
      <c r="AI166" s="2790"/>
      <c r="AJ166" s="2793"/>
      <c r="AK166" s="2793"/>
      <c r="AL166" s="2793"/>
      <c r="AM166" s="2793"/>
      <c r="AN166" s="2793"/>
      <c r="AO166" s="2793"/>
      <c r="AP166" s="2793"/>
      <c r="AQ166" s="2793"/>
      <c r="AR166" s="2793"/>
      <c r="AS166" s="2793"/>
      <c r="AT166" s="2793"/>
      <c r="AU166" s="2793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2769"/>
      <c r="Z167" s="2769"/>
      <c r="AA167" s="2769"/>
      <c r="AB167" s="2769"/>
      <c r="AC167" s="2769"/>
      <c r="AD167" s="2791"/>
      <c r="AE167" s="2791"/>
      <c r="AF167" s="2791"/>
      <c r="AG167" s="2791"/>
      <c r="AH167" s="2791"/>
      <c r="AI167" s="2791"/>
      <c r="AJ167" s="2791"/>
      <c r="AK167" s="2791"/>
      <c r="AL167" s="2791"/>
      <c r="AM167" s="2791"/>
      <c r="AN167" s="2791"/>
      <c r="AO167" s="2818"/>
      <c r="AP167" s="2791"/>
      <c r="AQ167" s="2791"/>
      <c r="AR167" s="2762"/>
      <c r="AS167" s="2793"/>
      <c r="AT167" s="2782"/>
      <c r="AU167" s="2782"/>
      <c r="AV167" s="2782"/>
      <c r="AW167" s="2782"/>
      <c r="AX167" s="2782"/>
      <c r="AY167" s="2782"/>
      <c r="AZ167" s="2782"/>
      <c r="BA167" s="2782"/>
      <c r="BB167" s="2782"/>
      <c r="BC167" s="2782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2220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2777"/>
      <c r="Z168" s="2771"/>
      <c r="AA168" s="16"/>
      <c r="AB168" s="2824"/>
      <c r="AC168" s="2771"/>
      <c r="AD168" s="126"/>
      <c r="AE168" s="2825"/>
      <c r="AF168" s="2825"/>
      <c r="AG168" s="2825"/>
      <c r="AH168" s="2791"/>
      <c r="AI168" s="126"/>
      <c r="AJ168" s="2818"/>
      <c r="AK168" s="2818"/>
      <c r="AL168" s="2818"/>
      <c r="AM168" s="2791"/>
      <c r="AN168" s="126"/>
      <c r="AO168" s="2818"/>
      <c r="AP168" s="2791"/>
      <c r="AQ168" s="2791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2214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744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2826"/>
      <c r="AM171" s="2827"/>
      <c r="AN171" s="2827"/>
      <c r="AO171" s="717"/>
      <c r="AP171" s="2827"/>
      <c r="AQ171" s="717"/>
      <c r="AR171" s="1098"/>
      <c r="AS171" s="2828"/>
      <c r="AT171" s="2778"/>
      <c r="AU171" s="2769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858" t="s">
        <v>72</v>
      </c>
      <c r="D175" s="5858"/>
      <c r="E175" s="5858"/>
      <c r="F175" s="5858" t="s">
        <v>182</v>
      </c>
      <c r="G175" s="5858"/>
      <c r="H175" s="5858" t="s">
        <v>183</v>
      </c>
      <c r="I175" s="5858"/>
      <c r="J175" s="5858" t="s">
        <v>184</v>
      </c>
      <c r="K175" s="5858"/>
      <c r="L175" s="5858" t="s">
        <v>119</v>
      </c>
      <c r="M175" s="5858"/>
      <c r="N175" s="5823" t="s">
        <v>12</v>
      </c>
      <c r="O175" s="5834"/>
      <c r="P175" s="5850" t="s">
        <v>121</v>
      </c>
      <c r="Q175" s="5850"/>
      <c r="R175" s="5850" t="s">
        <v>122</v>
      </c>
      <c r="S175" s="5850"/>
      <c r="T175" s="5850" t="s">
        <v>123</v>
      </c>
      <c r="U175" s="5850"/>
      <c r="V175" s="5850" t="s">
        <v>124</v>
      </c>
      <c r="W175" s="5850"/>
      <c r="X175" s="5850" t="s">
        <v>125</v>
      </c>
      <c r="Y175" s="5850"/>
      <c r="Z175" s="5850" t="s">
        <v>126</v>
      </c>
      <c r="AA175" s="5850"/>
      <c r="AB175" s="5850" t="s">
        <v>127</v>
      </c>
      <c r="AC175" s="5850"/>
      <c r="AD175" s="5850" t="s">
        <v>128</v>
      </c>
      <c r="AE175" s="5850"/>
      <c r="AF175" s="5850" t="s">
        <v>129</v>
      </c>
      <c r="AG175" s="5850"/>
      <c r="AH175" s="5850" t="s">
        <v>130</v>
      </c>
      <c r="AI175" s="5850"/>
      <c r="AJ175" s="5850" t="s">
        <v>131</v>
      </c>
      <c r="AK175" s="5850"/>
      <c r="AL175" s="5850" t="s">
        <v>132</v>
      </c>
      <c r="AM175" s="5836"/>
      <c r="AN175" s="5876" t="s">
        <v>185</v>
      </c>
      <c r="AO175" s="5877" t="s">
        <v>186</v>
      </c>
      <c r="AP175" s="5836" t="s">
        <v>187</v>
      </c>
      <c r="AQ175" s="5837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857"/>
      <c r="B176" s="5871"/>
      <c r="C176" s="2829" t="s">
        <v>97</v>
      </c>
      <c r="D176" s="2652" t="s">
        <v>62</v>
      </c>
      <c r="E176" s="2830" t="s">
        <v>98</v>
      </c>
      <c r="F176" s="2829" t="s">
        <v>62</v>
      </c>
      <c r="G176" s="2830" t="s">
        <v>98</v>
      </c>
      <c r="H176" s="2829" t="s">
        <v>62</v>
      </c>
      <c r="I176" s="2830" t="s">
        <v>98</v>
      </c>
      <c r="J176" s="2829" t="s">
        <v>62</v>
      </c>
      <c r="K176" s="2830" t="s">
        <v>98</v>
      </c>
      <c r="L176" s="2829" t="s">
        <v>62</v>
      </c>
      <c r="M176" s="2830" t="s">
        <v>98</v>
      </c>
      <c r="N176" s="2829" t="s">
        <v>62</v>
      </c>
      <c r="O176" s="2830" t="s">
        <v>98</v>
      </c>
      <c r="P176" s="2829" t="s">
        <v>62</v>
      </c>
      <c r="Q176" s="2830" t="s">
        <v>98</v>
      </c>
      <c r="R176" s="2829" t="s">
        <v>62</v>
      </c>
      <c r="S176" s="2830" t="s">
        <v>98</v>
      </c>
      <c r="T176" s="2829" t="s">
        <v>62</v>
      </c>
      <c r="U176" s="2830" t="s">
        <v>98</v>
      </c>
      <c r="V176" s="2829" t="s">
        <v>62</v>
      </c>
      <c r="W176" s="2830" t="s">
        <v>98</v>
      </c>
      <c r="X176" s="2829" t="s">
        <v>62</v>
      </c>
      <c r="Y176" s="2830" t="s">
        <v>98</v>
      </c>
      <c r="Z176" s="2829" t="s">
        <v>62</v>
      </c>
      <c r="AA176" s="2830" t="s">
        <v>98</v>
      </c>
      <c r="AB176" s="2829" t="s">
        <v>62</v>
      </c>
      <c r="AC176" s="2830" t="s">
        <v>98</v>
      </c>
      <c r="AD176" s="2829" t="s">
        <v>62</v>
      </c>
      <c r="AE176" s="2830" t="s">
        <v>98</v>
      </c>
      <c r="AF176" s="2829" t="s">
        <v>62</v>
      </c>
      <c r="AG176" s="2830" t="s">
        <v>98</v>
      </c>
      <c r="AH176" s="2829" t="s">
        <v>62</v>
      </c>
      <c r="AI176" s="2830" t="s">
        <v>98</v>
      </c>
      <c r="AJ176" s="2829" t="s">
        <v>62</v>
      </c>
      <c r="AK176" s="2830" t="s">
        <v>98</v>
      </c>
      <c r="AL176" s="2829" t="s">
        <v>62</v>
      </c>
      <c r="AM176" s="2228" t="s">
        <v>98</v>
      </c>
      <c r="AN176" s="4854"/>
      <c r="AO176" s="4856"/>
      <c r="AP176" s="2829" t="s">
        <v>62</v>
      </c>
      <c r="AQ176" s="2227" t="s">
        <v>98</v>
      </c>
      <c r="AR176" s="5818"/>
      <c r="AS176" s="5818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872" t="s">
        <v>190</v>
      </c>
      <c r="B177" s="5873"/>
      <c r="C177" s="2831">
        <f>SUM(D177+E177)</f>
        <v>31</v>
      </c>
      <c r="D177" s="2832">
        <f>SUM(F177+H177+J177+L177+N177+P177+R177+T177+V177+X177+Z177+AB177+AD177+AF177+AH177+AJ177+AL177)</f>
        <v>10</v>
      </c>
      <c r="E177" s="416">
        <f>SUM(G177+I177+K177+M177+O177+Q177+S177+U177+W177+Y177+AA177+AC177+AE177+AG177+AI177+AK177+AM177)</f>
        <v>21</v>
      </c>
      <c r="F177" s="2742">
        <v>1</v>
      </c>
      <c r="G177" s="417">
        <v>0</v>
      </c>
      <c r="H177" s="2742">
        <v>0</v>
      </c>
      <c r="I177" s="417">
        <v>0</v>
      </c>
      <c r="J177" s="2742">
        <v>2</v>
      </c>
      <c r="K177" s="417">
        <v>9</v>
      </c>
      <c r="L177" s="2742">
        <v>6</v>
      </c>
      <c r="M177" s="417">
        <v>8</v>
      </c>
      <c r="N177" s="2742">
        <v>1</v>
      </c>
      <c r="O177" s="417">
        <v>0</v>
      </c>
      <c r="P177" s="2742">
        <v>0</v>
      </c>
      <c r="Q177" s="417">
        <v>1</v>
      </c>
      <c r="R177" s="2742">
        <v>0</v>
      </c>
      <c r="S177" s="417">
        <v>1</v>
      </c>
      <c r="T177" s="2742">
        <v>0</v>
      </c>
      <c r="U177" s="417">
        <v>0</v>
      </c>
      <c r="V177" s="2742">
        <v>0</v>
      </c>
      <c r="W177" s="417">
        <v>1</v>
      </c>
      <c r="X177" s="2742">
        <v>0</v>
      </c>
      <c r="Y177" s="417">
        <v>1</v>
      </c>
      <c r="Z177" s="2742">
        <v>0</v>
      </c>
      <c r="AA177" s="417">
        <v>0</v>
      </c>
      <c r="AB177" s="2742">
        <v>0</v>
      </c>
      <c r="AC177" s="417">
        <v>0</v>
      </c>
      <c r="AD177" s="2468">
        <v>0</v>
      </c>
      <c r="AE177" s="417">
        <v>0</v>
      </c>
      <c r="AF177" s="2468">
        <v>0</v>
      </c>
      <c r="AG177" s="417">
        <v>0</v>
      </c>
      <c r="AH177" s="2468">
        <v>0</v>
      </c>
      <c r="AI177" s="417">
        <v>0</v>
      </c>
      <c r="AJ177" s="2468">
        <v>0</v>
      </c>
      <c r="AK177" s="417">
        <v>0</v>
      </c>
      <c r="AL177" s="2468">
        <v>0</v>
      </c>
      <c r="AM177" s="395">
        <v>0</v>
      </c>
      <c r="AN177" s="2833">
        <v>0</v>
      </c>
      <c r="AO177" s="697">
        <v>0</v>
      </c>
      <c r="AP177" s="2468">
        <v>0</v>
      </c>
      <c r="AQ177" s="417">
        <v>0</v>
      </c>
      <c r="AR177" s="2743">
        <v>6</v>
      </c>
      <c r="AS177" s="2743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874" t="s">
        <v>191</v>
      </c>
      <c r="B178" s="5875"/>
      <c r="C178" s="2834"/>
      <c r="D178" s="2835"/>
      <c r="E178" s="2835"/>
      <c r="F178" s="2835"/>
      <c r="G178" s="2835"/>
      <c r="H178" s="2835"/>
      <c r="I178" s="2835"/>
      <c r="J178" s="2835"/>
      <c r="K178" s="2835"/>
      <c r="L178" s="2835"/>
      <c r="M178" s="2835"/>
      <c r="N178" s="2835"/>
      <c r="O178" s="2835"/>
      <c r="P178" s="2835"/>
      <c r="Q178" s="2835"/>
      <c r="R178" s="2835"/>
      <c r="S178" s="2835"/>
      <c r="T178" s="2835"/>
      <c r="U178" s="2835"/>
      <c r="V178" s="2835"/>
      <c r="W178" s="2835"/>
      <c r="X178" s="2835"/>
      <c r="Y178" s="2835"/>
      <c r="Z178" s="2835"/>
      <c r="AA178" s="2835"/>
      <c r="AB178" s="2835"/>
      <c r="AC178" s="2835"/>
      <c r="AD178" s="2835"/>
      <c r="AE178" s="2835"/>
      <c r="AF178" s="2835"/>
      <c r="AG178" s="2835"/>
      <c r="AH178" s="2835"/>
      <c r="AI178" s="2835"/>
      <c r="AJ178" s="2835"/>
      <c r="AK178" s="2835"/>
      <c r="AL178" s="2835"/>
      <c r="AM178" s="2835"/>
      <c r="AN178" s="2835"/>
      <c r="AO178" s="2835"/>
      <c r="AP178" s="2835"/>
      <c r="AQ178" s="2835"/>
      <c r="AR178" s="2835"/>
      <c r="AS178" s="2836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2837" t="s">
        <v>193</v>
      </c>
      <c r="C179" s="2838">
        <f>SUM(D179+E179)</f>
        <v>4</v>
      </c>
      <c r="D179" s="2839">
        <f t="shared" ref="D179:D187" si="35">SUM(F179+H179+J179+L179+N179+P179+R179+T179+V179+X179+Z179+AB179+AD179+AF179+AH179+AJ179+AL179)</f>
        <v>0</v>
      </c>
      <c r="E179" s="2837">
        <f t="shared" ref="E179:E187" si="36">SUM(G179+I179+K179+M179+O179+Q179+S179+U179+W179+Y179+AA179+AC179+AE179+AG179+AI179+AK179+AM179)</f>
        <v>4</v>
      </c>
      <c r="F179" s="2702">
        <v>0</v>
      </c>
      <c r="G179" s="2672">
        <v>0</v>
      </c>
      <c r="H179" s="2702">
        <v>0</v>
      </c>
      <c r="I179" s="2672">
        <v>0</v>
      </c>
      <c r="J179" s="2702">
        <v>0</v>
      </c>
      <c r="K179" s="2672">
        <v>2</v>
      </c>
      <c r="L179" s="2702">
        <v>0</v>
      </c>
      <c r="M179" s="2672">
        <v>2</v>
      </c>
      <c r="N179" s="2702">
        <v>0</v>
      </c>
      <c r="O179" s="2672">
        <v>0</v>
      </c>
      <c r="P179" s="2702">
        <v>0</v>
      </c>
      <c r="Q179" s="2672">
        <v>0</v>
      </c>
      <c r="R179" s="2702">
        <v>0</v>
      </c>
      <c r="S179" s="2672">
        <v>0</v>
      </c>
      <c r="T179" s="2702">
        <v>0</v>
      </c>
      <c r="U179" s="2672">
        <v>0</v>
      </c>
      <c r="V179" s="2702">
        <v>0</v>
      </c>
      <c r="W179" s="2672">
        <v>0</v>
      </c>
      <c r="X179" s="2702">
        <v>0</v>
      </c>
      <c r="Y179" s="2672">
        <v>0</v>
      </c>
      <c r="Z179" s="2702">
        <v>0</v>
      </c>
      <c r="AA179" s="2672">
        <v>0</v>
      </c>
      <c r="AB179" s="2702">
        <v>0</v>
      </c>
      <c r="AC179" s="2672">
        <v>0</v>
      </c>
      <c r="AD179" s="2702">
        <v>0</v>
      </c>
      <c r="AE179" s="2672">
        <v>0</v>
      </c>
      <c r="AF179" s="2702">
        <v>0</v>
      </c>
      <c r="AG179" s="2672">
        <v>0</v>
      </c>
      <c r="AH179" s="2702">
        <v>0</v>
      </c>
      <c r="AI179" s="2672">
        <v>0</v>
      </c>
      <c r="AJ179" s="2702">
        <v>0</v>
      </c>
      <c r="AK179" s="2672">
        <v>0</v>
      </c>
      <c r="AL179" s="2702">
        <v>0</v>
      </c>
      <c r="AM179" s="2811">
        <v>0</v>
      </c>
      <c r="AN179" s="2840">
        <v>0</v>
      </c>
      <c r="AO179" s="2753">
        <v>0</v>
      </c>
      <c r="AP179" s="2702">
        <v>0</v>
      </c>
      <c r="AQ179" s="2672">
        <v>0</v>
      </c>
      <c r="AR179" s="2672">
        <v>1</v>
      </c>
      <c r="AS179" s="2672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818"/>
      <c r="B180" s="2216" t="s">
        <v>194</v>
      </c>
      <c r="C180" s="2841">
        <f>SUM(D180+E180)</f>
        <v>0</v>
      </c>
      <c r="D180" s="714">
        <f t="shared" si="35"/>
        <v>0</v>
      </c>
      <c r="E180" s="427">
        <f t="shared" si="36"/>
        <v>0</v>
      </c>
      <c r="F180" s="2468">
        <v>0</v>
      </c>
      <c r="G180" s="106">
        <v>0</v>
      </c>
      <c r="H180" s="2468">
        <v>0</v>
      </c>
      <c r="I180" s="106">
        <v>0</v>
      </c>
      <c r="J180" s="2468">
        <v>0</v>
      </c>
      <c r="K180" s="106">
        <v>0</v>
      </c>
      <c r="L180" s="2468">
        <v>0</v>
      </c>
      <c r="M180" s="106">
        <v>0</v>
      </c>
      <c r="N180" s="2468">
        <v>0</v>
      </c>
      <c r="O180" s="106">
        <v>0</v>
      </c>
      <c r="P180" s="2468">
        <v>0</v>
      </c>
      <c r="Q180" s="106">
        <v>0</v>
      </c>
      <c r="R180" s="2468">
        <v>0</v>
      </c>
      <c r="S180" s="106">
        <v>0</v>
      </c>
      <c r="T180" s="2468">
        <v>0</v>
      </c>
      <c r="U180" s="106">
        <v>0</v>
      </c>
      <c r="V180" s="2468">
        <v>0</v>
      </c>
      <c r="W180" s="106">
        <v>0</v>
      </c>
      <c r="X180" s="2468">
        <v>0</v>
      </c>
      <c r="Y180" s="106">
        <v>0</v>
      </c>
      <c r="Z180" s="2468">
        <v>0</v>
      </c>
      <c r="AA180" s="106">
        <v>0</v>
      </c>
      <c r="AB180" s="2468">
        <v>0</v>
      </c>
      <c r="AC180" s="106">
        <v>0</v>
      </c>
      <c r="AD180" s="2468">
        <v>0</v>
      </c>
      <c r="AE180" s="106">
        <v>0</v>
      </c>
      <c r="AF180" s="2468">
        <v>0</v>
      </c>
      <c r="AG180" s="106">
        <v>0</v>
      </c>
      <c r="AH180" s="2468">
        <v>0</v>
      </c>
      <c r="AI180" s="106">
        <v>0</v>
      </c>
      <c r="AJ180" s="2468">
        <v>0</v>
      </c>
      <c r="AK180" s="106">
        <v>0</v>
      </c>
      <c r="AL180" s="2468">
        <v>0</v>
      </c>
      <c r="AM180" s="428">
        <v>0</v>
      </c>
      <c r="AN180" s="794">
        <v>0</v>
      </c>
      <c r="AO180" s="2386">
        <v>0</v>
      </c>
      <c r="AP180" s="2468">
        <v>0</v>
      </c>
      <c r="AQ180" s="106">
        <v>0</v>
      </c>
      <c r="AR180" s="106">
        <v>0</v>
      </c>
      <c r="AS180" s="106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855" t="s">
        <v>195</v>
      </c>
      <c r="B181" s="5856"/>
      <c r="C181" s="2831">
        <f t="shared" ref="C181:C219" si="50">SUM(D181+E181)</f>
        <v>7</v>
      </c>
      <c r="D181" s="2832">
        <f t="shared" si="35"/>
        <v>1</v>
      </c>
      <c r="E181" s="2842">
        <f t="shared" si="36"/>
        <v>6</v>
      </c>
      <c r="F181" s="2742">
        <v>0</v>
      </c>
      <c r="G181" s="2743">
        <v>0</v>
      </c>
      <c r="H181" s="2742">
        <v>0</v>
      </c>
      <c r="I181" s="2743">
        <v>0</v>
      </c>
      <c r="J181" s="2742">
        <v>0</v>
      </c>
      <c r="K181" s="2743">
        <v>2</v>
      </c>
      <c r="L181" s="2742">
        <v>1</v>
      </c>
      <c r="M181" s="2743">
        <v>4</v>
      </c>
      <c r="N181" s="2742">
        <v>0</v>
      </c>
      <c r="O181" s="2743">
        <v>0</v>
      </c>
      <c r="P181" s="2742">
        <v>0</v>
      </c>
      <c r="Q181" s="2743">
        <v>0</v>
      </c>
      <c r="R181" s="2742">
        <v>0</v>
      </c>
      <c r="S181" s="2743">
        <v>0</v>
      </c>
      <c r="T181" s="2742">
        <v>0</v>
      </c>
      <c r="U181" s="2743">
        <v>0</v>
      </c>
      <c r="V181" s="2742">
        <v>0</v>
      </c>
      <c r="W181" s="2743">
        <v>0</v>
      </c>
      <c r="X181" s="2742">
        <v>0</v>
      </c>
      <c r="Y181" s="2743">
        <v>0</v>
      </c>
      <c r="Z181" s="2742">
        <v>0</v>
      </c>
      <c r="AA181" s="2743">
        <v>0</v>
      </c>
      <c r="AB181" s="2742">
        <v>0</v>
      </c>
      <c r="AC181" s="2743">
        <v>0</v>
      </c>
      <c r="AD181" s="2742">
        <v>0</v>
      </c>
      <c r="AE181" s="2743">
        <v>0</v>
      </c>
      <c r="AF181" s="2742">
        <v>0</v>
      </c>
      <c r="AG181" s="2743">
        <v>0</v>
      </c>
      <c r="AH181" s="2742">
        <v>0</v>
      </c>
      <c r="AI181" s="2743">
        <v>0</v>
      </c>
      <c r="AJ181" s="2742">
        <v>0</v>
      </c>
      <c r="AK181" s="2743">
        <v>0</v>
      </c>
      <c r="AL181" s="2742">
        <v>0</v>
      </c>
      <c r="AM181" s="2843">
        <v>0</v>
      </c>
      <c r="AN181" s="2833">
        <v>0</v>
      </c>
      <c r="AO181" s="2736">
        <v>0</v>
      </c>
      <c r="AP181" s="2742">
        <v>0</v>
      </c>
      <c r="AQ181" s="2743">
        <v>0</v>
      </c>
      <c r="AR181" s="2743">
        <v>5</v>
      </c>
      <c r="AS181" s="2743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2837" t="s">
        <v>197</v>
      </c>
      <c r="C182" s="2838">
        <f t="shared" si="50"/>
        <v>7</v>
      </c>
      <c r="D182" s="2839">
        <f t="shared" si="35"/>
        <v>0</v>
      </c>
      <c r="E182" s="2837">
        <f t="shared" si="36"/>
        <v>7</v>
      </c>
      <c r="F182" s="2702">
        <v>0</v>
      </c>
      <c r="G182" s="2672">
        <v>0</v>
      </c>
      <c r="H182" s="2702">
        <v>0</v>
      </c>
      <c r="I182" s="2672">
        <v>0</v>
      </c>
      <c r="J182" s="2702">
        <v>0</v>
      </c>
      <c r="K182" s="2672">
        <v>4</v>
      </c>
      <c r="L182" s="2702">
        <v>0</v>
      </c>
      <c r="M182" s="2672">
        <v>3</v>
      </c>
      <c r="N182" s="2702">
        <v>0</v>
      </c>
      <c r="O182" s="2672">
        <v>0</v>
      </c>
      <c r="P182" s="2702">
        <v>0</v>
      </c>
      <c r="Q182" s="2672">
        <v>0</v>
      </c>
      <c r="R182" s="2702">
        <v>0</v>
      </c>
      <c r="S182" s="2672">
        <v>0</v>
      </c>
      <c r="T182" s="2702">
        <v>0</v>
      </c>
      <c r="U182" s="2672">
        <v>0</v>
      </c>
      <c r="V182" s="2702">
        <v>0</v>
      </c>
      <c r="W182" s="2672">
        <v>0</v>
      </c>
      <c r="X182" s="2702">
        <v>0</v>
      </c>
      <c r="Y182" s="2672">
        <v>0</v>
      </c>
      <c r="Z182" s="2702">
        <v>0</v>
      </c>
      <c r="AA182" s="2672">
        <v>0</v>
      </c>
      <c r="AB182" s="2702">
        <v>0</v>
      </c>
      <c r="AC182" s="2672">
        <v>0</v>
      </c>
      <c r="AD182" s="2702">
        <v>0</v>
      </c>
      <c r="AE182" s="2672">
        <v>0</v>
      </c>
      <c r="AF182" s="2702">
        <v>0</v>
      </c>
      <c r="AG182" s="2672">
        <v>0</v>
      </c>
      <c r="AH182" s="2702">
        <v>0</v>
      </c>
      <c r="AI182" s="2672">
        <v>0</v>
      </c>
      <c r="AJ182" s="2702">
        <v>0</v>
      </c>
      <c r="AK182" s="2672">
        <v>0</v>
      </c>
      <c r="AL182" s="2702">
        <v>0</v>
      </c>
      <c r="AM182" s="2811">
        <v>0</v>
      </c>
      <c r="AN182" s="2840">
        <v>0</v>
      </c>
      <c r="AO182" s="2753">
        <v>0</v>
      </c>
      <c r="AP182" s="2702">
        <v>0</v>
      </c>
      <c r="AQ182" s="2672">
        <v>0</v>
      </c>
      <c r="AR182" s="2672">
        <v>0</v>
      </c>
      <c r="AS182" s="2672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818"/>
      <c r="B183" s="2216" t="s">
        <v>198</v>
      </c>
      <c r="C183" s="1588">
        <f t="shared" si="50"/>
        <v>9</v>
      </c>
      <c r="D183" s="432">
        <f t="shared" si="35"/>
        <v>2</v>
      </c>
      <c r="E183" s="416">
        <f t="shared" si="36"/>
        <v>7</v>
      </c>
      <c r="F183" s="1589">
        <v>0</v>
      </c>
      <c r="G183" s="417">
        <v>0</v>
      </c>
      <c r="H183" s="1589">
        <v>0</v>
      </c>
      <c r="I183" s="417">
        <v>0</v>
      </c>
      <c r="J183" s="1589">
        <v>1</v>
      </c>
      <c r="K183" s="417">
        <v>5</v>
      </c>
      <c r="L183" s="2468">
        <v>1</v>
      </c>
      <c r="M183" s="106">
        <v>2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794">
        <v>0</v>
      </c>
      <c r="AO183" s="2386">
        <v>0</v>
      </c>
      <c r="AP183" s="2468">
        <v>0</v>
      </c>
      <c r="AQ183" s="106">
        <v>0</v>
      </c>
      <c r="AR183" s="106">
        <v>3</v>
      </c>
      <c r="AS183" s="106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2844" t="s">
        <v>199</v>
      </c>
      <c r="B184" s="2845"/>
      <c r="C184" s="2660">
        <f t="shared" si="50"/>
        <v>31</v>
      </c>
      <c r="D184" s="2661">
        <f t="shared" si="35"/>
        <v>10</v>
      </c>
      <c r="E184" s="2664">
        <f t="shared" si="36"/>
        <v>21</v>
      </c>
      <c r="F184" s="2742">
        <v>1</v>
      </c>
      <c r="G184" s="2743">
        <v>0</v>
      </c>
      <c r="H184" s="2742">
        <v>0</v>
      </c>
      <c r="I184" s="2743">
        <v>0</v>
      </c>
      <c r="J184" s="2742">
        <v>2</v>
      </c>
      <c r="K184" s="2743">
        <v>9</v>
      </c>
      <c r="L184" s="2742">
        <v>6</v>
      </c>
      <c r="M184" s="2743">
        <v>8</v>
      </c>
      <c r="N184" s="2742">
        <v>1</v>
      </c>
      <c r="O184" s="2743">
        <v>0</v>
      </c>
      <c r="P184" s="2742">
        <v>0</v>
      </c>
      <c r="Q184" s="2743">
        <v>1</v>
      </c>
      <c r="R184" s="2742">
        <v>0</v>
      </c>
      <c r="S184" s="2743">
        <v>1</v>
      </c>
      <c r="T184" s="2742">
        <v>0</v>
      </c>
      <c r="U184" s="2743">
        <v>0</v>
      </c>
      <c r="V184" s="2742">
        <v>0</v>
      </c>
      <c r="W184" s="2743">
        <v>1</v>
      </c>
      <c r="X184" s="2742">
        <v>0</v>
      </c>
      <c r="Y184" s="2743">
        <v>1</v>
      </c>
      <c r="Z184" s="2742">
        <v>0</v>
      </c>
      <c r="AA184" s="2743">
        <v>0</v>
      </c>
      <c r="AB184" s="2742">
        <v>0</v>
      </c>
      <c r="AC184" s="2743">
        <v>0</v>
      </c>
      <c r="AD184" s="2742">
        <v>0</v>
      </c>
      <c r="AE184" s="2743">
        <v>0</v>
      </c>
      <c r="AF184" s="2742">
        <v>0</v>
      </c>
      <c r="AG184" s="2743">
        <v>0</v>
      </c>
      <c r="AH184" s="2742">
        <v>0</v>
      </c>
      <c r="AI184" s="2743">
        <v>0</v>
      </c>
      <c r="AJ184" s="2742">
        <v>0</v>
      </c>
      <c r="AK184" s="2743">
        <v>0</v>
      </c>
      <c r="AL184" s="2742">
        <v>0</v>
      </c>
      <c r="AM184" s="2843">
        <v>0</v>
      </c>
      <c r="AN184" s="2833">
        <v>0</v>
      </c>
      <c r="AO184" s="2736">
        <v>0</v>
      </c>
      <c r="AP184" s="2468">
        <v>0</v>
      </c>
      <c r="AQ184" s="2743">
        <v>0</v>
      </c>
      <c r="AR184" s="2743">
        <v>6</v>
      </c>
      <c r="AS184" s="2743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2223" t="s">
        <v>201</v>
      </c>
      <c r="C185" s="436">
        <f t="shared" si="50"/>
        <v>0</v>
      </c>
      <c r="D185" s="437">
        <f t="shared" si="35"/>
        <v>0</v>
      </c>
      <c r="E185" s="2223">
        <f t="shared" si="36"/>
        <v>0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0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0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009"/>
      <c r="B186" s="2213" t="s">
        <v>202</v>
      </c>
      <c r="C186" s="441">
        <f t="shared" si="50"/>
        <v>1</v>
      </c>
      <c r="D186" s="442">
        <f t="shared" si="35"/>
        <v>0</v>
      </c>
      <c r="E186" s="2213">
        <f t="shared" si="36"/>
        <v>1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1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009"/>
      <c r="B187" s="2213" t="s">
        <v>203</v>
      </c>
      <c r="C187" s="441">
        <f t="shared" si="50"/>
        <v>5</v>
      </c>
      <c r="D187" s="444">
        <f t="shared" si="35"/>
        <v>0</v>
      </c>
      <c r="E187" s="2213">
        <f t="shared" si="36"/>
        <v>5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2</v>
      </c>
      <c r="L187" s="58">
        <v>0</v>
      </c>
      <c r="M187" s="60">
        <v>1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1</v>
      </c>
      <c r="X187" s="58">
        <v>0</v>
      </c>
      <c r="Y187" s="60">
        <v>1</v>
      </c>
      <c r="Z187" s="58">
        <v>0</v>
      </c>
      <c r="AA187" s="60">
        <v>0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0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009"/>
      <c r="B188" s="446" t="s">
        <v>204</v>
      </c>
      <c r="C188" s="441">
        <f t="shared" si="50"/>
        <v>0</v>
      </c>
      <c r="D188" s="447"/>
      <c r="E188" s="2213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009"/>
      <c r="B189" s="2213" t="s">
        <v>205</v>
      </c>
      <c r="C189" s="441">
        <f t="shared" si="50"/>
        <v>3</v>
      </c>
      <c r="D189" s="437">
        <f t="shared" ref="D189:E195" si="51">SUM(F189+H189+J189+L189+N189+P189+R189+T189+V189+X189+Z189+AB189+AD189+AF189+AH189+AJ189+AL189)</f>
        <v>3</v>
      </c>
      <c r="E189" s="2213">
        <f t="shared" si="51"/>
        <v>0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3</v>
      </c>
      <c r="M189" s="57">
        <v>0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1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009"/>
      <c r="B190" s="448" t="s">
        <v>206</v>
      </c>
      <c r="C190" s="441">
        <f t="shared" si="50"/>
        <v>0</v>
      </c>
      <c r="D190" s="442">
        <f t="shared" si="51"/>
        <v>0</v>
      </c>
      <c r="E190" s="2213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009"/>
      <c r="B191" s="449" t="s">
        <v>207</v>
      </c>
      <c r="C191" s="441">
        <f t="shared" si="50"/>
        <v>0</v>
      </c>
      <c r="D191" s="442">
        <f t="shared" si="51"/>
        <v>0</v>
      </c>
      <c r="E191" s="2213">
        <f t="shared" si="51"/>
        <v>0</v>
      </c>
      <c r="F191" s="36"/>
      <c r="G191" s="40"/>
      <c r="H191" s="36"/>
      <c r="I191" s="40"/>
      <c r="J191" s="36"/>
      <c r="K191" s="40"/>
      <c r="L191" s="36"/>
      <c r="M191" s="40"/>
      <c r="N191" s="36"/>
      <c r="O191" s="40"/>
      <c r="P191" s="36"/>
      <c r="Q191" s="40"/>
      <c r="R191" s="36"/>
      <c r="S191" s="40"/>
      <c r="T191" s="36"/>
      <c r="U191" s="40"/>
      <c r="V191" s="36"/>
      <c r="W191" s="40"/>
      <c r="X191" s="36"/>
      <c r="Y191" s="40"/>
      <c r="Z191" s="36"/>
      <c r="AA191" s="40"/>
      <c r="AB191" s="36"/>
      <c r="AC191" s="40"/>
      <c r="AD191" s="36"/>
      <c r="AE191" s="40"/>
      <c r="AF191" s="36"/>
      <c r="AG191" s="40"/>
      <c r="AH191" s="36"/>
      <c r="AI191" s="40"/>
      <c r="AJ191" s="36"/>
      <c r="AK191" s="40"/>
      <c r="AL191" s="36"/>
      <c r="AM191" s="347"/>
      <c r="AN191" s="443"/>
      <c r="AO191" s="240"/>
      <c r="AP191" s="36"/>
      <c r="AQ191" s="60"/>
      <c r="AR191" s="60"/>
      <c r="AS191" s="60"/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818"/>
      <c r="B192" s="450" t="s">
        <v>208</v>
      </c>
      <c r="C192" s="451">
        <f t="shared" si="50"/>
        <v>0</v>
      </c>
      <c r="D192" s="444">
        <f t="shared" si="51"/>
        <v>0</v>
      </c>
      <c r="E192" s="2221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2846" t="s">
        <v>210</v>
      </c>
      <c r="C193" s="2838">
        <f t="shared" si="50"/>
        <v>0</v>
      </c>
      <c r="D193" s="2839">
        <f t="shared" si="51"/>
        <v>0</v>
      </c>
      <c r="E193" s="2837">
        <f t="shared" si="51"/>
        <v>0</v>
      </c>
      <c r="F193" s="2702"/>
      <c r="G193" s="2672"/>
      <c r="H193" s="2702"/>
      <c r="I193" s="2672"/>
      <c r="J193" s="2702"/>
      <c r="K193" s="2672"/>
      <c r="L193" s="2702"/>
      <c r="M193" s="2672"/>
      <c r="N193" s="2702"/>
      <c r="O193" s="2672"/>
      <c r="P193" s="2702"/>
      <c r="Q193" s="2672"/>
      <c r="R193" s="2702"/>
      <c r="S193" s="2672"/>
      <c r="T193" s="2702"/>
      <c r="U193" s="2672"/>
      <c r="V193" s="2702"/>
      <c r="W193" s="2672"/>
      <c r="X193" s="2702"/>
      <c r="Y193" s="2672"/>
      <c r="Z193" s="2702"/>
      <c r="AA193" s="2672"/>
      <c r="AB193" s="2702"/>
      <c r="AC193" s="2672"/>
      <c r="AD193" s="2702"/>
      <c r="AE193" s="2672"/>
      <c r="AF193" s="2702"/>
      <c r="AG193" s="2672"/>
      <c r="AH193" s="2702"/>
      <c r="AI193" s="2672"/>
      <c r="AJ193" s="2702"/>
      <c r="AK193" s="2672"/>
      <c r="AL193" s="2702"/>
      <c r="AM193" s="2811"/>
      <c r="AN193" s="2840"/>
      <c r="AO193" s="2753"/>
      <c r="AP193" s="2702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009"/>
      <c r="B194" s="2213" t="s">
        <v>211</v>
      </c>
      <c r="C194" s="441">
        <f t="shared" si="50"/>
        <v>0</v>
      </c>
      <c r="D194" s="442">
        <f t="shared" si="51"/>
        <v>0</v>
      </c>
      <c r="E194" s="2213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009"/>
      <c r="B195" s="2216" t="s">
        <v>212</v>
      </c>
      <c r="C195" s="454">
        <f t="shared" si="50"/>
        <v>1</v>
      </c>
      <c r="D195" s="455">
        <f t="shared" si="51"/>
        <v>0</v>
      </c>
      <c r="E195" s="2216">
        <f t="shared" si="51"/>
        <v>1</v>
      </c>
      <c r="F195" s="43">
        <v>0</v>
      </c>
      <c r="G195" s="63">
        <v>0</v>
      </c>
      <c r="H195" s="43">
        <v>0</v>
      </c>
      <c r="I195" s="63">
        <v>0</v>
      </c>
      <c r="J195" s="43">
        <v>0</v>
      </c>
      <c r="K195" s="63">
        <v>0</v>
      </c>
      <c r="L195" s="43">
        <v>0</v>
      </c>
      <c r="M195" s="63">
        <v>1</v>
      </c>
      <c r="N195" s="43">
        <v>0</v>
      </c>
      <c r="O195" s="63">
        <v>0</v>
      </c>
      <c r="P195" s="43">
        <v>0</v>
      </c>
      <c r="Q195" s="63">
        <v>0</v>
      </c>
      <c r="R195" s="43">
        <v>0</v>
      </c>
      <c r="S195" s="63">
        <v>0</v>
      </c>
      <c r="T195" s="43">
        <v>0</v>
      </c>
      <c r="U195" s="63">
        <v>0</v>
      </c>
      <c r="V195" s="43">
        <v>0</v>
      </c>
      <c r="W195" s="63">
        <v>0</v>
      </c>
      <c r="X195" s="43">
        <v>0</v>
      </c>
      <c r="Y195" s="63">
        <v>0</v>
      </c>
      <c r="Z195" s="43">
        <v>0</v>
      </c>
      <c r="AA195" s="63">
        <v>0</v>
      </c>
      <c r="AB195" s="43">
        <v>0</v>
      </c>
      <c r="AC195" s="63">
        <v>0</v>
      </c>
      <c r="AD195" s="43">
        <v>0</v>
      </c>
      <c r="AE195" s="63">
        <v>0</v>
      </c>
      <c r="AF195" s="43">
        <v>0</v>
      </c>
      <c r="AG195" s="63">
        <v>0</v>
      </c>
      <c r="AH195" s="43">
        <v>0</v>
      </c>
      <c r="AI195" s="63">
        <v>0</v>
      </c>
      <c r="AJ195" s="43">
        <v>0</v>
      </c>
      <c r="AK195" s="63">
        <v>0</v>
      </c>
      <c r="AL195" s="43">
        <v>0</v>
      </c>
      <c r="AM195" s="456">
        <v>0</v>
      </c>
      <c r="AN195" s="47">
        <v>0</v>
      </c>
      <c r="AO195" s="298">
        <v>0</v>
      </c>
      <c r="AP195" s="43">
        <v>0</v>
      </c>
      <c r="AQ195" s="63">
        <v>0</v>
      </c>
      <c r="AR195" s="63">
        <v>1</v>
      </c>
      <c r="AS195" s="63">
        <v>0</v>
      </c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2837" t="s">
        <v>214</v>
      </c>
      <c r="C196" s="2838">
        <f t="shared" si="50"/>
        <v>0</v>
      </c>
      <c r="D196" s="2839">
        <f>SUM(F196+H196+J196+L196+N196)</f>
        <v>0</v>
      </c>
      <c r="E196" s="2837">
        <f t="shared" ref="D196:E199" si="52">SUM(G196+I196+K196+M196+O196)</f>
        <v>0</v>
      </c>
      <c r="F196" s="2702"/>
      <c r="G196" s="2672"/>
      <c r="H196" s="2702"/>
      <c r="I196" s="2672"/>
      <c r="J196" s="2702"/>
      <c r="K196" s="2672"/>
      <c r="L196" s="2702"/>
      <c r="M196" s="2672"/>
      <c r="N196" s="2702"/>
      <c r="O196" s="2672"/>
      <c r="P196" s="2847"/>
      <c r="Q196" s="2848"/>
      <c r="R196" s="2847"/>
      <c r="S196" s="2848"/>
      <c r="T196" s="2847"/>
      <c r="U196" s="2848"/>
      <c r="V196" s="2847"/>
      <c r="W196" s="2848"/>
      <c r="X196" s="2847"/>
      <c r="Y196" s="2848"/>
      <c r="Z196" s="2847"/>
      <c r="AA196" s="2848"/>
      <c r="AB196" s="2847"/>
      <c r="AC196" s="2848"/>
      <c r="AD196" s="2847"/>
      <c r="AE196" s="2848"/>
      <c r="AF196" s="2847"/>
      <c r="AG196" s="2848"/>
      <c r="AH196" s="2847"/>
      <c r="AI196" s="2848"/>
      <c r="AJ196" s="2847"/>
      <c r="AK196" s="2848"/>
      <c r="AL196" s="2847"/>
      <c r="AM196" s="2849"/>
      <c r="AN196" s="2840"/>
      <c r="AO196" s="2850"/>
      <c r="AP196" s="2702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009"/>
      <c r="B197" s="2213" t="s">
        <v>215</v>
      </c>
      <c r="C197" s="441">
        <f t="shared" si="50"/>
        <v>0</v>
      </c>
      <c r="D197" s="442">
        <f t="shared" si="52"/>
        <v>0</v>
      </c>
      <c r="E197" s="2213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00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009"/>
      <c r="B198" s="2213" t="s">
        <v>216</v>
      </c>
      <c r="C198" s="441">
        <f t="shared" si="50"/>
        <v>0</v>
      </c>
      <c r="D198" s="442">
        <f t="shared" si="52"/>
        <v>0</v>
      </c>
      <c r="E198" s="2213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818"/>
      <c r="B199" s="2216" t="s">
        <v>217</v>
      </c>
      <c r="C199" s="454">
        <f t="shared" si="50"/>
        <v>1</v>
      </c>
      <c r="D199" s="455">
        <f t="shared" si="52"/>
        <v>1</v>
      </c>
      <c r="E199" s="2216">
        <f t="shared" si="52"/>
        <v>0</v>
      </c>
      <c r="F199" s="43">
        <v>1</v>
      </c>
      <c r="G199" s="63">
        <v>0</v>
      </c>
      <c r="H199" s="43">
        <v>0</v>
      </c>
      <c r="I199" s="63">
        <v>0</v>
      </c>
      <c r="J199" s="43">
        <v>0</v>
      </c>
      <c r="K199" s="63">
        <v>0</v>
      </c>
      <c r="L199" s="43">
        <v>0</v>
      </c>
      <c r="M199" s="63">
        <v>0</v>
      </c>
      <c r="N199" s="43">
        <v>0</v>
      </c>
      <c r="O199" s="63">
        <v>0</v>
      </c>
      <c r="P199" s="2851"/>
      <c r="Q199" s="465"/>
      <c r="R199" s="2851"/>
      <c r="S199" s="465"/>
      <c r="T199" s="2851"/>
      <c r="U199" s="465"/>
      <c r="V199" s="2851"/>
      <c r="W199" s="465"/>
      <c r="X199" s="2851"/>
      <c r="Y199" s="465"/>
      <c r="Z199" s="2851"/>
      <c r="AA199" s="465"/>
      <c r="AB199" s="2851"/>
      <c r="AC199" s="465"/>
      <c r="AD199" s="2851"/>
      <c r="AE199" s="465"/>
      <c r="AF199" s="2851"/>
      <c r="AG199" s="465"/>
      <c r="AH199" s="2851"/>
      <c r="AI199" s="465"/>
      <c r="AJ199" s="2851"/>
      <c r="AK199" s="465"/>
      <c r="AL199" s="2851"/>
      <c r="AM199" s="465"/>
      <c r="AN199" s="47">
        <v>0</v>
      </c>
      <c r="AO199" s="384"/>
      <c r="AP199" s="43">
        <v>0</v>
      </c>
      <c r="AQ199" s="63">
        <v>0</v>
      </c>
      <c r="AR199" s="63">
        <v>0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2852" t="s">
        <v>219</v>
      </c>
      <c r="C200" s="436">
        <f t="shared" si="50"/>
        <v>2</v>
      </c>
      <c r="D200" s="437">
        <f t="shared" ref="D200:E219" si="53">SUM(F200+H200+J200+L200+N200+P200+R200+T200+V200+X200+Z200+AB200+AD200+AF200+AH200+AJ200+AL200)</f>
        <v>1</v>
      </c>
      <c r="E200" s="2223">
        <f t="shared" si="53"/>
        <v>1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1</v>
      </c>
      <c r="L200" s="55">
        <v>1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2753">
        <v>0</v>
      </c>
      <c r="AP200" s="2749">
        <v>0</v>
      </c>
      <c r="AQ200" s="57">
        <v>0</v>
      </c>
      <c r="AR200" s="57">
        <v>1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009"/>
      <c r="B201" s="468" t="s">
        <v>220</v>
      </c>
      <c r="C201" s="441">
        <f t="shared" si="50"/>
        <v>0</v>
      </c>
      <c r="D201" s="442">
        <f t="shared" si="53"/>
        <v>0</v>
      </c>
      <c r="E201" s="2213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009"/>
      <c r="B202" s="446" t="s">
        <v>221</v>
      </c>
      <c r="C202" s="441">
        <f t="shared" si="50"/>
        <v>0</v>
      </c>
      <c r="D202" s="442">
        <f t="shared" si="53"/>
        <v>0</v>
      </c>
      <c r="E202" s="2213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009"/>
      <c r="B203" s="446" t="s">
        <v>222</v>
      </c>
      <c r="C203" s="441">
        <f t="shared" si="50"/>
        <v>0</v>
      </c>
      <c r="D203" s="442">
        <f t="shared" si="53"/>
        <v>0</v>
      </c>
      <c r="E203" s="2213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009"/>
      <c r="B204" s="446" t="s">
        <v>223</v>
      </c>
      <c r="C204" s="441">
        <f t="shared" si="50"/>
        <v>1</v>
      </c>
      <c r="D204" s="442">
        <f t="shared" si="53"/>
        <v>1</v>
      </c>
      <c r="E204" s="2213">
        <f t="shared" si="53"/>
        <v>0</v>
      </c>
      <c r="F204" s="36">
        <v>0</v>
      </c>
      <c r="G204" s="40">
        <v>0</v>
      </c>
      <c r="H204" s="36">
        <v>0</v>
      </c>
      <c r="I204" s="40">
        <v>0</v>
      </c>
      <c r="J204" s="36">
        <v>1</v>
      </c>
      <c r="K204" s="40">
        <v>0</v>
      </c>
      <c r="L204" s="36">
        <v>0</v>
      </c>
      <c r="M204" s="40">
        <v>0</v>
      </c>
      <c r="N204" s="36">
        <v>0</v>
      </c>
      <c r="O204" s="40">
        <v>0</v>
      </c>
      <c r="P204" s="36">
        <v>0</v>
      </c>
      <c r="Q204" s="40">
        <v>0</v>
      </c>
      <c r="R204" s="36">
        <v>0</v>
      </c>
      <c r="S204" s="40">
        <v>0</v>
      </c>
      <c r="T204" s="36">
        <v>0</v>
      </c>
      <c r="U204" s="40">
        <v>0</v>
      </c>
      <c r="V204" s="36">
        <v>0</v>
      </c>
      <c r="W204" s="40">
        <v>0</v>
      </c>
      <c r="X204" s="36">
        <v>0</v>
      </c>
      <c r="Y204" s="40">
        <v>0</v>
      </c>
      <c r="Z204" s="36">
        <v>0</v>
      </c>
      <c r="AA204" s="40">
        <v>0</v>
      </c>
      <c r="AB204" s="36">
        <v>0</v>
      </c>
      <c r="AC204" s="40">
        <v>0</v>
      </c>
      <c r="AD204" s="36">
        <v>0</v>
      </c>
      <c r="AE204" s="40">
        <v>0</v>
      </c>
      <c r="AF204" s="36">
        <v>0</v>
      </c>
      <c r="AG204" s="40">
        <v>0</v>
      </c>
      <c r="AH204" s="36">
        <v>0</v>
      </c>
      <c r="AI204" s="40">
        <v>0</v>
      </c>
      <c r="AJ204" s="36">
        <v>0</v>
      </c>
      <c r="AK204" s="40">
        <v>0</v>
      </c>
      <c r="AL204" s="36">
        <v>0</v>
      </c>
      <c r="AM204" s="39">
        <v>0</v>
      </c>
      <c r="AN204" s="40">
        <v>0</v>
      </c>
      <c r="AO204" s="240">
        <v>0</v>
      </c>
      <c r="AP204" s="237">
        <v>0</v>
      </c>
      <c r="AQ204" s="40">
        <v>0</v>
      </c>
      <c r="AR204" s="40">
        <v>0</v>
      </c>
      <c r="AS204" s="240">
        <v>0</v>
      </c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818"/>
      <c r="B205" s="469" t="s">
        <v>224</v>
      </c>
      <c r="C205" s="1588">
        <f t="shared" si="50"/>
        <v>6</v>
      </c>
      <c r="D205" s="432">
        <f t="shared" si="53"/>
        <v>0</v>
      </c>
      <c r="E205" s="416">
        <f t="shared" si="53"/>
        <v>6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2</v>
      </c>
      <c r="L205" s="36">
        <v>0</v>
      </c>
      <c r="M205" s="40">
        <v>3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1</v>
      </c>
      <c r="T205" s="36">
        <v>0</v>
      </c>
      <c r="U205" s="40">
        <v>0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1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2846" t="s">
        <v>226</v>
      </c>
      <c r="C206" s="2838">
        <f t="shared" si="50"/>
        <v>0</v>
      </c>
      <c r="D206" s="2839">
        <f t="shared" si="53"/>
        <v>0</v>
      </c>
      <c r="E206" s="2837">
        <f t="shared" si="53"/>
        <v>0</v>
      </c>
      <c r="F206" s="2702"/>
      <c r="G206" s="2672"/>
      <c r="H206" s="2702"/>
      <c r="I206" s="2672"/>
      <c r="J206" s="2702"/>
      <c r="K206" s="2672"/>
      <c r="L206" s="2702"/>
      <c r="M206" s="2672"/>
      <c r="N206" s="2702"/>
      <c r="O206" s="2672"/>
      <c r="P206" s="2702"/>
      <c r="Q206" s="2672"/>
      <c r="R206" s="2702"/>
      <c r="S206" s="2672"/>
      <c r="T206" s="2702"/>
      <c r="U206" s="2672"/>
      <c r="V206" s="2702"/>
      <c r="W206" s="2672"/>
      <c r="X206" s="2702"/>
      <c r="Y206" s="2672"/>
      <c r="Z206" s="2702"/>
      <c r="AA206" s="2672"/>
      <c r="AB206" s="2702"/>
      <c r="AC206" s="2672"/>
      <c r="AD206" s="2702"/>
      <c r="AE206" s="2672"/>
      <c r="AF206" s="2702"/>
      <c r="AG206" s="2672"/>
      <c r="AH206" s="2702"/>
      <c r="AI206" s="2672"/>
      <c r="AJ206" s="2702"/>
      <c r="AK206" s="2672"/>
      <c r="AL206" s="2702"/>
      <c r="AM206" s="2853"/>
      <c r="AN206" s="682"/>
      <c r="AO206" s="2850"/>
      <c r="AP206" s="2749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009"/>
      <c r="B207" s="446" t="s">
        <v>227</v>
      </c>
      <c r="C207" s="441">
        <f t="shared" si="50"/>
        <v>0</v>
      </c>
      <c r="D207" s="442">
        <f t="shared" si="53"/>
        <v>0</v>
      </c>
      <c r="E207" s="2213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818"/>
      <c r="B208" s="473" t="s">
        <v>228</v>
      </c>
      <c r="C208" s="454">
        <f t="shared" si="50"/>
        <v>0</v>
      </c>
      <c r="D208" s="455">
        <f t="shared" si="53"/>
        <v>0</v>
      </c>
      <c r="E208" s="2216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846" t="s">
        <v>229</v>
      </c>
      <c r="B209" s="5847"/>
      <c r="C209" s="436">
        <f t="shared" si="50"/>
        <v>4</v>
      </c>
      <c r="D209" s="437">
        <f t="shared" si="53"/>
        <v>2</v>
      </c>
      <c r="E209" s="2223">
        <f t="shared" si="53"/>
        <v>2</v>
      </c>
      <c r="F209" s="55">
        <v>0</v>
      </c>
      <c r="G209" s="57">
        <v>0</v>
      </c>
      <c r="H209" s="55">
        <v>0</v>
      </c>
      <c r="I209" s="57">
        <v>0</v>
      </c>
      <c r="J209" s="55">
        <v>1</v>
      </c>
      <c r="K209" s="57">
        <v>2</v>
      </c>
      <c r="L209" s="55">
        <v>1</v>
      </c>
      <c r="M209" s="57">
        <v>0</v>
      </c>
      <c r="N209" s="55">
        <v>0</v>
      </c>
      <c r="O209" s="57">
        <v>0</v>
      </c>
      <c r="P209" s="55">
        <v>0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1</v>
      </c>
      <c r="D210" s="442">
        <f t="shared" si="53"/>
        <v>0</v>
      </c>
      <c r="E210" s="2213">
        <f t="shared" si="53"/>
        <v>1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1</v>
      </c>
      <c r="L210" s="36">
        <v>0</v>
      </c>
      <c r="M210" s="40">
        <v>0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1</v>
      </c>
      <c r="E211" s="2213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1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4</v>
      </c>
      <c r="D212" s="444">
        <f t="shared" si="53"/>
        <v>0</v>
      </c>
      <c r="E212" s="2221">
        <f t="shared" si="53"/>
        <v>4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3</v>
      </c>
      <c r="N212" s="43">
        <v>0</v>
      </c>
      <c r="O212" s="63">
        <v>0</v>
      </c>
      <c r="P212" s="43">
        <v>0</v>
      </c>
      <c r="Q212" s="63">
        <v>1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2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2852" t="s">
        <v>234</v>
      </c>
      <c r="C213" s="2838">
        <f t="shared" si="50"/>
        <v>0</v>
      </c>
      <c r="D213" s="2839">
        <f t="shared" si="53"/>
        <v>0</v>
      </c>
      <c r="E213" s="2854">
        <f t="shared" si="53"/>
        <v>0</v>
      </c>
      <c r="F213" s="1589"/>
      <c r="G213" s="417"/>
      <c r="H213" s="1589"/>
      <c r="I213" s="417"/>
      <c r="J213" s="1589"/>
      <c r="K213" s="417"/>
      <c r="L213" s="1589"/>
      <c r="M213" s="417"/>
      <c r="N213" s="1589"/>
      <c r="O213" s="417"/>
      <c r="P213" s="1589"/>
      <c r="Q213" s="417"/>
      <c r="R213" s="1589"/>
      <c r="S213" s="417"/>
      <c r="T213" s="1589"/>
      <c r="U213" s="417"/>
      <c r="V213" s="1589"/>
      <c r="W213" s="417"/>
      <c r="X213" s="1589"/>
      <c r="Y213" s="417"/>
      <c r="Z213" s="1589"/>
      <c r="AA213" s="417"/>
      <c r="AB213" s="1589"/>
      <c r="AC213" s="417"/>
      <c r="AD213" s="1589"/>
      <c r="AE213" s="417"/>
      <c r="AF213" s="1589"/>
      <c r="AG213" s="417"/>
      <c r="AH213" s="1589"/>
      <c r="AI213" s="417"/>
      <c r="AJ213" s="1589"/>
      <c r="AK213" s="417"/>
      <c r="AL213" s="1589"/>
      <c r="AM213" s="395"/>
      <c r="AN213" s="475"/>
      <c r="AO213" s="697"/>
      <c r="AP213" s="1589"/>
      <c r="AQ213" s="417"/>
      <c r="AR213" s="417"/>
      <c r="AS213" s="417"/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009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009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009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818"/>
      <c r="B217" s="477" t="s">
        <v>238</v>
      </c>
      <c r="C217" s="454">
        <f t="shared" si="50"/>
        <v>1</v>
      </c>
      <c r="D217" s="455">
        <f t="shared" si="53"/>
        <v>1</v>
      </c>
      <c r="E217" s="478">
        <f t="shared" si="53"/>
        <v>0</v>
      </c>
      <c r="F217" s="43">
        <v>0</v>
      </c>
      <c r="G217" s="63">
        <v>0</v>
      </c>
      <c r="H217" s="43">
        <v>0</v>
      </c>
      <c r="I217" s="63">
        <v>0</v>
      </c>
      <c r="J217" s="43">
        <v>0</v>
      </c>
      <c r="K217" s="63">
        <v>0</v>
      </c>
      <c r="L217" s="43">
        <v>0</v>
      </c>
      <c r="M217" s="63">
        <v>0</v>
      </c>
      <c r="N217" s="43">
        <v>1</v>
      </c>
      <c r="O217" s="63">
        <v>0</v>
      </c>
      <c r="P217" s="43">
        <v>0</v>
      </c>
      <c r="Q217" s="63">
        <v>0</v>
      </c>
      <c r="R217" s="43">
        <v>0</v>
      </c>
      <c r="S217" s="63">
        <v>0</v>
      </c>
      <c r="T217" s="43">
        <v>0</v>
      </c>
      <c r="U217" s="63">
        <v>0</v>
      </c>
      <c r="V217" s="43">
        <v>0</v>
      </c>
      <c r="W217" s="63">
        <v>0</v>
      </c>
      <c r="X217" s="43">
        <v>0</v>
      </c>
      <c r="Y217" s="63">
        <v>0</v>
      </c>
      <c r="Z217" s="43">
        <v>0</v>
      </c>
      <c r="AA217" s="63">
        <v>0</v>
      </c>
      <c r="AB217" s="43">
        <v>0</v>
      </c>
      <c r="AC217" s="63">
        <v>0</v>
      </c>
      <c r="AD217" s="43">
        <v>0</v>
      </c>
      <c r="AE217" s="63">
        <v>0</v>
      </c>
      <c r="AF217" s="43">
        <v>0</v>
      </c>
      <c r="AG217" s="63">
        <v>0</v>
      </c>
      <c r="AH217" s="43">
        <v>0</v>
      </c>
      <c r="AI217" s="63">
        <v>0</v>
      </c>
      <c r="AJ217" s="43">
        <v>0</v>
      </c>
      <c r="AK217" s="63">
        <v>0</v>
      </c>
      <c r="AL217" s="43">
        <v>0</v>
      </c>
      <c r="AM217" s="456">
        <v>0</v>
      </c>
      <c r="AN217" s="47">
        <v>0</v>
      </c>
      <c r="AO217" s="298">
        <v>0</v>
      </c>
      <c r="AP217" s="43">
        <v>0</v>
      </c>
      <c r="AQ217" s="63">
        <v>0</v>
      </c>
      <c r="AR217" s="63">
        <v>0</v>
      </c>
      <c r="AS217" s="63">
        <v>0</v>
      </c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697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2216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858" t="s">
        <v>72</v>
      </c>
      <c r="D221" s="5858"/>
      <c r="E221" s="5858"/>
      <c r="F221" s="5858" t="s">
        <v>182</v>
      </c>
      <c r="G221" s="5858"/>
      <c r="H221" s="5858" t="s">
        <v>183</v>
      </c>
      <c r="I221" s="5858"/>
      <c r="J221" s="5858" t="s">
        <v>184</v>
      </c>
      <c r="K221" s="5858"/>
      <c r="L221" s="5858" t="s">
        <v>119</v>
      </c>
      <c r="M221" s="5858"/>
      <c r="N221" s="5823" t="s">
        <v>12</v>
      </c>
      <c r="O221" s="5834"/>
      <c r="P221" s="5850" t="s">
        <v>121</v>
      </c>
      <c r="Q221" s="5850"/>
      <c r="R221" s="5850" t="s">
        <v>122</v>
      </c>
      <c r="S221" s="5850"/>
      <c r="T221" s="5850" t="s">
        <v>123</v>
      </c>
      <c r="U221" s="5850"/>
      <c r="V221" s="5850" t="s">
        <v>124</v>
      </c>
      <c r="W221" s="5850"/>
      <c r="X221" s="5850" t="s">
        <v>125</v>
      </c>
      <c r="Y221" s="5850"/>
      <c r="Z221" s="5850" t="s">
        <v>126</v>
      </c>
      <c r="AA221" s="5850"/>
      <c r="AB221" s="5850" t="s">
        <v>127</v>
      </c>
      <c r="AC221" s="5850"/>
      <c r="AD221" s="5850" t="s">
        <v>128</v>
      </c>
      <c r="AE221" s="5850"/>
      <c r="AF221" s="5850" t="s">
        <v>129</v>
      </c>
      <c r="AG221" s="5850"/>
      <c r="AH221" s="5850" t="s">
        <v>130</v>
      </c>
      <c r="AI221" s="5850"/>
      <c r="AJ221" s="5850" t="s">
        <v>131</v>
      </c>
      <c r="AK221" s="5850"/>
      <c r="AL221" s="5850" t="s">
        <v>132</v>
      </c>
      <c r="AM221" s="5836"/>
      <c r="AN221" s="5879" t="s">
        <v>85</v>
      </c>
      <c r="AO221" s="5880"/>
      <c r="AP221" s="5881"/>
      <c r="AQ221" s="5882" t="s">
        <v>185</v>
      </c>
      <c r="AR221" s="5877" t="s">
        <v>243</v>
      </c>
      <c r="AS221" s="5850" t="s">
        <v>187</v>
      </c>
      <c r="AT221" s="5850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229"/>
      <c r="B222" s="4735"/>
      <c r="C222" s="2651" t="s">
        <v>97</v>
      </c>
      <c r="D222" s="2653" t="s">
        <v>62</v>
      </c>
      <c r="E222" s="2227" t="s">
        <v>98</v>
      </c>
      <c r="F222" s="2829" t="s">
        <v>62</v>
      </c>
      <c r="G222" s="2227" t="s">
        <v>98</v>
      </c>
      <c r="H222" s="2829" t="s">
        <v>62</v>
      </c>
      <c r="I222" s="2227" t="s">
        <v>98</v>
      </c>
      <c r="J222" s="2829" t="s">
        <v>62</v>
      </c>
      <c r="K222" s="2227" t="s">
        <v>98</v>
      </c>
      <c r="L222" s="2829" t="s">
        <v>62</v>
      </c>
      <c r="M222" s="2227" t="s">
        <v>98</v>
      </c>
      <c r="N222" s="2829" t="s">
        <v>62</v>
      </c>
      <c r="O222" s="2227" t="s">
        <v>98</v>
      </c>
      <c r="P222" s="2829" t="s">
        <v>62</v>
      </c>
      <c r="Q222" s="2227" t="s">
        <v>98</v>
      </c>
      <c r="R222" s="2829" t="s">
        <v>62</v>
      </c>
      <c r="S222" s="2227" t="s">
        <v>98</v>
      </c>
      <c r="T222" s="2829" t="s">
        <v>62</v>
      </c>
      <c r="U222" s="2227" t="s">
        <v>98</v>
      </c>
      <c r="V222" s="2829" t="s">
        <v>62</v>
      </c>
      <c r="W222" s="2227" t="s">
        <v>98</v>
      </c>
      <c r="X222" s="2829" t="s">
        <v>62</v>
      </c>
      <c r="Y222" s="2227" t="s">
        <v>98</v>
      </c>
      <c r="Z222" s="2829" t="s">
        <v>62</v>
      </c>
      <c r="AA222" s="2227" t="s">
        <v>98</v>
      </c>
      <c r="AB222" s="2829" t="s">
        <v>62</v>
      </c>
      <c r="AC222" s="2227" t="s">
        <v>98</v>
      </c>
      <c r="AD222" s="2829" t="s">
        <v>62</v>
      </c>
      <c r="AE222" s="2227" t="s">
        <v>98</v>
      </c>
      <c r="AF222" s="2829" t="s">
        <v>62</v>
      </c>
      <c r="AG222" s="2227" t="s">
        <v>98</v>
      </c>
      <c r="AH222" s="2829" t="s">
        <v>62</v>
      </c>
      <c r="AI222" s="2227" t="s">
        <v>98</v>
      </c>
      <c r="AJ222" s="2829" t="s">
        <v>62</v>
      </c>
      <c r="AK222" s="2227" t="s">
        <v>98</v>
      </c>
      <c r="AL222" s="2829" t="s">
        <v>62</v>
      </c>
      <c r="AM222" s="2228" t="s">
        <v>98</v>
      </c>
      <c r="AN222" s="2855" t="s">
        <v>142</v>
      </c>
      <c r="AO222" s="2856" t="s">
        <v>144</v>
      </c>
      <c r="AP222" s="2857" t="s">
        <v>143</v>
      </c>
      <c r="AQ222" s="4865"/>
      <c r="AR222" s="4856"/>
      <c r="AS222" s="2829" t="s">
        <v>62</v>
      </c>
      <c r="AT222" s="2227" t="s">
        <v>98</v>
      </c>
      <c r="AU222" s="5818"/>
      <c r="AV222" s="5818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878" t="s">
        <v>245</v>
      </c>
      <c r="B223" s="5873"/>
      <c r="C223" s="2831">
        <f>SUM(D223+E223)</f>
        <v>23</v>
      </c>
      <c r="D223" s="2832">
        <f>SUM(F223+H223+J223+L223+N223+P223+R223+T223+V223+X223+Z223+AB223+AD223+AF223+AH223+AJ223+AL223)</f>
        <v>6</v>
      </c>
      <c r="E223" s="416">
        <f>SUM(G223+I223+K223+M223+O223+Q223+S223+U223+W223+Y223+AA223+AC223+AE223+AG223+AI223+AK223+AM223)</f>
        <v>17</v>
      </c>
      <c r="F223" s="2742">
        <v>0</v>
      </c>
      <c r="G223" s="2743">
        <v>0</v>
      </c>
      <c r="H223" s="2742">
        <v>0</v>
      </c>
      <c r="I223" s="2743">
        <v>0</v>
      </c>
      <c r="J223" s="2742">
        <v>1</v>
      </c>
      <c r="K223" s="2743">
        <v>3</v>
      </c>
      <c r="L223" s="2742">
        <v>2</v>
      </c>
      <c r="M223" s="2743">
        <v>10</v>
      </c>
      <c r="N223" s="2742">
        <v>0</v>
      </c>
      <c r="O223" s="2743">
        <v>0</v>
      </c>
      <c r="P223" s="2742">
        <v>1</v>
      </c>
      <c r="Q223" s="2743">
        <v>0</v>
      </c>
      <c r="R223" s="2742">
        <v>0</v>
      </c>
      <c r="S223" s="2743">
        <v>0</v>
      </c>
      <c r="T223" s="2742">
        <v>0</v>
      </c>
      <c r="U223" s="2743">
        <v>0</v>
      </c>
      <c r="V223" s="2742">
        <v>1</v>
      </c>
      <c r="W223" s="2743">
        <v>1</v>
      </c>
      <c r="X223" s="2742">
        <v>0</v>
      </c>
      <c r="Y223" s="2743">
        <v>0</v>
      </c>
      <c r="Z223" s="2742">
        <v>1</v>
      </c>
      <c r="AA223" s="2743">
        <v>2</v>
      </c>
      <c r="AB223" s="2742">
        <v>0</v>
      </c>
      <c r="AC223" s="2743">
        <v>0</v>
      </c>
      <c r="AD223" s="2742">
        <v>0</v>
      </c>
      <c r="AE223" s="2743">
        <v>0</v>
      </c>
      <c r="AF223" s="2742">
        <v>0</v>
      </c>
      <c r="AG223" s="2743">
        <v>0</v>
      </c>
      <c r="AH223" s="2742">
        <v>0</v>
      </c>
      <c r="AI223" s="2743">
        <v>0</v>
      </c>
      <c r="AJ223" s="2742">
        <v>0</v>
      </c>
      <c r="AK223" s="2743">
        <v>1</v>
      </c>
      <c r="AL223" s="2742">
        <v>0</v>
      </c>
      <c r="AM223" s="2843">
        <v>0</v>
      </c>
      <c r="AN223" s="800">
        <v>0</v>
      </c>
      <c r="AO223" s="743">
        <v>0</v>
      </c>
      <c r="AP223" s="63">
        <v>0</v>
      </c>
      <c r="AQ223" s="2743">
        <v>0</v>
      </c>
      <c r="AR223" s="2736">
        <v>0</v>
      </c>
      <c r="AS223" s="2742">
        <v>0</v>
      </c>
      <c r="AT223" s="2743">
        <v>0</v>
      </c>
      <c r="AU223" s="2743">
        <v>6</v>
      </c>
      <c r="AV223" s="2743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874" t="s">
        <v>191</v>
      </c>
      <c r="B224" s="5875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2858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2852" t="s">
        <v>247</v>
      </c>
      <c r="C225" s="2838">
        <f>SUM(D225+E225)</f>
        <v>0</v>
      </c>
      <c r="D225" s="2839">
        <f t="shared" ref="D225:D233" si="66">SUM(F225+H225+J225+L225+N225+P225+R225+T225+V225+X225+Z225+AB225+AD225+AF225+AH225+AJ225+AL225)</f>
        <v>0</v>
      </c>
      <c r="E225" s="2837">
        <f t="shared" ref="E225:E233" si="67">SUM(G225+I225+K225+M225+O225+Q225+S225+U225+W225+Y225+AA225+AC225+AE225+AG225+AI225+AK225+AM225)</f>
        <v>0</v>
      </c>
      <c r="F225" s="2702"/>
      <c r="G225" s="2672"/>
      <c r="H225" s="2702"/>
      <c r="I225" s="2672"/>
      <c r="J225" s="2702"/>
      <c r="K225" s="2672"/>
      <c r="L225" s="2702"/>
      <c r="M225" s="2672"/>
      <c r="N225" s="2702"/>
      <c r="O225" s="2672"/>
      <c r="P225" s="2702"/>
      <c r="Q225" s="2672"/>
      <c r="R225" s="2702"/>
      <c r="S225" s="2672"/>
      <c r="T225" s="2702"/>
      <c r="U225" s="2672"/>
      <c r="V225" s="2702"/>
      <c r="W225" s="2672"/>
      <c r="X225" s="2702"/>
      <c r="Y225" s="2672"/>
      <c r="Z225" s="2702"/>
      <c r="AA225" s="2672"/>
      <c r="AB225" s="2702"/>
      <c r="AC225" s="2672"/>
      <c r="AD225" s="2702"/>
      <c r="AE225" s="2672"/>
      <c r="AF225" s="2702"/>
      <c r="AG225" s="2672"/>
      <c r="AH225" s="2702"/>
      <c r="AI225" s="2672"/>
      <c r="AJ225" s="2702"/>
      <c r="AK225" s="2672"/>
      <c r="AL225" s="2702"/>
      <c r="AM225" s="2811"/>
      <c r="AN225" s="2812"/>
      <c r="AO225" s="2749"/>
      <c r="AP225" s="2672"/>
      <c r="AQ225" s="2672"/>
      <c r="AR225" s="2753"/>
      <c r="AS225" s="2702"/>
      <c r="AT225" s="2672"/>
      <c r="AU225" s="2672"/>
      <c r="AV225" s="2672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818"/>
      <c r="B226" s="477" t="s">
        <v>194</v>
      </c>
      <c r="C226" s="454">
        <f>SUM(D226+E226)</f>
        <v>0</v>
      </c>
      <c r="D226" s="455">
        <f t="shared" si="66"/>
        <v>0</v>
      </c>
      <c r="E226" s="2216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855" t="s">
        <v>195</v>
      </c>
      <c r="B227" s="5856"/>
      <c r="C227" s="2859">
        <f t="shared" ref="C227:C264" si="75">SUM(D227+E227)</f>
        <v>0</v>
      </c>
      <c r="D227" s="2832">
        <f t="shared" si="66"/>
        <v>0</v>
      </c>
      <c r="E227" s="2842">
        <f t="shared" si="67"/>
        <v>0</v>
      </c>
      <c r="F227" s="2742"/>
      <c r="G227" s="2743"/>
      <c r="H227" s="2742"/>
      <c r="I227" s="2743"/>
      <c r="J227" s="2742"/>
      <c r="K227" s="2743"/>
      <c r="L227" s="2742"/>
      <c r="M227" s="2743"/>
      <c r="N227" s="2742"/>
      <c r="O227" s="2743"/>
      <c r="P227" s="2742"/>
      <c r="Q227" s="2743"/>
      <c r="R227" s="2742"/>
      <c r="S227" s="2743"/>
      <c r="T227" s="2742"/>
      <c r="U227" s="2743"/>
      <c r="V227" s="2742"/>
      <c r="W227" s="2743"/>
      <c r="X227" s="2742"/>
      <c r="Y227" s="2743"/>
      <c r="Z227" s="2742"/>
      <c r="AA227" s="2743"/>
      <c r="AB227" s="2742"/>
      <c r="AC227" s="2743"/>
      <c r="AD227" s="2742"/>
      <c r="AE227" s="2743"/>
      <c r="AF227" s="2742"/>
      <c r="AG227" s="2743"/>
      <c r="AH227" s="2742"/>
      <c r="AI227" s="2743"/>
      <c r="AJ227" s="2742"/>
      <c r="AK227" s="2743"/>
      <c r="AL227" s="2742"/>
      <c r="AM227" s="2843"/>
      <c r="AN227" s="2860"/>
      <c r="AO227" s="2861"/>
      <c r="AP227" s="2743"/>
      <c r="AQ227" s="2743"/>
      <c r="AR227" s="2736"/>
      <c r="AS227" s="2742"/>
      <c r="AT227" s="2743"/>
      <c r="AU227" s="2743"/>
      <c r="AV227" s="2743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2837" t="s">
        <v>197</v>
      </c>
      <c r="C228" s="2838">
        <f t="shared" si="75"/>
        <v>0</v>
      </c>
      <c r="D228" s="2839">
        <f t="shared" si="66"/>
        <v>0</v>
      </c>
      <c r="E228" s="2837">
        <f t="shared" si="67"/>
        <v>0</v>
      </c>
      <c r="F228" s="2702"/>
      <c r="G228" s="2672"/>
      <c r="H228" s="2702"/>
      <c r="I228" s="2672"/>
      <c r="J228" s="2702"/>
      <c r="K228" s="2672"/>
      <c r="L228" s="2702"/>
      <c r="M228" s="2672"/>
      <c r="N228" s="2702"/>
      <c r="O228" s="2672"/>
      <c r="P228" s="2702"/>
      <c r="Q228" s="2672"/>
      <c r="R228" s="2702"/>
      <c r="S228" s="2672"/>
      <c r="T228" s="2702"/>
      <c r="U228" s="2672"/>
      <c r="V228" s="2702"/>
      <c r="W228" s="2672"/>
      <c r="X228" s="2702"/>
      <c r="Y228" s="2672"/>
      <c r="Z228" s="2702"/>
      <c r="AA228" s="2672"/>
      <c r="AB228" s="2702"/>
      <c r="AC228" s="2672"/>
      <c r="AD228" s="2702"/>
      <c r="AE228" s="2672"/>
      <c r="AF228" s="2702"/>
      <c r="AG228" s="2672"/>
      <c r="AH228" s="2702"/>
      <c r="AI228" s="2672"/>
      <c r="AJ228" s="2702"/>
      <c r="AK228" s="2672"/>
      <c r="AL228" s="2702"/>
      <c r="AM228" s="2811"/>
      <c r="AN228" s="2812"/>
      <c r="AO228" s="2749"/>
      <c r="AP228" s="2672"/>
      <c r="AQ228" s="2672"/>
      <c r="AR228" s="2753"/>
      <c r="AS228" s="2702"/>
      <c r="AT228" s="2672"/>
      <c r="AU228" s="2672"/>
      <c r="AV228" s="2672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818"/>
      <c r="B229" s="427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/>
      <c r="G229" s="417"/>
      <c r="H229" s="1589"/>
      <c r="I229" s="417"/>
      <c r="J229" s="1589"/>
      <c r="K229" s="417"/>
      <c r="L229" s="1589"/>
      <c r="M229" s="417"/>
      <c r="N229" s="1589"/>
      <c r="O229" s="417"/>
      <c r="P229" s="1589"/>
      <c r="Q229" s="417"/>
      <c r="R229" s="1589"/>
      <c r="S229" s="417"/>
      <c r="T229" s="1589"/>
      <c r="U229" s="417"/>
      <c r="V229" s="1589"/>
      <c r="W229" s="417"/>
      <c r="X229" s="1589"/>
      <c r="Y229" s="417"/>
      <c r="Z229" s="1589"/>
      <c r="AA229" s="417"/>
      <c r="AB229" s="1589"/>
      <c r="AC229" s="417"/>
      <c r="AD229" s="1589"/>
      <c r="AE229" s="417"/>
      <c r="AF229" s="1589"/>
      <c r="AG229" s="417"/>
      <c r="AH229" s="1589"/>
      <c r="AI229" s="417"/>
      <c r="AJ229" s="2468"/>
      <c r="AK229" s="106"/>
      <c r="AL229" s="1589"/>
      <c r="AM229" s="395"/>
      <c r="AN229" s="492"/>
      <c r="AO229" s="493"/>
      <c r="AP229" s="106"/>
      <c r="AQ229" s="417"/>
      <c r="AR229" s="697"/>
      <c r="AS229" s="158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2844" t="s">
        <v>199</v>
      </c>
      <c r="B230" s="2845"/>
      <c r="C230" s="2660">
        <f t="shared" si="75"/>
        <v>23</v>
      </c>
      <c r="D230" s="2661">
        <f t="shared" si="66"/>
        <v>6</v>
      </c>
      <c r="E230" s="2664">
        <f t="shared" si="67"/>
        <v>17</v>
      </c>
      <c r="F230" s="2742">
        <v>0</v>
      </c>
      <c r="G230" s="2743">
        <v>0</v>
      </c>
      <c r="H230" s="2742">
        <v>0</v>
      </c>
      <c r="I230" s="2743">
        <v>0</v>
      </c>
      <c r="J230" s="2742">
        <v>1</v>
      </c>
      <c r="K230" s="2743">
        <v>3</v>
      </c>
      <c r="L230" s="2742">
        <v>2</v>
      </c>
      <c r="M230" s="2743">
        <v>10</v>
      </c>
      <c r="N230" s="2742">
        <v>0</v>
      </c>
      <c r="O230" s="2743">
        <v>0</v>
      </c>
      <c r="P230" s="2742">
        <v>1</v>
      </c>
      <c r="Q230" s="2743">
        <v>0</v>
      </c>
      <c r="R230" s="2742">
        <v>0</v>
      </c>
      <c r="S230" s="2743">
        <v>0</v>
      </c>
      <c r="T230" s="2742">
        <v>0</v>
      </c>
      <c r="U230" s="2743">
        <v>0</v>
      </c>
      <c r="V230" s="2742">
        <v>1</v>
      </c>
      <c r="W230" s="2743">
        <v>1</v>
      </c>
      <c r="X230" s="2742">
        <v>0</v>
      </c>
      <c r="Y230" s="2743">
        <v>0</v>
      </c>
      <c r="Z230" s="2742">
        <v>1</v>
      </c>
      <c r="AA230" s="2743">
        <v>2</v>
      </c>
      <c r="AB230" s="2742">
        <v>0</v>
      </c>
      <c r="AC230" s="2743">
        <v>0</v>
      </c>
      <c r="AD230" s="2742">
        <v>0</v>
      </c>
      <c r="AE230" s="2743">
        <v>0</v>
      </c>
      <c r="AF230" s="2742">
        <v>0</v>
      </c>
      <c r="AG230" s="2743">
        <v>0</v>
      </c>
      <c r="AH230" s="2742">
        <v>0</v>
      </c>
      <c r="AI230" s="2743">
        <v>0</v>
      </c>
      <c r="AJ230" s="2742">
        <v>0</v>
      </c>
      <c r="AK230" s="2743">
        <v>1</v>
      </c>
      <c r="AL230" s="2742">
        <v>0</v>
      </c>
      <c r="AM230" s="2843">
        <v>0</v>
      </c>
      <c r="AN230" s="2860">
        <v>0</v>
      </c>
      <c r="AO230" s="2861">
        <v>0</v>
      </c>
      <c r="AP230" s="2743">
        <v>0</v>
      </c>
      <c r="AQ230" s="2743">
        <v>0</v>
      </c>
      <c r="AR230" s="2736">
        <v>0</v>
      </c>
      <c r="AS230" s="2742">
        <v>0</v>
      </c>
      <c r="AT230" s="2743">
        <v>0</v>
      </c>
      <c r="AU230" s="2743">
        <v>6</v>
      </c>
      <c r="AV230" s="2743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3</v>
      </c>
      <c r="D231" s="437">
        <f t="shared" si="66"/>
        <v>1</v>
      </c>
      <c r="E231" s="2223">
        <f t="shared" si="67"/>
        <v>2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0</v>
      </c>
      <c r="L231" s="55">
        <v>1</v>
      </c>
      <c r="M231" s="57">
        <v>0</v>
      </c>
      <c r="N231" s="55">
        <v>0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0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1</v>
      </c>
      <c r="AB231" s="55">
        <v>0</v>
      </c>
      <c r="AC231" s="57">
        <v>0</v>
      </c>
      <c r="AD231" s="55">
        <v>0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1</v>
      </c>
      <c r="AL231" s="55">
        <v>0</v>
      </c>
      <c r="AM231" s="362">
        <v>0</v>
      </c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4</v>
      </c>
      <c r="D232" s="442">
        <f t="shared" si="66"/>
        <v>0</v>
      </c>
      <c r="E232" s="2213">
        <f t="shared" si="67"/>
        <v>4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1</v>
      </c>
      <c r="L232" s="36">
        <v>0</v>
      </c>
      <c r="M232" s="40">
        <v>3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1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0</v>
      </c>
      <c r="D233" s="442">
        <f t="shared" si="66"/>
        <v>0</v>
      </c>
      <c r="E233" s="2213">
        <f t="shared" si="67"/>
        <v>0</v>
      </c>
      <c r="F233" s="36"/>
      <c r="G233" s="40"/>
      <c r="H233" s="36"/>
      <c r="I233" s="40"/>
      <c r="J233" s="36"/>
      <c r="K233" s="40"/>
      <c r="L233" s="36"/>
      <c r="M233" s="40"/>
      <c r="N233" s="36"/>
      <c r="O233" s="40"/>
      <c r="P233" s="36"/>
      <c r="Q233" s="40"/>
      <c r="R233" s="36"/>
      <c r="S233" s="40"/>
      <c r="T233" s="36"/>
      <c r="U233" s="40"/>
      <c r="V233" s="36"/>
      <c r="W233" s="40"/>
      <c r="X233" s="36"/>
      <c r="Y233" s="40"/>
      <c r="Z233" s="36"/>
      <c r="AA233" s="40"/>
      <c r="AB233" s="36"/>
      <c r="AC233" s="40"/>
      <c r="AD233" s="36"/>
      <c r="AE233" s="40"/>
      <c r="AF233" s="36"/>
      <c r="AG233" s="40"/>
      <c r="AH233" s="36"/>
      <c r="AI233" s="40"/>
      <c r="AJ233" s="36"/>
      <c r="AK233" s="40"/>
      <c r="AL233" s="36"/>
      <c r="AM233" s="347"/>
      <c r="AN233" s="363"/>
      <c r="AO233" s="373"/>
      <c r="AP233" s="57"/>
      <c r="AQ233" s="40"/>
      <c r="AR233" s="240"/>
      <c r="AS233" s="36"/>
      <c r="AT233" s="40"/>
      <c r="AU233" s="40"/>
      <c r="AV233" s="40"/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2213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1</v>
      </c>
      <c r="D235" s="442">
        <f t="shared" ref="D235:E241" si="76">SUM(F235+H235+J235+L235+N235+P235+R235+T235+V235+X235+Z235+AB235+AD235+AF235+AH235+AJ235+AL235)</f>
        <v>0</v>
      </c>
      <c r="E235" s="2213">
        <f t="shared" si="76"/>
        <v>1</v>
      </c>
      <c r="F235" s="36">
        <v>0</v>
      </c>
      <c r="G235" s="40">
        <v>0</v>
      </c>
      <c r="H235" s="36">
        <v>0</v>
      </c>
      <c r="I235" s="40">
        <v>0</v>
      </c>
      <c r="J235" s="36">
        <v>0</v>
      </c>
      <c r="K235" s="40">
        <v>0</v>
      </c>
      <c r="L235" s="36">
        <v>0</v>
      </c>
      <c r="M235" s="40">
        <v>1</v>
      </c>
      <c r="N235" s="36">
        <v>0</v>
      </c>
      <c r="O235" s="40">
        <v>0</v>
      </c>
      <c r="P235" s="36">
        <v>0</v>
      </c>
      <c r="Q235" s="40">
        <v>0</v>
      </c>
      <c r="R235" s="36">
        <v>0</v>
      </c>
      <c r="S235" s="40">
        <v>0</v>
      </c>
      <c r="T235" s="36">
        <v>0</v>
      </c>
      <c r="U235" s="40">
        <v>0</v>
      </c>
      <c r="V235" s="36">
        <v>0</v>
      </c>
      <c r="W235" s="40">
        <v>0</v>
      </c>
      <c r="X235" s="36">
        <v>0</v>
      </c>
      <c r="Y235" s="40">
        <v>0</v>
      </c>
      <c r="Z235" s="36">
        <v>0</v>
      </c>
      <c r="AA235" s="40">
        <v>0</v>
      </c>
      <c r="AB235" s="36">
        <v>0</v>
      </c>
      <c r="AC235" s="40">
        <v>0</v>
      </c>
      <c r="AD235" s="36">
        <v>0</v>
      </c>
      <c r="AE235" s="40">
        <v>0</v>
      </c>
      <c r="AF235" s="36">
        <v>0</v>
      </c>
      <c r="AG235" s="40">
        <v>0</v>
      </c>
      <c r="AH235" s="36">
        <v>0</v>
      </c>
      <c r="AI235" s="40">
        <v>0</v>
      </c>
      <c r="AJ235" s="36">
        <v>0</v>
      </c>
      <c r="AK235" s="40">
        <v>0</v>
      </c>
      <c r="AL235" s="36">
        <v>0</v>
      </c>
      <c r="AM235" s="347">
        <v>0</v>
      </c>
      <c r="AN235" s="363">
        <v>0</v>
      </c>
      <c r="AO235" s="373">
        <v>0</v>
      </c>
      <c r="AP235" s="57">
        <v>0</v>
      </c>
      <c r="AQ235" s="40">
        <v>0</v>
      </c>
      <c r="AR235" s="240">
        <v>0</v>
      </c>
      <c r="AS235" s="36">
        <v>0</v>
      </c>
      <c r="AT235" s="40">
        <v>0</v>
      </c>
      <c r="AU235" s="40">
        <v>0</v>
      </c>
      <c r="AV235" s="40">
        <v>0</v>
      </c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2213">
        <f t="shared" si="76"/>
        <v>0</v>
      </c>
      <c r="F236" s="36">
        <v>0</v>
      </c>
      <c r="G236" s="40">
        <v>0</v>
      </c>
      <c r="H236" s="36">
        <v>0</v>
      </c>
      <c r="I236" s="40">
        <v>0</v>
      </c>
      <c r="J236" s="36">
        <v>0</v>
      </c>
      <c r="K236" s="40">
        <v>0</v>
      </c>
      <c r="L236" s="36">
        <v>0</v>
      </c>
      <c r="M236" s="40">
        <v>0</v>
      </c>
      <c r="N236" s="36">
        <v>0</v>
      </c>
      <c r="O236" s="40">
        <v>0</v>
      </c>
      <c r="P236" s="36">
        <v>0</v>
      </c>
      <c r="Q236" s="40">
        <v>0</v>
      </c>
      <c r="R236" s="36">
        <v>0</v>
      </c>
      <c r="S236" s="40">
        <v>0</v>
      </c>
      <c r="T236" s="36">
        <v>0</v>
      </c>
      <c r="U236" s="40">
        <v>0</v>
      </c>
      <c r="V236" s="36">
        <v>0</v>
      </c>
      <c r="W236" s="40">
        <v>0</v>
      </c>
      <c r="X236" s="36">
        <v>0</v>
      </c>
      <c r="Y236" s="40">
        <v>0</v>
      </c>
      <c r="Z236" s="36">
        <v>0</v>
      </c>
      <c r="AA236" s="40">
        <v>0</v>
      </c>
      <c r="AB236" s="36">
        <v>0</v>
      </c>
      <c r="AC236" s="40">
        <v>0</v>
      </c>
      <c r="AD236" s="36">
        <v>0</v>
      </c>
      <c r="AE236" s="40">
        <v>0</v>
      </c>
      <c r="AF236" s="36">
        <v>0</v>
      </c>
      <c r="AG236" s="40">
        <v>0</v>
      </c>
      <c r="AH236" s="36">
        <v>0</v>
      </c>
      <c r="AI236" s="40">
        <v>0</v>
      </c>
      <c r="AJ236" s="36">
        <v>0</v>
      </c>
      <c r="AK236" s="40">
        <v>0</v>
      </c>
      <c r="AL236" s="36">
        <v>0</v>
      </c>
      <c r="AM236" s="347">
        <v>0</v>
      </c>
      <c r="AN236" s="363">
        <v>0</v>
      </c>
      <c r="AO236" s="373">
        <v>0</v>
      </c>
      <c r="AP236" s="57">
        <v>0</v>
      </c>
      <c r="AQ236" s="40">
        <v>0</v>
      </c>
      <c r="AR236" s="240">
        <v>0</v>
      </c>
      <c r="AS236" s="36">
        <v>0</v>
      </c>
      <c r="AT236" s="40">
        <v>0</v>
      </c>
      <c r="AU236" s="40">
        <v>0</v>
      </c>
      <c r="AV236" s="40">
        <v>0</v>
      </c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1</v>
      </c>
      <c r="D237" s="442">
        <f t="shared" si="76"/>
        <v>0</v>
      </c>
      <c r="E237" s="2213">
        <f t="shared" si="76"/>
        <v>1</v>
      </c>
      <c r="F237" s="36">
        <v>0</v>
      </c>
      <c r="G237" s="40">
        <v>0</v>
      </c>
      <c r="H237" s="36">
        <v>0</v>
      </c>
      <c r="I237" s="40">
        <v>0</v>
      </c>
      <c r="J237" s="36">
        <v>0</v>
      </c>
      <c r="K237" s="40">
        <v>0</v>
      </c>
      <c r="L237" s="36">
        <v>0</v>
      </c>
      <c r="M237" s="40">
        <v>1</v>
      </c>
      <c r="N237" s="36">
        <v>0</v>
      </c>
      <c r="O237" s="40">
        <v>0</v>
      </c>
      <c r="P237" s="36">
        <v>0</v>
      </c>
      <c r="Q237" s="40">
        <v>0</v>
      </c>
      <c r="R237" s="36">
        <v>0</v>
      </c>
      <c r="S237" s="40">
        <v>0</v>
      </c>
      <c r="T237" s="36">
        <v>0</v>
      </c>
      <c r="U237" s="40">
        <v>0</v>
      </c>
      <c r="V237" s="36">
        <v>0</v>
      </c>
      <c r="W237" s="40">
        <v>0</v>
      </c>
      <c r="X237" s="36">
        <v>0</v>
      </c>
      <c r="Y237" s="40">
        <v>0</v>
      </c>
      <c r="Z237" s="36">
        <v>0</v>
      </c>
      <c r="AA237" s="40">
        <v>0</v>
      </c>
      <c r="AB237" s="36">
        <v>0</v>
      </c>
      <c r="AC237" s="40">
        <v>0</v>
      </c>
      <c r="AD237" s="36">
        <v>0</v>
      </c>
      <c r="AE237" s="40">
        <v>0</v>
      </c>
      <c r="AF237" s="36">
        <v>0</v>
      </c>
      <c r="AG237" s="40">
        <v>0</v>
      </c>
      <c r="AH237" s="36">
        <v>0</v>
      </c>
      <c r="AI237" s="40">
        <v>0</v>
      </c>
      <c r="AJ237" s="36">
        <v>0</v>
      </c>
      <c r="AK237" s="40">
        <v>0</v>
      </c>
      <c r="AL237" s="36">
        <v>0</v>
      </c>
      <c r="AM237" s="347">
        <v>0</v>
      </c>
      <c r="AN237" s="363">
        <v>0</v>
      </c>
      <c r="AO237" s="373">
        <v>0</v>
      </c>
      <c r="AP237" s="57">
        <v>0</v>
      </c>
      <c r="AQ237" s="40">
        <v>0</v>
      </c>
      <c r="AR237" s="240">
        <v>0</v>
      </c>
      <c r="AS237" s="36">
        <v>0</v>
      </c>
      <c r="AT237" s="40">
        <v>0</v>
      </c>
      <c r="AU237" s="40">
        <v>1</v>
      </c>
      <c r="AV237" s="40">
        <v>0</v>
      </c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818"/>
      <c r="B238" s="498" t="s">
        <v>208</v>
      </c>
      <c r="C238" s="451">
        <f t="shared" si="75"/>
        <v>0</v>
      </c>
      <c r="D238" s="444">
        <f t="shared" si="76"/>
        <v>0</v>
      </c>
      <c r="E238" s="2221">
        <f t="shared" si="76"/>
        <v>0</v>
      </c>
      <c r="F238" s="58">
        <v>0</v>
      </c>
      <c r="G238" s="60">
        <v>0</v>
      </c>
      <c r="H238" s="58">
        <v>0</v>
      </c>
      <c r="I238" s="60">
        <v>0</v>
      </c>
      <c r="J238" s="58">
        <v>0</v>
      </c>
      <c r="K238" s="60">
        <v>0</v>
      </c>
      <c r="L238" s="58">
        <v>0</v>
      </c>
      <c r="M238" s="60">
        <v>0</v>
      </c>
      <c r="N238" s="58">
        <v>0</v>
      </c>
      <c r="O238" s="60">
        <v>0</v>
      </c>
      <c r="P238" s="58">
        <v>0</v>
      </c>
      <c r="Q238" s="60">
        <v>0</v>
      </c>
      <c r="R238" s="58">
        <v>0</v>
      </c>
      <c r="S238" s="60">
        <v>0</v>
      </c>
      <c r="T238" s="58">
        <v>0</v>
      </c>
      <c r="U238" s="60">
        <v>0</v>
      </c>
      <c r="V238" s="58">
        <v>0</v>
      </c>
      <c r="W238" s="60">
        <v>0</v>
      </c>
      <c r="X238" s="58">
        <v>0</v>
      </c>
      <c r="Y238" s="60">
        <v>0</v>
      </c>
      <c r="Z238" s="58">
        <v>0</v>
      </c>
      <c r="AA238" s="60">
        <v>0</v>
      </c>
      <c r="AB238" s="58">
        <v>0</v>
      </c>
      <c r="AC238" s="60">
        <v>0</v>
      </c>
      <c r="AD238" s="58">
        <v>0</v>
      </c>
      <c r="AE238" s="60">
        <v>0</v>
      </c>
      <c r="AF238" s="58">
        <v>0</v>
      </c>
      <c r="AG238" s="60">
        <v>0</v>
      </c>
      <c r="AH238" s="58">
        <v>0</v>
      </c>
      <c r="AI238" s="60">
        <v>0</v>
      </c>
      <c r="AJ238" s="58">
        <v>0</v>
      </c>
      <c r="AK238" s="60">
        <v>0</v>
      </c>
      <c r="AL238" s="58">
        <v>0</v>
      </c>
      <c r="AM238" s="352">
        <v>0</v>
      </c>
      <c r="AN238" s="490">
        <v>0</v>
      </c>
      <c r="AO238" s="244">
        <v>0</v>
      </c>
      <c r="AP238" s="63">
        <v>0</v>
      </c>
      <c r="AQ238" s="60">
        <v>0</v>
      </c>
      <c r="AR238" s="307">
        <v>0</v>
      </c>
      <c r="AS238" s="58">
        <v>0</v>
      </c>
      <c r="AT238" s="60">
        <v>0</v>
      </c>
      <c r="AU238" s="60">
        <v>0</v>
      </c>
      <c r="AV238" s="60">
        <v>0</v>
      </c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2862" t="s">
        <v>210</v>
      </c>
      <c r="C239" s="2838">
        <f t="shared" si="75"/>
        <v>0</v>
      </c>
      <c r="D239" s="2839">
        <f t="shared" si="76"/>
        <v>0</v>
      </c>
      <c r="E239" s="2837">
        <f t="shared" si="76"/>
        <v>0</v>
      </c>
      <c r="F239" s="2702"/>
      <c r="G239" s="2672"/>
      <c r="H239" s="2702"/>
      <c r="I239" s="2672"/>
      <c r="J239" s="2702"/>
      <c r="K239" s="2672"/>
      <c r="L239" s="2702"/>
      <c r="M239" s="2672"/>
      <c r="N239" s="2702"/>
      <c r="O239" s="2672"/>
      <c r="P239" s="2702"/>
      <c r="Q239" s="2672"/>
      <c r="R239" s="2702"/>
      <c r="S239" s="2672"/>
      <c r="T239" s="2702"/>
      <c r="U239" s="2672"/>
      <c r="V239" s="2702"/>
      <c r="W239" s="2672"/>
      <c r="X239" s="2702"/>
      <c r="Y239" s="2672"/>
      <c r="Z239" s="2702"/>
      <c r="AA239" s="2672"/>
      <c r="AB239" s="2702"/>
      <c r="AC239" s="2672"/>
      <c r="AD239" s="2702"/>
      <c r="AE239" s="2672"/>
      <c r="AF239" s="2702"/>
      <c r="AG239" s="2672"/>
      <c r="AH239" s="2702"/>
      <c r="AI239" s="2672"/>
      <c r="AJ239" s="2863"/>
      <c r="AK239" s="587"/>
      <c r="AL239" s="2702"/>
      <c r="AM239" s="2811"/>
      <c r="AN239" s="363"/>
      <c r="AO239" s="373"/>
      <c r="AP239" s="57"/>
      <c r="AQ239" s="2672"/>
      <c r="AR239" s="2753"/>
      <c r="AS239" s="2702"/>
      <c r="AT239" s="2672"/>
      <c r="AU239" s="2672"/>
      <c r="AV239" s="2672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2213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2216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2852" t="s">
        <v>214</v>
      </c>
      <c r="C242" s="2838">
        <f t="shared" si="75"/>
        <v>0</v>
      </c>
      <c r="D242" s="2839">
        <f>SUM(F242+H242+J242+L242+N242)</f>
        <v>0</v>
      </c>
      <c r="E242" s="2837">
        <f>SUM(G242+I242+K242+M242+O242)</f>
        <v>0</v>
      </c>
      <c r="F242" s="2702"/>
      <c r="G242" s="2672"/>
      <c r="H242" s="2702"/>
      <c r="I242" s="2672"/>
      <c r="J242" s="2702"/>
      <c r="K242" s="2672"/>
      <c r="L242" s="2702"/>
      <c r="M242" s="2672"/>
      <c r="N242" s="2702"/>
      <c r="O242" s="2672"/>
      <c r="P242" s="2847"/>
      <c r="Q242" s="2848"/>
      <c r="R242" s="2847"/>
      <c r="S242" s="2848"/>
      <c r="T242" s="2847"/>
      <c r="U242" s="2848"/>
      <c r="V242" s="2847"/>
      <c r="W242" s="2848"/>
      <c r="X242" s="2847"/>
      <c r="Y242" s="2848"/>
      <c r="Z242" s="2847"/>
      <c r="AA242" s="2848"/>
      <c r="AB242" s="2847"/>
      <c r="AC242" s="2848"/>
      <c r="AD242" s="2847"/>
      <c r="AE242" s="2848"/>
      <c r="AF242" s="2847"/>
      <c r="AG242" s="2848"/>
      <c r="AH242" s="2847"/>
      <c r="AI242" s="2848"/>
      <c r="AJ242" s="2847"/>
      <c r="AK242" s="2848"/>
      <c r="AL242" s="2847"/>
      <c r="AM242" s="2864"/>
      <c r="AN242" s="2812"/>
      <c r="AO242" s="2749"/>
      <c r="AP242" s="2672"/>
      <c r="AQ242" s="2672"/>
      <c r="AR242" s="2850"/>
      <c r="AS242" s="2702"/>
      <c r="AT242" s="2672"/>
      <c r="AU242" s="2672"/>
      <c r="AV242" s="2672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2213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2213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1</v>
      </c>
      <c r="D245" s="455">
        <f t="shared" si="77"/>
        <v>1</v>
      </c>
      <c r="E245" s="2216">
        <f t="shared" si="77"/>
        <v>0</v>
      </c>
      <c r="F245" s="43">
        <v>0</v>
      </c>
      <c r="G245" s="63">
        <v>0</v>
      </c>
      <c r="H245" s="43">
        <v>0</v>
      </c>
      <c r="I245" s="63">
        <v>0</v>
      </c>
      <c r="J245" s="43">
        <v>0</v>
      </c>
      <c r="K245" s="63">
        <v>0</v>
      </c>
      <c r="L245" s="43">
        <v>1</v>
      </c>
      <c r="M245" s="63">
        <v>0</v>
      </c>
      <c r="N245" s="43">
        <v>0</v>
      </c>
      <c r="O245" s="63"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0</v>
      </c>
      <c r="AQ245" s="43">
        <v>0</v>
      </c>
      <c r="AR245" s="504"/>
      <c r="AS245" s="43">
        <v>0</v>
      </c>
      <c r="AT245" s="63">
        <v>0</v>
      </c>
      <c r="AU245" s="63">
        <v>0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2865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2223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2853"/>
      <c r="AN246" s="2749"/>
      <c r="AO246" s="2711"/>
      <c r="AP246" s="2866"/>
      <c r="AQ246" s="57"/>
      <c r="AR246" s="57"/>
      <c r="AS246" s="2702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2222" t="s">
        <v>220</v>
      </c>
      <c r="C247" s="441">
        <f t="shared" si="75"/>
        <v>0</v>
      </c>
      <c r="D247" s="442">
        <f t="shared" si="78"/>
        <v>0</v>
      </c>
      <c r="E247" s="2213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2222" t="s">
        <v>221</v>
      </c>
      <c r="C248" s="441">
        <f t="shared" si="75"/>
        <v>0</v>
      </c>
      <c r="D248" s="442">
        <f t="shared" si="78"/>
        <v>0</v>
      </c>
      <c r="E248" s="2213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2222" t="s">
        <v>222</v>
      </c>
      <c r="C249" s="441">
        <f t="shared" si="75"/>
        <v>0</v>
      </c>
      <c r="D249" s="442">
        <f t="shared" si="78"/>
        <v>0</v>
      </c>
      <c r="E249" s="2213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2222" t="s">
        <v>223</v>
      </c>
      <c r="C250" s="436">
        <f t="shared" si="75"/>
        <v>0</v>
      </c>
      <c r="D250" s="437">
        <f t="shared" si="78"/>
        <v>0</v>
      </c>
      <c r="E250" s="2223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818"/>
      <c r="B251" s="469" t="s">
        <v>224</v>
      </c>
      <c r="C251" s="1588">
        <f t="shared" si="75"/>
        <v>5</v>
      </c>
      <c r="D251" s="432">
        <f t="shared" si="78"/>
        <v>2</v>
      </c>
      <c r="E251" s="416">
        <f t="shared" si="78"/>
        <v>3</v>
      </c>
      <c r="F251" s="36">
        <v>0</v>
      </c>
      <c r="G251" s="40">
        <v>0</v>
      </c>
      <c r="H251" s="36">
        <v>0</v>
      </c>
      <c r="I251" s="40">
        <v>0</v>
      </c>
      <c r="J251" s="36">
        <v>0</v>
      </c>
      <c r="K251" s="40">
        <v>1</v>
      </c>
      <c r="L251" s="36">
        <v>0</v>
      </c>
      <c r="M251" s="40">
        <v>2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1</v>
      </c>
      <c r="W251" s="40">
        <v>0</v>
      </c>
      <c r="X251" s="36">
        <v>0</v>
      </c>
      <c r="Y251" s="40">
        <v>0</v>
      </c>
      <c r="Z251" s="36">
        <v>1</v>
      </c>
      <c r="AA251" s="40">
        <v>0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2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2865" t="s">
        <v>226</v>
      </c>
      <c r="C252" s="2838">
        <f t="shared" si="75"/>
        <v>0</v>
      </c>
      <c r="D252" s="2839">
        <f t="shared" si="78"/>
        <v>0</v>
      </c>
      <c r="E252" s="2837">
        <f t="shared" si="78"/>
        <v>0</v>
      </c>
      <c r="F252" s="2702"/>
      <c r="G252" s="2672"/>
      <c r="H252" s="2702"/>
      <c r="I252" s="2672"/>
      <c r="J252" s="2702"/>
      <c r="K252" s="2672"/>
      <c r="L252" s="2702"/>
      <c r="M252" s="2672"/>
      <c r="N252" s="2702"/>
      <c r="O252" s="2672"/>
      <c r="P252" s="2702"/>
      <c r="Q252" s="2672"/>
      <c r="R252" s="2702"/>
      <c r="S252" s="2672"/>
      <c r="T252" s="2702"/>
      <c r="U252" s="2672"/>
      <c r="V252" s="2702"/>
      <c r="W252" s="2672"/>
      <c r="X252" s="2702"/>
      <c r="Y252" s="2672"/>
      <c r="Z252" s="2702"/>
      <c r="AA252" s="2672"/>
      <c r="AB252" s="2702"/>
      <c r="AC252" s="2672"/>
      <c r="AD252" s="2702"/>
      <c r="AE252" s="2672"/>
      <c r="AF252" s="2702"/>
      <c r="AG252" s="2672"/>
      <c r="AH252" s="2702"/>
      <c r="AI252" s="2672"/>
      <c r="AJ252" s="2702"/>
      <c r="AK252" s="2672"/>
      <c r="AL252" s="2702"/>
      <c r="AM252" s="2811"/>
      <c r="AN252" s="363"/>
      <c r="AO252" s="373"/>
      <c r="AP252" s="57"/>
      <c r="AQ252" s="507"/>
      <c r="AR252" s="508"/>
      <c r="AS252" s="2702"/>
      <c r="AT252" s="2672"/>
      <c r="AU252" s="2672"/>
      <c r="AV252" s="2672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2212" t="s">
        <v>227</v>
      </c>
      <c r="C253" s="436">
        <f t="shared" si="75"/>
        <v>0</v>
      </c>
      <c r="D253" s="437">
        <f t="shared" si="78"/>
        <v>0</v>
      </c>
      <c r="E253" s="2223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818"/>
      <c r="B254" s="2215" t="s">
        <v>228</v>
      </c>
      <c r="C254" s="2841">
        <f t="shared" si="75"/>
        <v>0</v>
      </c>
      <c r="D254" s="714">
        <f t="shared" si="78"/>
        <v>0</v>
      </c>
      <c r="E254" s="427">
        <f t="shared" si="78"/>
        <v>0</v>
      </c>
      <c r="F254" s="2468"/>
      <c r="G254" s="106"/>
      <c r="H254" s="2468"/>
      <c r="I254" s="106"/>
      <c r="J254" s="2468"/>
      <c r="K254" s="106"/>
      <c r="L254" s="2468"/>
      <c r="M254" s="106"/>
      <c r="N254" s="2468"/>
      <c r="O254" s="106"/>
      <c r="P254" s="2468"/>
      <c r="Q254" s="106"/>
      <c r="R254" s="2468"/>
      <c r="S254" s="106"/>
      <c r="T254" s="2468"/>
      <c r="U254" s="106"/>
      <c r="V254" s="2468"/>
      <c r="W254" s="106"/>
      <c r="X254" s="2468"/>
      <c r="Y254" s="106"/>
      <c r="Z254" s="2468"/>
      <c r="AA254" s="106"/>
      <c r="AB254" s="2468"/>
      <c r="AC254" s="106"/>
      <c r="AD254" s="2468"/>
      <c r="AE254" s="106"/>
      <c r="AF254" s="2468"/>
      <c r="AG254" s="106"/>
      <c r="AH254" s="2468"/>
      <c r="AI254" s="106"/>
      <c r="AJ254" s="2468"/>
      <c r="AK254" s="106"/>
      <c r="AL254" s="2468"/>
      <c r="AM254" s="428"/>
      <c r="AN254" s="800"/>
      <c r="AO254" s="743"/>
      <c r="AP254" s="106"/>
      <c r="AQ254" s="384"/>
      <c r="AR254" s="504"/>
      <c r="AS254" s="2468"/>
      <c r="AT254" s="106"/>
      <c r="AU254" s="106"/>
      <c r="AV254" s="106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846" t="s">
        <v>229</v>
      </c>
      <c r="B255" s="5847"/>
      <c r="C255" s="436">
        <f t="shared" si="75"/>
        <v>2</v>
      </c>
      <c r="D255" s="437">
        <f t="shared" si="78"/>
        <v>0</v>
      </c>
      <c r="E255" s="2223">
        <f t="shared" si="78"/>
        <v>2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0</v>
      </c>
      <c r="L255" s="55">
        <v>0</v>
      </c>
      <c r="M255" s="57">
        <v>1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1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>
        <v>0</v>
      </c>
      <c r="AE255" s="57">
        <v>0</v>
      </c>
      <c r="AF255" s="55">
        <v>0</v>
      </c>
      <c r="AG255" s="57">
        <v>0</v>
      </c>
      <c r="AH255" s="55">
        <v>0</v>
      </c>
      <c r="AI255" s="57">
        <v>0</v>
      </c>
      <c r="AJ255" s="55">
        <v>0</v>
      </c>
      <c r="AK255" s="57">
        <v>0</v>
      </c>
      <c r="AL255" s="55">
        <v>0</v>
      </c>
      <c r="AM255" s="362">
        <v>0</v>
      </c>
      <c r="AN255" s="363">
        <v>0</v>
      </c>
      <c r="AO255" s="373">
        <v>0</v>
      </c>
      <c r="AP255" s="57">
        <v>0</v>
      </c>
      <c r="AQ255" s="57">
        <v>0</v>
      </c>
      <c r="AR255" s="439">
        <v>0</v>
      </c>
      <c r="AS255" s="55">
        <v>0</v>
      </c>
      <c r="AT255" s="57">
        <v>0</v>
      </c>
      <c r="AU255" s="57">
        <v>0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2213">
        <f t="shared" si="78"/>
        <v>0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0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2213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4</v>
      </c>
      <c r="D258" s="442">
        <f t="shared" si="78"/>
        <v>1</v>
      </c>
      <c r="E258" s="2213">
        <f t="shared" si="78"/>
        <v>3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2</v>
      </c>
      <c r="N258" s="36">
        <v>0</v>
      </c>
      <c r="O258" s="40">
        <v>0</v>
      </c>
      <c r="P258" s="36">
        <v>1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1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1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2852" t="s">
        <v>234</v>
      </c>
      <c r="C259" s="441">
        <f t="shared" si="75"/>
        <v>2</v>
      </c>
      <c r="D259" s="442">
        <f t="shared" si="78"/>
        <v>1</v>
      </c>
      <c r="E259" s="2213">
        <f t="shared" si="78"/>
        <v>1</v>
      </c>
      <c r="F259" s="58">
        <v>0</v>
      </c>
      <c r="G259" s="60">
        <v>0</v>
      </c>
      <c r="H259" s="58">
        <v>0</v>
      </c>
      <c r="I259" s="60">
        <v>0</v>
      </c>
      <c r="J259" s="58">
        <v>1</v>
      </c>
      <c r="K259" s="60">
        <v>1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0</v>
      </c>
      <c r="AQ259" s="60">
        <v>0</v>
      </c>
      <c r="AR259" s="307">
        <v>0</v>
      </c>
      <c r="AS259" s="58">
        <v>0</v>
      </c>
      <c r="AT259" s="60">
        <v>0</v>
      </c>
      <c r="AU259" s="60">
        <v>1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0</v>
      </c>
      <c r="D260" s="442">
        <f t="shared" si="78"/>
        <v>0</v>
      </c>
      <c r="E260" s="2213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2213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2213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818"/>
      <c r="B263" s="477" t="s">
        <v>238</v>
      </c>
      <c r="C263" s="454">
        <f t="shared" si="75"/>
        <v>0</v>
      </c>
      <c r="D263" s="455">
        <f t="shared" si="78"/>
        <v>0</v>
      </c>
      <c r="E263" s="2216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697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2216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800"/>
      <c r="AO265" s="743"/>
      <c r="AP265" s="106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850" t="s">
        <v>72</v>
      </c>
      <c r="D267" s="5850"/>
      <c r="E267" s="5850"/>
      <c r="F267" s="5823" t="s">
        <v>250</v>
      </c>
      <c r="G267" s="5834"/>
      <c r="H267" s="5823" t="s">
        <v>251</v>
      </c>
      <c r="I267" s="5834"/>
      <c r="J267" s="5823" t="s">
        <v>252</v>
      </c>
      <c r="K267" s="5834"/>
      <c r="L267" s="5823" t="s">
        <v>253</v>
      </c>
      <c r="M267" s="5834"/>
      <c r="N267" s="5823" t="s">
        <v>254</v>
      </c>
      <c r="O267" s="5834"/>
      <c r="P267" s="5823" t="s">
        <v>255</v>
      </c>
      <c r="Q267" s="5834"/>
      <c r="R267" s="5823" t="s">
        <v>256</v>
      </c>
      <c r="S267" s="5834"/>
      <c r="T267" s="5823" t="s">
        <v>257</v>
      </c>
      <c r="U267" s="5834"/>
      <c r="V267" s="5823" t="s">
        <v>258</v>
      </c>
      <c r="W267" s="5834"/>
      <c r="X267" s="5823" t="s">
        <v>259</v>
      </c>
      <c r="Y267" s="5834"/>
      <c r="Z267" s="5823" t="s">
        <v>260</v>
      </c>
      <c r="AA267" s="5834"/>
      <c r="AB267" s="5823" t="s">
        <v>261</v>
      </c>
      <c r="AC267" s="5834"/>
      <c r="AD267" s="5823" t="s">
        <v>262</v>
      </c>
      <c r="AE267" s="5834"/>
      <c r="AF267" s="5823" t="s">
        <v>263</v>
      </c>
      <c r="AG267" s="5834"/>
      <c r="AH267" s="5823" t="s">
        <v>264</v>
      </c>
      <c r="AI267" s="5834"/>
      <c r="AJ267" s="5823" t="s">
        <v>265</v>
      </c>
      <c r="AK267" s="5834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229"/>
      <c r="B268" s="4735"/>
      <c r="C268" s="2651" t="s">
        <v>97</v>
      </c>
      <c r="D268" s="2744" t="s">
        <v>62</v>
      </c>
      <c r="E268" s="2655" t="s">
        <v>98</v>
      </c>
      <c r="F268" s="2829" t="s">
        <v>62</v>
      </c>
      <c r="G268" s="2867" t="s">
        <v>98</v>
      </c>
      <c r="H268" s="2829" t="s">
        <v>62</v>
      </c>
      <c r="I268" s="2867" t="s">
        <v>98</v>
      </c>
      <c r="J268" s="2829" t="s">
        <v>62</v>
      </c>
      <c r="K268" s="2867" t="s">
        <v>98</v>
      </c>
      <c r="L268" s="2829" t="s">
        <v>62</v>
      </c>
      <c r="M268" s="2867" t="s">
        <v>98</v>
      </c>
      <c r="N268" s="2829" t="s">
        <v>62</v>
      </c>
      <c r="O268" s="2867" t="s">
        <v>98</v>
      </c>
      <c r="P268" s="2829" t="s">
        <v>62</v>
      </c>
      <c r="Q268" s="2867" t="s">
        <v>98</v>
      </c>
      <c r="R268" s="2829" t="s">
        <v>62</v>
      </c>
      <c r="S268" s="2867" t="s">
        <v>98</v>
      </c>
      <c r="T268" s="2829" t="s">
        <v>62</v>
      </c>
      <c r="U268" s="2867" t="s">
        <v>98</v>
      </c>
      <c r="V268" s="2829" t="s">
        <v>62</v>
      </c>
      <c r="W268" s="2867" t="s">
        <v>98</v>
      </c>
      <c r="X268" s="2829" t="s">
        <v>62</v>
      </c>
      <c r="Y268" s="2867" t="s">
        <v>98</v>
      </c>
      <c r="Z268" s="2829" t="s">
        <v>62</v>
      </c>
      <c r="AA268" s="2867" t="s">
        <v>98</v>
      </c>
      <c r="AB268" s="2829" t="s">
        <v>62</v>
      </c>
      <c r="AC268" s="2867" t="s">
        <v>98</v>
      </c>
      <c r="AD268" s="2829" t="s">
        <v>62</v>
      </c>
      <c r="AE268" s="2867" t="s">
        <v>98</v>
      </c>
      <c r="AF268" s="2829" t="s">
        <v>62</v>
      </c>
      <c r="AG268" s="2867" t="s">
        <v>98</v>
      </c>
      <c r="AH268" s="2829" t="s">
        <v>62</v>
      </c>
      <c r="AI268" s="2867" t="s">
        <v>98</v>
      </c>
      <c r="AJ268" s="2829" t="s">
        <v>62</v>
      </c>
      <c r="AK268" s="2867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2701" t="s">
        <v>171</v>
      </c>
      <c r="C269" s="2746">
        <f>SUM(D269+E269)</f>
        <v>0</v>
      </c>
      <c r="D269" s="2747">
        <f>SUM(F269+H269+J269+L269+N269+P269+R269+T269+V269+X269+Z269+AB269+AD269+AF269+AH269+AJ269)</f>
        <v>0</v>
      </c>
      <c r="E269" s="2748">
        <f>SUM(G269+I269+K269+M269+O269+Q269+S269+U269+W269+Y269+AA269+AC269+AE269+AG269+AI269+AK269)</f>
        <v>0</v>
      </c>
      <c r="F269" s="2702"/>
      <c r="G269" s="2672"/>
      <c r="H269" s="2702"/>
      <c r="I269" s="2672"/>
      <c r="J269" s="2702"/>
      <c r="K269" s="2672"/>
      <c r="L269" s="2702"/>
      <c r="M269" s="2672"/>
      <c r="N269" s="2702"/>
      <c r="O269" s="2672"/>
      <c r="P269" s="2702"/>
      <c r="Q269" s="2672"/>
      <c r="R269" s="2702"/>
      <c r="S269" s="2672"/>
      <c r="T269" s="2702"/>
      <c r="U269" s="2672"/>
      <c r="V269" s="2702"/>
      <c r="W269" s="2672"/>
      <c r="X269" s="2702"/>
      <c r="Y269" s="2672"/>
      <c r="Z269" s="2702"/>
      <c r="AA269" s="2672"/>
      <c r="AB269" s="2702"/>
      <c r="AC269" s="2672"/>
      <c r="AD269" s="2702"/>
      <c r="AE269" s="2672"/>
      <c r="AF269" s="2702"/>
      <c r="AG269" s="2672"/>
      <c r="AH269" s="2702"/>
      <c r="AI269" s="2672"/>
      <c r="AJ269" s="2702"/>
      <c r="AK269" s="2672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883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2219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2701" t="s">
        <v>171</v>
      </c>
      <c r="C271" s="2746">
        <f>SUM(D271+E271)</f>
        <v>0</v>
      </c>
      <c r="D271" s="2747">
        <f t="shared" si="80"/>
        <v>0</v>
      </c>
      <c r="E271" s="2748">
        <f t="shared" si="80"/>
        <v>0</v>
      </c>
      <c r="F271" s="2702"/>
      <c r="G271" s="2672"/>
      <c r="H271" s="2702"/>
      <c r="I271" s="2672"/>
      <c r="J271" s="2702"/>
      <c r="K271" s="2672"/>
      <c r="L271" s="2702"/>
      <c r="M271" s="2672"/>
      <c r="N271" s="2702"/>
      <c r="O271" s="2672"/>
      <c r="P271" s="2702"/>
      <c r="Q271" s="2672"/>
      <c r="R271" s="2702"/>
      <c r="S271" s="2672"/>
      <c r="T271" s="2702"/>
      <c r="U271" s="2672"/>
      <c r="V271" s="2702"/>
      <c r="W271" s="2672"/>
      <c r="X271" s="2702"/>
      <c r="Y271" s="2672"/>
      <c r="Z271" s="2702"/>
      <c r="AA271" s="2672"/>
      <c r="AB271" s="2702"/>
      <c r="AC271" s="2672"/>
      <c r="AD271" s="2702"/>
      <c r="AE271" s="2672"/>
      <c r="AF271" s="2702"/>
      <c r="AG271" s="2672"/>
      <c r="AH271" s="2702"/>
      <c r="AI271" s="2672"/>
      <c r="AJ271" s="2702"/>
      <c r="AK271" s="2672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883"/>
      <c r="B272" s="88" t="s">
        <v>85</v>
      </c>
      <c r="C272" s="2868">
        <f>SUM(D272+E272)</f>
        <v>0</v>
      </c>
      <c r="D272" s="701">
        <f t="shared" si="80"/>
        <v>0</v>
      </c>
      <c r="E272" s="2217">
        <f t="shared" si="80"/>
        <v>0</v>
      </c>
      <c r="F272" s="2468"/>
      <c r="G272" s="106"/>
      <c r="H272" s="2468"/>
      <c r="I272" s="106"/>
      <c r="J272" s="2468"/>
      <c r="K272" s="106"/>
      <c r="L272" s="2468"/>
      <c r="M272" s="106"/>
      <c r="N272" s="2468"/>
      <c r="O272" s="106"/>
      <c r="P272" s="2468"/>
      <c r="Q272" s="106"/>
      <c r="R272" s="2468"/>
      <c r="S272" s="106"/>
      <c r="T272" s="2468"/>
      <c r="U272" s="106"/>
      <c r="V272" s="2468"/>
      <c r="W272" s="106"/>
      <c r="X272" s="2468"/>
      <c r="Y272" s="106"/>
      <c r="Z272" s="2468"/>
      <c r="AA272" s="106"/>
      <c r="AB272" s="2468"/>
      <c r="AC272" s="106"/>
      <c r="AD272" s="2468"/>
      <c r="AE272" s="106"/>
      <c r="AF272" s="2468"/>
      <c r="AG272" s="106"/>
      <c r="AH272" s="2468"/>
      <c r="AI272" s="106"/>
      <c r="AJ272" s="2468"/>
      <c r="AK272" s="106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885" t="s">
        <v>271</v>
      </c>
      <c r="G274" s="5886"/>
      <c r="H274" s="5886"/>
      <c r="I274" s="5886"/>
      <c r="J274" s="5886"/>
      <c r="K274" s="5886"/>
      <c r="L274" s="5886"/>
      <c r="M274" s="5886"/>
      <c r="N274" s="5886"/>
      <c r="O274" s="5886"/>
      <c r="P274" s="5886"/>
      <c r="Q274" s="5886"/>
      <c r="R274" s="5886"/>
      <c r="S274" s="5886"/>
      <c r="T274" s="5886"/>
      <c r="U274" s="5886"/>
      <c r="V274" s="5886"/>
      <c r="W274" s="5886"/>
      <c r="X274" s="5886"/>
      <c r="Y274" s="5886"/>
      <c r="Z274" s="5886"/>
      <c r="AA274" s="5886"/>
      <c r="AB274" s="5886"/>
      <c r="AC274" s="5886"/>
      <c r="AD274" s="5886"/>
      <c r="AE274" s="5886"/>
      <c r="AF274" s="5886"/>
      <c r="AG274" s="5886"/>
      <c r="AH274" s="5886"/>
      <c r="AI274" s="5886"/>
      <c r="AJ274" s="5886"/>
      <c r="AK274" s="5887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229"/>
      <c r="D275" s="4790"/>
      <c r="E275" s="4735"/>
      <c r="F275" s="5885" t="s">
        <v>183</v>
      </c>
      <c r="G275" s="5888"/>
      <c r="H275" s="5885" t="s">
        <v>184</v>
      </c>
      <c r="I275" s="5888"/>
      <c r="J275" s="5885" t="s">
        <v>119</v>
      </c>
      <c r="K275" s="5888"/>
      <c r="L275" s="5885" t="s">
        <v>12</v>
      </c>
      <c r="M275" s="5888"/>
      <c r="N275" s="5823" t="s">
        <v>13</v>
      </c>
      <c r="O275" s="5834"/>
      <c r="P275" s="5823" t="s">
        <v>14</v>
      </c>
      <c r="Q275" s="5834"/>
      <c r="R275" s="5823" t="s">
        <v>15</v>
      </c>
      <c r="S275" s="5834"/>
      <c r="T275" s="5823" t="s">
        <v>16</v>
      </c>
      <c r="U275" s="5834"/>
      <c r="V275" s="5823" t="s">
        <v>17</v>
      </c>
      <c r="W275" s="5834"/>
      <c r="X275" s="5823" t="s">
        <v>18</v>
      </c>
      <c r="Y275" s="5834"/>
      <c r="Z275" s="5823" t="s">
        <v>273</v>
      </c>
      <c r="AA275" s="5834"/>
      <c r="AB275" s="5823" t="s">
        <v>45</v>
      </c>
      <c r="AC275" s="5834"/>
      <c r="AD275" s="5823" t="s">
        <v>46</v>
      </c>
      <c r="AE275" s="5834"/>
      <c r="AF275" s="5823" t="s">
        <v>274</v>
      </c>
      <c r="AG275" s="5834"/>
      <c r="AH275" s="5823" t="s">
        <v>275</v>
      </c>
      <c r="AI275" s="5834"/>
      <c r="AJ275" s="5836" t="s">
        <v>276</v>
      </c>
      <c r="AK275" s="5844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884"/>
      <c r="B276" s="5883"/>
      <c r="C276" s="2869" t="s">
        <v>97</v>
      </c>
      <c r="D276" s="2870" t="s">
        <v>62</v>
      </c>
      <c r="E276" s="2210" t="s">
        <v>98</v>
      </c>
      <c r="F276" s="2871" t="s">
        <v>62</v>
      </c>
      <c r="G276" s="686" t="s">
        <v>98</v>
      </c>
      <c r="H276" s="2871" t="s">
        <v>62</v>
      </c>
      <c r="I276" s="686" t="s">
        <v>98</v>
      </c>
      <c r="J276" s="2871" t="s">
        <v>62</v>
      </c>
      <c r="K276" s="686" t="s">
        <v>98</v>
      </c>
      <c r="L276" s="2871" t="s">
        <v>62</v>
      </c>
      <c r="M276" s="686" t="s">
        <v>98</v>
      </c>
      <c r="N276" s="2871" t="s">
        <v>62</v>
      </c>
      <c r="O276" s="686" t="s">
        <v>98</v>
      </c>
      <c r="P276" s="2871" t="s">
        <v>62</v>
      </c>
      <c r="Q276" s="686" t="s">
        <v>98</v>
      </c>
      <c r="R276" s="2871" t="s">
        <v>62</v>
      </c>
      <c r="S276" s="686" t="s">
        <v>98</v>
      </c>
      <c r="T276" s="2229" t="s">
        <v>62</v>
      </c>
      <c r="U276" s="2229" t="s">
        <v>98</v>
      </c>
      <c r="V276" s="2872" t="s">
        <v>62</v>
      </c>
      <c r="W276" s="686" t="s">
        <v>98</v>
      </c>
      <c r="X276" s="2871" t="s">
        <v>62</v>
      </c>
      <c r="Y276" s="686" t="s">
        <v>98</v>
      </c>
      <c r="Z276" s="2871" t="s">
        <v>62</v>
      </c>
      <c r="AA276" s="686" t="s">
        <v>98</v>
      </c>
      <c r="AB276" s="2871" t="s">
        <v>62</v>
      </c>
      <c r="AC276" s="686" t="s">
        <v>98</v>
      </c>
      <c r="AD276" s="2871" t="s">
        <v>62</v>
      </c>
      <c r="AE276" s="686" t="s">
        <v>98</v>
      </c>
      <c r="AF276" s="2871" t="s">
        <v>62</v>
      </c>
      <c r="AG276" s="686" t="s">
        <v>98</v>
      </c>
      <c r="AH276" s="2871" t="s">
        <v>62</v>
      </c>
      <c r="AI276" s="686" t="s">
        <v>98</v>
      </c>
      <c r="AJ276" s="2871" t="s">
        <v>62</v>
      </c>
      <c r="AK276" s="687" t="s">
        <v>98</v>
      </c>
      <c r="AL276" s="4735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2873">
        <f>SUM(D277+E277)</f>
        <v>0</v>
      </c>
      <c r="D277" s="2874">
        <f>SUM(F277+H277+J277+L277+N277+P277+R277+T277+V277+X277+Z277+AB277+AD277+AF277+AH277+AJ277)</f>
        <v>0</v>
      </c>
      <c r="E277" s="2810">
        <f>SUM(G277+I277+K277+M277+O277+Q277+S277+U277+W277+Y277+AA277+AC277+AE277+AG277+AI277+AK277)</f>
        <v>0</v>
      </c>
      <c r="F277" s="2702"/>
      <c r="G277" s="2672"/>
      <c r="H277" s="2702"/>
      <c r="I277" s="2672"/>
      <c r="J277" s="2702"/>
      <c r="K277" s="2672"/>
      <c r="L277" s="2702"/>
      <c r="M277" s="2672"/>
      <c r="N277" s="2702"/>
      <c r="O277" s="2672"/>
      <c r="P277" s="2702"/>
      <c r="Q277" s="2672"/>
      <c r="R277" s="2702"/>
      <c r="S277" s="2672"/>
      <c r="T277" s="2702"/>
      <c r="U277" s="2672"/>
      <c r="V277" s="2702"/>
      <c r="W277" s="2672"/>
      <c r="X277" s="2702"/>
      <c r="Y277" s="2672"/>
      <c r="Z277" s="2702"/>
      <c r="AA277" s="2672"/>
      <c r="AB277" s="2702"/>
      <c r="AC277" s="2672"/>
      <c r="AD277" s="2702"/>
      <c r="AE277" s="2672"/>
      <c r="AF277" s="2702"/>
      <c r="AG277" s="2672"/>
      <c r="AH277" s="2702"/>
      <c r="AI277" s="2672"/>
      <c r="AJ277" s="2702"/>
      <c r="AK277" s="2750"/>
      <c r="AL277" s="2672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883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698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2790"/>
      <c r="AW279" s="2791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883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2797"/>
      <c r="AW280" s="2769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2797"/>
      <c r="AW281" s="2769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858" t="s">
        <v>281</v>
      </c>
      <c r="D282" s="5858"/>
      <c r="E282" s="5858"/>
      <c r="F282" s="5823" t="s">
        <v>282</v>
      </c>
      <c r="G282" s="5337"/>
      <c r="H282" s="5337"/>
      <c r="I282" s="5337"/>
      <c r="J282" s="5337"/>
      <c r="K282" s="5337"/>
      <c r="L282" s="5337"/>
      <c r="M282" s="5337"/>
      <c r="N282" s="5337"/>
      <c r="O282" s="5337"/>
      <c r="P282" s="5337"/>
      <c r="Q282" s="5337"/>
      <c r="R282" s="5337"/>
      <c r="S282" s="5337"/>
      <c r="T282" s="5337"/>
      <c r="U282" s="5337"/>
      <c r="V282" s="5337"/>
      <c r="W282" s="5337"/>
      <c r="X282" s="5337"/>
      <c r="Y282" s="5337"/>
      <c r="Z282" s="5337"/>
      <c r="AA282" s="5337"/>
      <c r="AB282" s="5337"/>
      <c r="AC282" s="5337"/>
      <c r="AD282" s="5337"/>
      <c r="AE282" s="5337"/>
      <c r="AF282" s="5337"/>
      <c r="AG282" s="5337"/>
      <c r="AH282" s="5337"/>
      <c r="AI282" s="5337"/>
      <c r="AJ282" s="5337"/>
      <c r="AK282" s="5337"/>
      <c r="AL282" s="5337"/>
      <c r="AM282" s="5824"/>
      <c r="AN282" s="5843" t="s">
        <v>85</v>
      </c>
      <c r="AO282" s="5843"/>
      <c r="AP282" s="5837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2797"/>
      <c r="AW282" s="2769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858"/>
      <c r="D283" s="5858"/>
      <c r="E283" s="5858"/>
      <c r="F283" s="5836" t="s">
        <v>284</v>
      </c>
      <c r="G283" s="5843"/>
      <c r="H283" s="5836" t="s">
        <v>183</v>
      </c>
      <c r="I283" s="5843"/>
      <c r="J283" s="5836" t="s">
        <v>184</v>
      </c>
      <c r="K283" s="5843"/>
      <c r="L283" s="5836" t="s">
        <v>119</v>
      </c>
      <c r="M283" s="5843"/>
      <c r="N283" s="5836" t="s">
        <v>12</v>
      </c>
      <c r="O283" s="5843"/>
      <c r="P283" s="5836" t="s">
        <v>121</v>
      </c>
      <c r="Q283" s="5837"/>
      <c r="R283" s="5836" t="s">
        <v>122</v>
      </c>
      <c r="S283" s="5837"/>
      <c r="T283" s="5836" t="s">
        <v>123</v>
      </c>
      <c r="U283" s="5837"/>
      <c r="V283" s="5836" t="s">
        <v>124</v>
      </c>
      <c r="W283" s="5837"/>
      <c r="X283" s="5836" t="s">
        <v>125</v>
      </c>
      <c r="Y283" s="5837"/>
      <c r="Z283" s="5836" t="s">
        <v>126</v>
      </c>
      <c r="AA283" s="5837"/>
      <c r="AB283" s="5836" t="s">
        <v>127</v>
      </c>
      <c r="AC283" s="5837"/>
      <c r="AD283" s="5836" t="s">
        <v>128</v>
      </c>
      <c r="AE283" s="5837"/>
      <c r="AF283" s="5836" t="s">
        <v>129</v>
      </c>
      <c r="AG283" s="5837"/>
      <c r="AH283" s="5836" t="s">
        <v>130</v>
      </c>
      <c r="AI283" s="5837"/>
      <c r="AJ283" s="5836" t="s">
        <v>131</v>
      </c>
      <c r="AK283" s="5837"/>
      <c r="AL283" s="5836" t="s">
        <v>132</v>
      </c>
      <c r="AM283" s="5844"/>
      <c r="AN283" s="4887" t="s">
        <v>285</v>
      </c>
      <c r="AO283" s="4887" t="s">
        <v>286</v>
      </c>
      <c r="AP283" s="4889" t="s">
        <v>287</v>
      </c>
      <c r="AQ283" s="5889"/>
      <c r="AR283" s="4884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229"/>
      <c r="B284" s="4735"/>
      <c r="C284" s="2651" t="s">
        <v>97</v>
      </c>
      <c r="D284" s="2744" t="s">
        <v>62</v>
      </c>
      <c r="E284" s="2867" t="s">
        <v>98</v>
      </c>
      <c r="F284" s="2651" t="s">
        <v>288</v>
      </c>
      <c r="G284" s="2739" t="s">
        <v>98</v>
      </c>
      <c r="H284" s="2651" t="s">
        <v>288</v>
      </c>
      <c r="I284" s="2739" t="s">
        <v>98</v>
      </c>
      <c r="J284" s="2651" t="s">
        <v>288</v>
      </c>
      <c r="K284" s="2739" t="s">
        <v>98</v>
      </c>
      <c r="L284" s="2651" t="s">
        <v>288</v>
      </c>
      <c r="M284" s="2739" t="s">
        <v>98</v>
      </c>
      <c r="N284" s="2651" t="s">
        <v>288</v>
      </c>
      <c r="O284" s="2739" t="s">
        <v>98</v>
      </c>
      <c r="P284" s="2651" t="s">
        <v>288</v>
      </c>
      <c r="Q284" s="2739" t="s">
        <v>98</v>
      </c>
      <c r="R284" s="2651" t="s">
        <v>288</v>
      </c>
      <c r="S284" s="2739" t="s">
        <v>98</v>
      </c>
      <c r="T284" s="2651" t="s">
        <v>288</v>
      </c>
      <c r="U284" s="2739" t="s">
        <v>98</v>
      </c>
      <c r="V284" s="2651" t="s">
        <v>288</v>
      </c>
      <c r="W284" s="2739" t="s">
        <v>98</v>
      </c>
      <c r="X284" s="2651" t="s">
        <v>288</v>
      </c>
      <c r="Y284" s="2739" t="s">
        <v>98</v>
      </c>
      <c r="Z284" s="2651" t="s">
        <v>288</v>
      </c>
      <c r="AA284" s="2739" t="s">
        <v>98</v>
      </c>
      <c r="AB284" s="2651" t="s">
        <v>288</v>
      </c>
      <c r="AC284" s="2739" t="s">
        <v>98</v>
      </c>
      <c r="AD284" s="2651" t="s">
        <v>288</v>
      </c>
      <c r="AE284" s="2739" t="s">
        <v>98</v>
      </c>
      <c r="AF284" s="2651" t="s">
        <v>288</v>
      </c>
      <c r="AG284" s="2739" t="s">
        <v>98</v>
      </c>
      <c r="AH284" s="2651" t="s">
        <v>288</v>
      </c>
      <c r="AI284" s="2739" t="s">
        <v>98</v>
      </c>
      <c r="AJ284" s="2651" t="s">
        <v>288</v>
      </c>
      <c r="AK284" s="2739" t="s">
        <v>98</v>
      </c>
      <c r="AL284" s="2651" t="s">
        <v>288</v>
      </c>
      <c r="AM284" s="2875" t="s">
        <v>98</v>
      </c>
      <c r="AN284" s="5890"/>
      <c r="AO284" s="5890"/>
      <c r="AP284" s="4735"/>
      <c r="AQ284" s="2651" t="s">
        <v>289</v>
      </c>
      <c r="AR284" s="2211" t="s">
        <v>290</v>
      </c>
      <c r="AS284" s="5818"/>
      <c r="AT284" s="5818"/>
      <c r="AU284" s="4735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855" t="s">
        <v>291</v>
      </c>
      <c r="B285" s="5856"/>
      <c r="C285" s="2831">
        <f t="shared" ref="C285:C294" si="82">SUM(D285+E285)</f>
        <v>14</v>
      </c>
      <c r="D285" s="2832">
        <f>SUM(F285+H285+J285+L285+N285+P285+R285+T285+V285+X285+Z285+AB285+AD285+AF285+AH285+AJ285+AL285)</f>
        <v>7</v>
      </c>
      <c r="E285" s="2842">
        <f>SUM(G285+I285+K285+M285+O285+Q285+S285+U285+W285+Y285+AA285+AC285+AE285+AG285+AI285+AK285+AM285)</f>
        <v>7</v>
      </c>
      <c r="F285" s="2831">
        <f>SUM(F295:F303)</f>
        <v>0</v>
      </c>
      <c r="G285" s="2876">
        <f>SUM(G295:G303)</f>
        <v>0</v>
      </c>
      <c r="H285" s="2831">
        <f>SUM(H295:H303)</f>
        <v>0</v>
      </c>
      <c r="I285" s="2876">
        <f>SUM(I295:I303)</f>
        <v>0</v>
      </c>
      <c r="J285" s="2831">
        <f>SUM(J295:J303)</f>
        <v>0</v>
      </c>
      <c r="K285" s="2876">
        <f>SUM(K286:K303)</f>
        <v>0</v>
      </c>
      <c r="L285" s="2831">
        <f>SUM(L295:L303)</f>
        <v>0</v>
      </c>
      <c r="M285" s="2876">
        <f>SUM(M286:M303)</f>
        <v>1</v>
      </c>
      <c r="N285" s="2831">
        <f>SUM(N295:N303)</f>
        <v>2</v>
      </c>
      <c r="O285" s="2876">
        <f>SUM(O286:O303)</f>
        <v>1</v>
      </c>
      <c r="P285" s="2831">
        <f>SUM(P295:P303)</f>
        <v>2</v>
      </c>
      <c r="Q285" s="2876">
        <f>SUM(Q286:Q303)</f>
        <v>0</v>
      </c>
      <c r="R285" s="2831">
        <f>SUM(R295:R303)</f>
        <v>1</v>
      </c>
      <c r="S285" s="2876">
        <f>SUM(S286:S303)</f>
        <v>0</v>
      </c>
      <c r="T285" s="2831">
        <f>SUM(T295:T303)</f>
        <v>0</v>
      </c>
      <c r="U285" s="2876">
        <f>SUM(U286:U303)</f>
        <v>4</v>
      </c>
      <c r="V285" s="2831">
        <f>SUM(V295:V303)</f>
        <v>0</v>
      </c>
      <c r="W285" s="2876">
        <f>SUM(W286:W303)</f>
        <v>0</v>
      </c>
      <c r="X285" s="2831">
        <f>SUM(X295:X303)</f>
        <v>0</v>
      </c>
      <c r="Y285" s="2876">
        <f>SUM(Y286:Y303)</f>
        <v>0</v>
      </c>
      <c r="Z285" s="2831">
        <f>SUM(Z295:Z303)</f>
        <v>1</v>
      </c>
      <c r="AA285" s="2876">
        <f>SUM(AA286:AA303)</f>
        <v>0</v>
      </c>
      <c r="AB285" s="2831">
        <f t="shared" ref="AB285:AM285" si="83">SUM(AB295:AB303)</f>
        <v>0</v>
      </c>
      <c r="AC285" s="2876">
        <f>SUM(AC286:AC303)</f>
        <v>0</v>
      </c>
      <c r="AD285" s="2831">
        <f t="shared" si="83"/>
        <v>0</v>
      </c>
      <c r="AE285" s="2876">
        <f t="shared" si="83"/>
        <v>0</v>
      </c>
      <c r="AF285" s="2831">
        <f t="shared" si="83"/>
        <v>0</v>
      </c>
      <c r="AG285" s="2876">
        <f t="shared" si="83"/>
        <v>1</v>
      </c>
      <c r="AH285" s="2831">
        <f t="shared" si="83"/>
        <v>0</v>
      </c>
      <c r="AI285" s="2876">
        <f t="shared" si="83"/>
        <v>0</v>
      </c>
      <c r="AJ285" s="2831">
        <f t="shared" si="83"/>
        <v>1</v>
      </c>
      <c r="AK285" s="2876">
        <f t="shared" si="83"/>
        <v>0</v>
      </c>
      <c r="AL285" s="2831">
        <f>SUM(AL295:AL303)</f>
        <v>0</v>
      </c>
      <c r="AM285" s="2877">
        <f t="shared" si="83"/>
        <v>0</v>
      </c>
      <c r="AN285" s="2859">
        <f t="shared" ref="AN285:AU285" si="84">SUM(AN286:AN303)</f>
        <v>3</v>
      </c>
      <c r="AO285" s="2859">
        <f t="shared" si="84"/>
        <v>3</v>
      </c>
      <c r="AP285" s="2878">
        <f t="shared" si="84"/>
        <v>0</v>
      </c>
      <c r="AQ285" s="2831">
        <f t="shared" si="84"/>
        <v>0</v>
      </c>
      <c r="AR285" s="2878">
        <f t="shared" si="84"/>
        <v>0</v>
      </c>
      <c r="AS285" s="2879">
        <f t="shared" si="84"/>
        <v>0</v>
      </c>
      <c r="AT285" s="2879">
        <f t="shared" si="84"/>
        <v>0</v>
      </c>
      <c r="AU285" s="2842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2726" t="s">
        <v>33</v>
      </c>
      <c r="C286" s="234">
        <f t="shared" si="82"/>
        <v>0</v>
      </c>
      <c r="D286" s="2880"/>
      <c r="E286" s="2837">
        <f t="shared" ref="E286:E294" si="85">SUM(K286+M286+O286+Q286+S286+U286+W286+Y286+AA286+AC286)</f>
        <v>0</v>
      </c>
      <c r="F286" s="2881"/>
      <c r="G286" s="507"/>
      <c r="H286" s="2881"/>
      <c r="I286" s="507"/>
      <c r="J286" s="2881"/>
      <c r="K286" s="57"/>
      <c r="L286" s="2881"/>
      <c r="M286" s="57"/>
      <c r="N286" s="2881"/>
      <c r="O286" s="57"/>
      <c r="P286" s="2881"/>
      <c r="Q286" s="57"/>
      <c r="R286" s="2881"/>
      <c r="S286" s="57"/>
      <c r="T286" s="2881"/>
      <c r="U286" s="57"/>
      <c r="V286" s="2881"/>
      <c r="W286" s="57"/>
      <c r="X286" s="2881"/>
      <c r="Y286" s="57"/>
      <c r="Z286" s="2881"/>
      <c r="AA286" s="57"/>
      <c r="AB286" s="2881"/>
      <c r="AC286" s="57"/>
      <c r="AD286" s="2881"/>
      <c r="AE286" s="507"/>
      <c r="AF286" s="2881"/>
      <c r="AG286" s="507"/>
      <c r="AH286" s="2881"/>
      <c r="AI286" s="507"/>
      <c r="AJ286" s="2881"/>
      <c r="AK286" s="507"/>
      <c r="AL286" s="2881"/>
      <c r="AM286" s="551"/>
      <c r="AN286" s="2749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2223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2213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2213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2213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2213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2213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2213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4894"/>
      <c r="B294" s="2218" t="s">
        <v>299</v>
      </c>
      <c r="C294" s="287">
        <f t="shared" si="82"/>
        <v>0</v>
      </c>
      <c r="D294" s="559"/>
      <c r="E294" s="2216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2726" t="s">
        <v>33</v>
      </c>
      <c r="C295" s="436">
        <f t="shared" ref="C295:C303" si="93">SUM(D295+E295)</f>
        <v>5</v>
      </c>
      <c r="D295" s="437">
        <f>SUM(F295+H295+J295+L295+N295+P295+R295+T295+V295+X295+Z295+AB295+AD295+AF295+AH295+AJ295+AL295)</f>
        <v>2</v>
      </c>
      <c r="E295" s="2223">
        <f>SUM(G295+I295+K295+M295+O295+Q295+S295+U295+W295+Y295+AA295+AC295+AE295+AG295+AI295+AK295+AM295)</f>
        <v>3</v>
      </c>
      <c r="F295" s="2882"/>
      <c r="G295" s="2883"/>
      <c r="H295" s="2884"/>
      <c r="I295" s="2883"/>
      <c r="J295" s="2884"/>
      <c r="K295" s="381"/>
      <c r="L295" s="2885"/>
      <c r="M295" s="2883">
        <v>1</v>
      </c>
      <c r="N295" s="2884">
        <v>1</v>
      </c>
      <c r="O295" s="2886">
        <v>1</v>
      </c>
      <c r="P295" s="2882"/>
      <c r="Q295" s="2883"/>
      <c r="R295" s="2884"/>
      <c r="S295" s="2886"/>
      <c r="T295" s="2882"/>
      <c r="U295" s="2883">
        <v>1</v>
      </c>
      <c r="V295" s="2884"/>
      <c r="W295" s="2886"/>
      <c r="X295" s="2882"/>
      <c r="Y295" s="2883"/>
      <c r="Z295" s="2884">
        <v>1</v>
      </c>
      <c r="AA295" s="2886"/>
      <c r="AB295" s="2882"/>
      <c r="AC295" s="2883"/>
      <c r="AD295" s="2884"/>
      <c r="AE295" s="2886"/>
      <c r="AF295" s="2882"/>
      <c r="AG295" s="2883"/>
      <c r="AH295" s="2884"/>
      <c r="AI295" s="2886"/>
      <c r="AJ295" s="2882"/>
      <c r="AK295" s="2883"/>
      <c r="AL295" s="2884"/>
      <c r="AM295" s="2887"/>
      <c r="AN295" s="2749"/>
      <c r="AO295" s="373"/>
      <c r="AP295" s="57"/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2223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8</v>
      </c>
      <c r="D297" s="235">
        <f t="shared" si="94"/>
        <v>4</v>
      </c>
      <c r="E297" s="2213">
        <f t="shared" si="94"/>
        <v>4</v>
      </c>
      <c r="F297" s="36"/>
      <c r="G297" s="41"/>
      <c r="H297" s="36"/>
      <c r="I297" s="41"/>
      <c r="J297" s="36"/>
      <c r="K297" s="41"/>
      <c r="L297" s="36"/>
      <c r="M297" s="41"/>
      <c r="N297" s="36">
        <v>1</v>
      </c>
      <c r="O297" s="38"/>
      <c r="P297" s="36">
        <v>2</v>
      </c>
      <c r="Q297" s="41"/>
      <c r="R297" s="237"/>
      <c r="S297" s="38"/>
      <c r="T297" s="36"/>
      <c r="U297" s="41">
        <v>3</v>
      </c>
      <c r="V297" s="237"/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>
        <v>1</v>
      </c>
      <c r="AH297" s="237"/>
      <c r="AI297" s="38"/>
      <c r="AJ297" s="36">
        <v>1</v>
      </c>
      <c r="AK297" s="41"/>
      <c r="AL297" s="237"/>
      <c r="AM297" s="39"/>
      <c r="AN297" s="237">
        <v>3</v>
      </c>
      <c r="AO297" s="237">
        <v>3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2213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2213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2213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2213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2213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059"/>
      <c r="B303" s="2218" t="s">
        <v>299</v>
      </c>
      <c r="C303" s="287">
        <f t="shared" si="93"/>
        <v>1</v>
      </c>
      <c r="D303" s="288">
        <f t="shared" si="94"/>
        <v>1</v>
      </c>
      <c r="E303" s="2216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>
        <v>1</v>
      </c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>
        <v>0</v>
      </c>
      <c r="AR303" s="63">
        <v>0</v>
      </c>
      <c r="AS303" s="298">
        <v>0</v>
      </c>
      <c r="AT303" s="63">
        <v>0</v>
      </c>
      <c r="AU303" s="63">
        <v>0</v>
      </c>
      <c r="AV303" s="53" t="str">
        <f>CB303&amp;CC303&amp;CD303</f>
        <v/>
      </c>
      <c r="AX303" s="2888"/>
      <c r="AY303" s="2889"/>
      <c r="AZ303" s="2889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2888"/>
      <c r="AY304" s="2889"/>
      <c r="AZ304" s="2889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823" t="s">
        <v>302</v>
      </c>
      <c r="G305" s="5337"/>
      <c r="H305" s="5337"/>
      <c r="I305" s="5337"/>
      <c r="J305" s="5337"/>
      <c r="K305" s="5337"/>
      <c r="L305" s="5337"/>
      <c r="M305" s="5337"/>
      <c r="N305" s="5337"/>
      <c r="O305" s="5337"/>
      <c r="P305" s="5337"/>
      <c r="Q305" s="5337"/>
      <c r="R305" s="5337"/>
      <c r="S305" s="5337"/>
      <c r="T305" s="5337"/>
      <c r="U305" s="5337"/>
      <c r="V305" s="5337"/>
      <c r="W305" s="5337"/>
      <c r="X305" s="5337"/>
      <c r="Y305" s="5337"/>
      <c r="Z305" s="5337"/>
      <c r="AA305" s="5337"/>
      <c r="AB305" s="5337"/>
      <c r="AC305" s="5337"/>
      <c r="AD305" s="5337"/>
      <c r="AE305" s="5337"/>
      <c r="AF305" s="5337"/>
      <c r="AG305" s="5337"/>
      <c r="AH305" s="5337"/>
      <c r="AI305" s="5337"/>
      <c r="AJ305" s="5337"/>
      <c r="AK305" s="5337"/>
      <c r="AL305" s="5337"/>
      <c r="AM305" s="5337"/>
      <c r="AN305" s="5337"/>
      <c r="AO305" s="5337"/>
      <c r="AP305" s="5337"/>
      <c r="AQ305" s="5337"/>
      <c r="AR305" s="5337"/>
      <c r="AS305" s="5824"/>
      <c r="AT305" s="5841" t="s">
        <v>283</v>
      </c>
      <c r="AU305" s="5842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894"/>
      <c r="D306" s="4909"/>
      <c r="E306" s="4894"/>
      <c r="F306" s="5836" t="s">
        <v>303</v>
      </c>
      <c r="G306" s="5843"/>
      <c r="H306" s="5836" t="s">
        <v>304</v>
      </c>
      <c r="I306" s="5843"/>
      <c r="J306" s="5836" t="s">
        <v>305</v>
      </c>
      <c r="K306" s="5843"/>
      <c r="L306" s="5836" t="s">
        <v>306</v>
      </c>
      <c r="M306" s="5843"/>
      <c r="N306" s="5836" t="s">
        <v>307</v>
      </c>
      <c r="O306" s="5843"/>
      <c r="P306" s="5836" t="s">
        <v>184</v>
      </c>
      <c r="Q306" s="5843"/>
      <c r="R306" s="5836" t="s">
        <v>119</v>
      </c>
      <c r="S306" s="5843"/>
      <c r="T306" s="5836" t="s">
        <v>12</v>
      </c>
      <c r="U306" s="5843"/>
      <c r="V306" s="5836" t="s">
        <v>121</v>
      </c>
      <c r="W306" s="5837"/>
      <c r="X306" s="5836" t="s">
        <v>122</v>
      </c>
      <c r="Y306" s="5837"/>
      <c r="Z306" s="5836" t="s">
        <v>123</v>
      </c>
      <c r="AA306" s="5837"/>
      <c r="AB306" s="5836" t="s">
        <v>124</v>
      </c>
      <c r="AC306" s="5837"/>
      <c r="AD306" s="5836" t="s">
        <v>125</v>
      </c>
      <c r="AE306" s="5837"/>
      <c r="AF306" s="5836" t="s">
        <v>126</v>
      </c>
      <c r="AG306" s="5837"/>
      <c r="AH306" s="5836" t="s">
        <v>127</v>
      </c>
      <c r="AI306" s="5837"/>
      <c r="AJ306" s="5836" t="s">
        <v>128</v>
      </c>
      <c r="AK306" s="5837"/>
      <c r="AL306" s="5836" t="s">
        <v>129</v>
      </c>
      <c r="AM306" s="5837"/>
      <c r="AN306" s="5836" t="s">
        <v>130</v>
      </c>
      <c r="AO306" s="5837"/>
      <c r="AP306" s="5836" t="s">
        <v>131</v>
      </c>
      <c r="AQ306" s="5837"/>
      <c r="AR306" s="5836" t="s">
        <v>132</v>
      </c>
      <c r="AS306" s="5844"/>
      <c r="AT306" s="5896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229"/>
      <c r="B307" s="4735"/>
      <c r="C307" s="2651" t="s">
        <v>97</v>
      </c>
      <c r="D307" s="2232" t="s">
        <v>62</v>
      </c>
      <c r="E307" s="2226" t="s">
        <v>98</v>
      </c>
      <c r="F307" s="2651" t="s">
        <v>288</v>
      </c>
      <c r="G307" s="2739" t="s">
        <v>98</v>
      </c>
      <c r="H307" s="2651" t="s">
        <v>288</v>
      </c>
      <c r="I307" s="2739" t="s">
        <v>98</v>
      </c>
      <c r="J307" s="2651" t="s">
        <v>288</v>
      </c>
      <c r="K307" s="2739" t="s">
        <v>98</v>
      </c>
      <c r="L307" s="2651" t="s">
        <v>288</v>
      </c>
      <c r="M307" s="2739" t="s">
        <v>98</v>
      </c>
      <c r="N307" s="2651" t="s">
        <v>288</v>
      </c>
      <c r="O307" s="2739" t="s">
        <v>98</v>
      </c>
      <c r="P307" s="2651" t="s">
        <v>288</v>
      </c>
      <c r="Q307" s="2739" t="s">
        <v>98</v>
      </c>
      <c r="R307" s="2651" t="s">
        <v>288</v>
      </c>
      <c r="S307" s="2739" t="s">
        <v>98</v>
      </c>
      <c r="T307" s="2651" t="s">
        <v>288</v>
      </c>
      <c r="U307" s="2739" t="s">
        <v>98</v>
      </c>
      <c r="V307" s="2651" t="s">
        <v>288</v>
      </c>
      <c r="W307" s="2739" t="s">
        <v>98</v>
      </c>
      <c r="X307" s="2651" t="s">
        <v>288</v>
      </c>
      <c r="Y307" s="2739" t="s">
        <v>98</v>
      </c>
      <c r="Z307" s="2651" t="s">
        <v>288</v>
      </c>
      <c r="AA307" s="2739" t="s">
        <v>98</v>
      </c>
      <c r="AB307" s="2651" t="s">
        <v>288</v>
      </c>
      <c r="AC307" s="2739" t="s">
        <v>98</v>
      </c>
      <c r="AD307" s="2651" t="s">
        <v>288</v>
      </c>
      <c r="AE307" s="2739" t="s">
        <v>98</v>
      </c>
      <c r="AF307" s="2651" t="s">
        <v>288</v>
      </c>
      <c r="AG307" s="2739" t="s">
        <v>98</v>
      </c>
      <c r="AH307" s="2651" t="s">
        <v>288</v>
      </c>
      <c r="AI307" s="2739" t="s">
        <v>98</v>
      </c>
      <c r="AJ307" s="2651" t="s">
        <v>288</v>
      </c>
      <c r="AK307" s="2739" t="s">
        <v>98</v>
      </c>
      <c r="AL307" s="2651" t="s">
        <v>288</v>
      </c>
      <c r="AM307" s="2739" t="s">
        <v>98</v>
      </c>
      <c r="AN307" s="2651" t="s">
        <v>288</v>
      </c>
      <c r="AO307" s="2739" t="s">
        <v>98</v>
      </c>
      <c r="AP307" s="2651" t="s">
        <v>288</v>
      </c>
      <c r="AQ307" s="2739" t="s">
        <v>98</v>
      </c>
      <c r="AR307" s="2651" t="s">
        <v>288</v>
      </c>
      <c r="AS307" s="2875" t="s">
        <v>98</v>
      </c>
      <c r="AT307" s="5597"/>
      <c r="AU307" s="4735"/>
      <c r="AV307" s="5818"/>
      <c r="AW307" s="4735"/>
      <c r="AX307" s="4735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2890" t="s">
        <v>185</v>
      </c>
      <c r="C308" s="320">
        <f>SUM(D308+E308)</f>
        <v>0</v>
      </c>
      <c r="D308" s="2891"/>
      <c r="E308" s="2892">
        <f>+Q308+S308+U308+W308+Y308+AA308+AC308+AE308+AG308+AI308</f>
        <v>0</v>
      </c>
      <c r="F308" s="2893"/>
      <c r="G308" s="2894"/>
      <c r="H308" s="2893"/>
      <c r="I308" s="2894"/>
      <c r="J308" s="2893"/>
      <c r="K308" s="2895"/>
      <c r="L308" s="2893"/>
      <c r="M308" s="2896"/>
      <c r="N308" s="2893"/>
      <c r="O308" s="2895"/>
      <c r="P308" s="2893"/>
      <c r="Q308" s="2897"/>
      <c r="R308" s="2893"/>
      <c r="S308" s="2897"/>
      <c r="T308" s="2893"/>
      <c r="U308" s="2897"/>
      <c r="V308" s="2893"/>
      <c r="W308" s="2897"/>
      <c r="X308" s="2893"/>
      <c r="Y308" s="2897"/>
      <c r="Z308" s="2893"/>
      <c r="AA308" s="2897"/>
      <c r="AB308" s="2893"/>
      <c r="AC308" s="2897"/>
      <c r="AD308" s="2893"/>
      <c r="AE308" s="2897"/>
      <c r="AF308" s="2893"/>
      <c r="AG308" s="2897"/>
      <c r="AH308" s="2893"/>
      <c r="AI308" s="2897"/>
      <c r="AJ308" s="2893"/>
      <c r="AK308" s="2894"/>
      <c r="AL308" s="2893"/>
      <c r="AM308" s="2894"/>
      <c r="AN308" s="2893"/>
      <c r="AO308" s="2894"/>
      <c r="AP308" s="2893"/>
      <c r="AQ308" s="2894"/>
      <c r="AR308" s="2893"/>
      <c r="AS308" s="2898"/>
      <c r="AT308" s="2897"/>
      <c r="AU308" s="2899"/>
      <c r="AV308" s="2900"/>
      <c r="AW308" s="2899"/>
      <c r="AX308" s="2899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818"/>
      <c r="B309" s="427" t="s">
        <v>300</v>
      </c>
      <c r="C309" s="723">
        <f t="shared" ref="C309:C318" si="95">SUM(D309+E309)</f>
        <v>3</v>
      </c>
      <c r="D309" s="577">
        <f>SUM(F309+H309+J309+L309+N309+P309+R309+T309+V309+X309+Z309+AB309+AD309+AF309+AH309+AJ309+AL309+AN309+AP309+AR309)</f>
        <v>3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>
        <v>1</v>
      </c>
      <c r="U309" s="493"/>
      <c r="V309" s="724"/>
      <c r="W309" s="493"/>
      <c r="X309" s="724">
        <v>1</v>
      </c>
      <c r="Y309" s="493"/>
      <c r="Z309" s="724">
        <v>1</v>
      </c>
      <c r="AA309" s="493"/>
      <c r="AB309" s="724"/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697">
        <v>0</v>
      </c>
      <c r="AW309" s="417">
        <v>0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891" t="s">
        <v>308</v>
      </c>
      <c r="B310" s="5892"/>
      <c r="C310" s="2660">
        <f t="shared" si="95"/>
        <v>2</v>
      </c>
      <c r="D310" s="2661">
        <f t="shared" ref="D310" si="102">SUM(F310+H310+J310+L310+N310+P310+R310+T310+V310+X310+Z310+AB310+AD310+AF310+AH310+AJ310+AL310+AN310+AP310+AR310)</f>
        <v>1</v>
      </c>
      <c r="E310" s="2664">
        <f t="shared" ref="E310" si="103">SUM(G310+I310+K310+M310+O310+Q310+S310+U310+W310+Y310+AA310+AC310+AE310+AG310+AI310+AK310+AM310+AO310+AQ310+AS310)</f>
        <v>1</v>
      </c>
      <c r="F310" s="2742"/>
      <c r="G310" s="2861"/>
      <c r="H310" s="2742"/>
      <c r="I310" s="2861"/>
      <c r="J310" s="2742"/>
      <c r="K310" s="2743"/>
      <c r="L310" s="2742"/>
      <c r="M310" s="2843"/>
      <c r="N310" s="2742"/>
      <c r="O310" s="2743"/>
      <c r="P310" s="2742"/>
      <c r="Q310" s="2861"/>
      <c r="R310" s="2742"/>
      <c r="S310" s="2861"/>
      <c r="T310" s="2742"/>
      <c r="U310" s="2861"/>
      <c r="V310" s="2742"/>
      <c r="W310" s="2861"/>
      <c r="X310" s="2742"/>
      <c r="Y310" s="2861">
        <v>1</v>
      </c>
      <c r="Z310" s="2742">
        <v>1</v>
      </c>
      <c r="AA310" s="2861"/>
      <c r="AB310" s="2742"/>
      <c r="AC310" s="2861"/>
      <c r="AD310" s="2742"/>
      <c r="AE310" s="2861"/>
      <c r="AF310" s="2742"/>
      <c r="AG310" s="2861"/>
      <c r="AH310" s="2742"/>
      <c r="AI310" s="2861"/>
      <c r="AJ310" s="2742"/>
      <c r="AK310" s="2861"/>
      <c r="AL310" s="2742"/>
      <c r="AM310" s="2861"/>
      <c r="AN310" s="2742"/>
      <c r="AO310" s="2861"/>
      <c r="AP310" s="2742"/>
      <c r="AQ310" s="2861"/>
      <c r="AR310" s="2742"/>
      <c r="AS310" s="2901"/>
      <c r="AT310" s="2861">
        <v>0</v>
      </c>
      <c r="AU310" s="2743">
        <v>0</v>
      </c>
      <c r="AV310" s="2736">
        <v>0</v>
      </c>
      <c r="AW310" s="2743">
        <v>0</v>
      </c>
      <c r="AX310" s="2743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893" t="s">
        <v>309</v>
      </c>
      <c r="B311" s="5893"/>
      <c r="C311" s="2902">
        <f t="shared" si="95"/>
        <v>3</v>
      </c>
      <c r="D311" s="2903">
        <f t="shared" ref="D311:E312" si="104">SUM(F311+H311+J311+L311+N311+P311+R311+T311+V311+X311+Z311+AB311+AD311+AF311+AH311+AJ311+AL311+AN311+AP311+AR311)</f>
        <v>3</v>
      </c>
      <c r="E311" s="2904">
        <f t="shared" si="104"/>
        <v>0</v>
      </c>
      <c r="F311" s="2863"/>
      <c r="G311" s="586"/>
      <c r="H311" s="2863"/>
      <c r="I311" s="586"/>
      <c r="J311" s="2863"/>
      <c r="K311" s="587"/>
      <c r="L311" s="2863"/>
      <c r="M311" s="588"/>
      <c r="N311" s="2863"/>
      <c r="O311" s="587"/>
      <c r="P311" s="2863"/>
      <c r="Q311" s="586"/>
      <c r="R311" s="2863"/>
      <c r="S311" s="586"/>
      <c r="T311" s="2863"/>
      <c r="U311" s="586"/>
      <c r="V311" s="2863">
        <v>2</v>
      </c>
      <c r="W311" s="586"/>
      <c r="X311" s="2863"/>
      <c r="Y311" s="586"/>
      <c r="Z311" s="2863"/>
      <c r="AA311" s="586"/>
      <c r="AB311" s="2863">
        <v>1</v>
      </c>
      <c r="AC311" s="586"/>
      <c r="AD311" s="2863"/>
      <c r="AE311" s="586"/>
      <c r="AF311" s="2863"/>
      <c r="AG311" s="586"/>
      <c r="AH311" s="2863"/>
      <c r="AI311" s="586"/>
      <c r="AJ311" s="2863"/>
      <c r="AK311" s="586"/>
      <c r="AL311" s="2863"/>
      <c r="AM311" s="586"/>
      <c r="AN311" s="2863"/>
      <c r="AO311" s="586"/>
      <c r="AP311" s="2863"/>
      <c r="AQ311" s="586"/>
      <c r="AR311" s="2863"/>
      <c r="AS311" s="589"/>
      <c r="AT311" s="586">
        <v>0</v>
      </c>
      <c r="AU311" s="587">
        <v>0</v>
      </c>
      <c r="AV311" s="816">
        <v>0</v>
      </c>
      <c r="AW311" s="587">
        <v>0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2220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2222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2220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2212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2212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0</v>
      </c>
      <c r="D317" s="235">
        <f t="shared" si="106"/>
        <v>0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/>
      <c r="AU317" s="40"/>
      <c r="AV317" s="240"/>
      <c r="AW317" s="40"/>
      <c r="AX317" s="40"/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818"/>
      <c r="B318" s="2905" t="s">
        <v>317</v>
      </c>
      <c r="C318" s="2868">
        <f t="shared" si="95"/>
        <v>3</v>
      </c>
      <c r="D318" s="701">
        <f t="shared" si="106"/>
        <v>3</v>
      </c>
      <c r="E318" s="2217">
        <f t="shared" si="106"/>
        <v>0</v>
      </c>
      <c r="F318" s="2468"/>
      <c r="G318" s="743"/>
      <c r="H318" s="2468"/>
      <c r="I318" s="743"/>
      <c r="J318" s="2468"/>
      <c r="K318" s="106"/>
      <c r="L318" s="2468"/>
      <c r="M318" s="428"/>
      <c r="N318" s="2468"/>
      <c r="O318" s="106"/>
      <c r="P318" s="2468"/>
      <c r="Q318" s="743"/>
      <c r="R318" s="2468"/>
      <c r="S318" s="743"/>
      <c r="T318" s="2468"/>
      <c r="U318" s="743"/>
      <c r="V318" s="2468">
        <v>2</v>
      </c>
      <c r="W318" s="743"/>
      <c r="X318" s="2468"/>
      <c r="Y318" s="743"/>
      <c r="Z318" s="2468"/>
      <c r="AA318" s="743"/>
      <c r="AB318" s="2468">
        <v>1</v>
      </c>
      <c r="AC318" s="743"/>
      <c r="AD318" s="2468"/>
      <c r="AE318" s="743"/>
      <c r="AF318" s="2468"/>
      <c r="AG318" s="743"/>
      <c r="AH318" s="2468"/>
      <c r="AI318" s="743"/>
      <c r="AJ318" s="2468"/>
      <c r="AK318" s="743"/>
      <c r="AL318" s="2468"/>
      <c r="AM318" s="743"/>
      <c r="AN318" s="2468"/>
      <c r="AO318" s="743"/>
      <c r="AP318" s="2468"/>
      <c r="AQ318" s="743"/>
      <c r="AR318" s="2468"/>
      <c r="AS318" s="826"/>
      <c r="AT318" s="743">
        <v>0</v>
      </c>
      <c r="AU318" s="106">
        <v>0</v>
      </c>
      <c r="AV318" s="2386">
        <v>0</v>
      </c>
      <c r="AW318" s="106">
        <v>0</v>
      </c>
      <c r="AX318" s="106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2889"/>
      <c r="AN319" s="2889"/>
      <c r="AO319" s="2889"/>
      <c r="AP319" s="2889"/>
      <c r="AQ319" s="2889"/>
      <c r="AR319" s="2889"/>
      <c r="AS319" s="2889"/>
      <c r="AT319" s="2889"/>
      <c r="AU319" s="2889"/>
      <c r="AV319" s="2888"/>
      <c r="AW319" s="2888"/>
      <c r="AX319" s="2888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895" t="s">
        <v>281</v>
      </c>
      <c r="D320" s="5895"/>
      <c r="E320" s="5895"/>
      <c r="F320" s="5823" t="s">
        <v>271</v>
      </c>
      <c r="G320" s="5337"/>
      <c r="H320" s="5337"/>
      <c r="I320" s="5337"/>
      <c r="J320" s="5337"/>
      <c r="K320" s="5337"/>
      <c r="L320" s="5337"/>
      <c r="M320" s="5337"/>
      <c r="N320" s="5337"/>
      <c r="O320" s="5337"/>
      <c r="P320" s="5337"/>
      <c r="Q320" s="5337"/>
      <c r="R320" s="5337"/>
      <c r="S320" s="5337"/>
      <c r="T320" s="5337"/>
      <c r="U320" s="5337"/>
      <c r="V320" s="5337"/>
      <c r="W320" s="5337"/>
      <c r="X320" s="5337"/>
      <c r="Y320" s="5337"/>
      <c r="Z320" s="5337"/>
      <c r="AA320" s="5337"/>
      <c r="AB320" s="5337"/>
      <c r="AC320" s="5337"/>
      <c r="AD320" s="5337"/>
      <c r="AE320" s="5337"/>
      <c r="AF320" s="5337"/>
      <c r="AG320" s="5824"/>
      <c r="AH320" s="4917" t="s">
        <v>283</v>
      </c>
      <c r="AI320" s="4918"/>
      <c r="AJ320" s="5333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895"/>
      <c r="D321" s="5895"/>
      <c r="E321" s="5895"/>
      <c r="F321" s="5836" t="s">
        <v>119</v>
      </c>
      <c r="G321" s="5843"/>
      <c r="H321" s="5836" t="s">
        <v>12</v>
      </c>
      <c r="I321" s="5843"/>
      <c r="J321" s="5836" t="s">
        <v>121</v>
      </c>
      <c r="K321" s="5837"/>
      <c r="L321" s="5836" t="s">
        <v>122</v>
      </c>
      <c r="M321" s="5837"/>
      <c r="N321" s="5836" t="s">
        <v>123</v>
      </c>
      <c r="O321" s="5837"/>
      <c r="P321" s="5836" t="s">
        <v>124</v>
      </c>
      <c r="Q321" s="5837"/>
      <c r="R321" s="5836" t="s">
        <v>125</v>
      </c>
      <c r="S321" s="5837"/>
      <c r="T321" s="5836" t="s">
        <v>126</v>
      </c>
      <c r="U321" s="5837"/>
      <c r="V321" s="5836" t="s">
        <v>127</v>
      </c>
      <c r="W321" s="5837"/>
      <c r="X321" s="5836" t="s">
        <v>128</v>
      </c>
      <c r="Y321" s="5837"/>
      <c r="Z321" s="5836" t="s">
        <v>129</v>
      </c>
      <c r="AA321" s="5837"/>
      <c r="AB321" s="5836" t="s">
        <v>130</v>
      </c>
      <c r="AC321" s="5837"/>
      <c r="AD321" s="5836" t="s">
        <v>131</v>
      </c>
      <c r="AE321" s="5837"/>
      <c r="AF321" s="5836" t="s">
        <v>132</v>
      </c>
      <c r="AG321" s="5844"/>
      <c r="AH321" s="4919"/>
      <c r="AI321" s="4884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229"/>
      <c r="B322" s="4735"/>
      <c r="C322" s="2906" t="s">
        <v>97</v>
      </c>
      <c r="D322" s="2907" t="s">
        <v>62</v>
      </c>
      <c r="E322" s="2867" t="s">
        <v>98</v>
      </c>
      <c r="F322" s="2906" t="s">
        <v>288</v>
      </c>
      <c r="G322" s="2908" t="s">
        <v>98</v>
      </c>
      <c r="H322" s="2906" t="s">
        <v>288</v>
      </c>
      <c r="I322" s="2908" t="s">
        <v>98</v>
      </c>
      <c r="J322" s="2906" t="s">
        <v>288</v>
      </c>
      <c r="K322" s="2908" t="s">
        <v>98</v>
      </c>
      <c r="L322" s="2906" t="s">
        <v>288</v>
      </c>
      <c r="M322" s="2908" t="s">
        <v>98</v>
      </c>
      <c r="N322" s="2906" t="s">
        <v>288</v>
      </c>
      <c r="O322" s="2908" t="s">
        <v>98</v>
      </c>
      <c r="P322" s="2906" t="s">
        <v>288</v>
      </c>
      <c r="Q322" s="2908" t="s">
        <v>98</v>
      </c>
      <c r="R322" s="2906" t="s">
        <v>288</v>
      </c>
      <c r="S322" s="2908" t="s">
        <v>98</v>
      </c>
      <c r="T322" s="2906" t="s">
        <v>288</v>
      </c>
      <c r="U322" s="2908" t="s">
        <v>98</v>
      </c>
      <c r="V322" s="2906" t="s">
        <v>288</v>
      </c>
      <c r="W322" s="2908" t="s">
        <v>98</v>
      </c>
      <c r="X322" s="2906" t="s">
        <v>288</v>
      </c>
      <c r="Y322" s="2908" t="s">
        <v>98</v>
      </c>
      <c r="Z322" s="2906" t="s">
        <v>288</v>
      </c>
      <c r="AA322" s="2908" t="s">
        <v>98</v>
      </c>
      <c r="AB322" s="2906" t="s">
        <v>288</v>
      </c>
      <c r="AC322" s="2908" t="s">
        <v>98</v>
      </c>
      <c r="AD322" s="2906" t="s">
        <v>288</v>
      </c>
      <c r="AE322" s="2908" t="s">
        <v>98</v>
      </c>
      <c r="AF322" s="2906" t="s">
        <v>288</v>
      </c>
      <c r="AG322" s="2909" t="s">
        <v>98</v>
      </c>
      <c r="AH322" s="2819" t="s">
        <v>289</v>
      </c>
      <c r="AI322" s="2211" t="s">
        <v>290</v>
      </c>
      <c r="AJ322" s="5822"/>
      <c r="AK322" s="4735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2910">
        <f>SUM(D323+E323)</f>
        <v>1</v>
      </c>
      <c r="D323" s="2911">
        <f>SUM(F323+H323+J323+L323+N323+P323+R323+T323+V323+X323+Z323+AB323+AD323+AF323)</f>
        <v>1</v>
      </c>
      <c r="E323" s="616">
        <f>SUM(G323+I323+K323+M323+O323+Q323+S323+U323+W323+Y323+AA323+AC323+AE323+AG323)</f>
        <v>0</v>
      </c>
      <c r="F323" s="2863">
        <v>0</v>
      </c>
      <c r="G323" s="586">
        <v>0</v>
      </c>
      <c r="H323" s="2863">
        <v>0</v>
      </c>
      <c r="I323" s="586">
        <v>0</v>
      </c>
      <c r="J323" s="2863">
        <v>0</v>
      </c>
      <c r="K323" s="586">
        <v>0</v>
      </c>
      <c r="L323" s="2863">
        <v>0</v>
      </c>
      <c r="M323" s="586">
        <v>0</v>
      </c>
      <c r="N323" s="2863">
        <v>0</v>
      </c>
      <c r="O323" s="586">
        <v>0</v>
      </c>
      <c r="P323" s="2863">
        <v>1</v>
      </c>
      <c r="Q323" s="586">
        <v>0</v>
      </c>
      <c r="R323" s="2863">
        <v>0</v>
      </c>
      <c r="S323" s="586">
        <v>0</v>
      </c>
      <c r="T323" s="2863">
        <v>0</v>
      </c>
      <c r="U323" s="586">
        <v>0</v>
      </c>
      <c r="V323" s="2863">
        <v>0</v>
      </c>
      <c r="W323" s="586">
        <v>0</v>
      </c>
      <c r="X323" s="2863">
        <v>0</v>
      </c>
      <c r="Y323" s="586">
        <v>0</v>
      </c>
      <c r="Z323" s="2863">
        <v>0</v>
      </c>
      <c r="AA323" s="586">
        <v>0</v>
      </c>
      <c r="AB323" s="2863">
        <v>0</v>
      </c>
      <c r="AC323" s="586">
        <v>0</v>
      </c>
      <c r="AD323" s="2863">
        <v>0</v>
      </c>
      <c r="AE323" s="586">
        <v>0</v>
      </c>
      <c r="AF323" s="2863">
        <v>0</v>
      </c>
      <c r="AG323" s="589">
        <v>0</v>
      </c>
      <c r="AH323" s="586">
        <v>0</v>
      </c>
      <c r="AI323" s="617">
        <v>1</v>
      </c>
      <c r="AJ323" s="2863">
        <v>0</v>
      </c>
      <c r="AK323" s="587">
        <v>0</v>
      </c>
      <c r="AL323" s="211"/>
      <c r="AM323" s="14"/>
      <c r="AN323" s="14"/>
      <c r="AO323" s="14"/>
      <c r="AP323" s="14"/>
      <c r="AQ323" s="14"/>
      <c r="AR323" s="2912"/>
      <c r="AS323" s="2912"/>
      <c r="AT323" s="2912"/>
      <c r="AU323" s="2912"/>
      <c r="AV323" s="2912"/>
      <c r="AW323" s="2912"/>
      <c r="AX323" s="2912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2912"/>
      <c r="AS324" s="2912"/>
      <c r="AT324" s="2912"/>
      <c r="AU324" s="2912"/>
      <c r="AV324" s="2912"/>
      <c r="AW324" s="2912"/>
      <c r="AX324" s="2912"/>
    </row>
    <row r="325" spans="1:94" ht="18.75" customHeight="1" thickTop="1" x14ac:dyDescent="0.2">
      <c r="A325" s="5897" t="s">
        <v>319</v>
      </c>
      <c r="B325" s="5897"/>
      <c r="C325" s="2868">
        <f>SUM(D325+E325)</f>
        <v>0</v>
      </c>
      <c r="D325" s="701">
        <f t="shared" si="107"/>
        <v>0</v>
      </c>
      <c r="E325" s="427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2913" t="s">
        <v>320</v>
      </c>
      <c r="B326" s="2914"/>
      <c r="C326" s="2915"/>
      <c r="D326" s="2915"/>
      <c r="E326" s="2915"/>
      <c r="F326" s="2915"/>
      <c r="G326" s="2915"/>
      <c r="H326" s="2915"/>
      <c r="I326" s="2915"/>
      <c r="J326" s="2915"/>
      <c r="K326" s="2915"/>
      <c r="L326" s="2915"/>
      <c r="M326" s="2915"/>
      <c r="N326" s="2915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229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689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5229"/>
      <c r="C328" s="4790"/>
      <c r="D328" s="4735"/>
      <c r="E328" s="5836" t="s">
        <v>182</v>
      </c>
      <c r="F328" s="5837"/>
      <c r="G328" s="5836" t="s">
        <v>183</v>
      </c>
      <c r="H328" s="5837"/>
      <c r="I328" s="5836" t="s">
        <v>184</v>
      </c>
      <c r="J328" s="5837"/>
      <c r="K328" s="5836" t="s">
        <v>119</v>
      </c>
      <c r="L328" s="5837"/>
      <c r="M328" s="5836" t="s">
        <v>12</v>
      </c>
      <c r="N328" s="5837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818"/>
      <c r="B329" s="699" t="s">
        <v>97</v>
      </c>
      <c r="C329" s="744" t="s">
        <v>62</v>
      </c>
      <c r="D329" s="2211" t="s">
        <v>98</v>
      </c>
      <c r="E329" s="2906" t="s">
        <v>62</v>
      </c>
      <c r="F329" s="2655" t="s">
        <v>98</v>
      </c>
      <c r="G329" s="2906" t="s">
        <v>62</v>
      </c>
      <c r="H329" s="2655" t="s">
        <v>98</v>
      </c>
      <c r="I329" s="2906" t="s">
        <v>62</v>
      </c>
      <c r="J329" s="2655" t="s">
        <v>98</v>
      </c>
      <c r="K329" s="2906" t="s">
        <v>62</v>
      </c>
      <c r="L329" s="2655" t="s">
        <v>98</v>
      </c>
      <c r="M329" s="2906" t="s">
        <v>62</v>
      </c>
      <c r="N329" s="2655" t="s">
        <v>98</v>
      </c>
    </row>
    <row r="330" spans="1:94" ht="20.25" customHeight="1" x14ac:dyDescent="0.2">
      <c r="A330" s="2916" t="s">
        <v>73</v>
      </c>
      <c r="B330" s="2916">
        <f>SUM(C330+D330)</f>
        <v>0</v>
      </c>
      <c r="C330" s="2917">
        <f>SUM(E330+G330+I330+K330+M330)</f>
        <v>0</v>
      </c>
      <c r="D330" s="2918">
        <f>SUM(F330+H330+J330+L330+N330)</f>
        <v>0</v>
      </c>
      <c r="E330" s="2919"/>
      <c r="F330" s="2920"/>
      <c r="G330" s="2919"/>
      <c r="H330" s="2920"/>
      <c r="I330" s="2919"/>
      <c r="J330" s="2921"/>
      <c r="K330" s="2919"/>
      <c r="L330" s="2921"/>
      <c r="M330" s="2922"/>
      <c r="N330" s="2921"/>
      <c r="O330" s="3"/>
    </row>
    <row r="331" spans="1:94" ht="21.75" customHeight="1" x14ac:dyDescent="0.2">
      <c r="A331" s="2905" t="s">
        <v>85</v>
      </c>
      <c r="B331" s="2905">
        <f>SUM(C331+D331)</f>
        <v>0</v>
      </c>
      <c r="C331" s="746">
        <f>SUM(E331+G331+I331+K331+M331)</f>
        <v>0</v>
      </c>
      <c r="D331" s="366">
        <f>SUM(F331+H331+J331+L331+N331)</f>
        <v>0</v>
      </c>
      <c r="E331" s="2468"/>
      <c r="F331" s="106"/>
      <c r="G331" s="2468"/>
      <c r="H331" s="2923"/>
      <c r="I331" s="2468"/>
      <c r="J331" s="106"/>
      <c r="K331" s="2468"/>
      <c r="L331" s="106"/>
      <c r="M331" s="428"/>
      <c r="N331" s="2923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5901" t="s">
        <v>322</v>
      </c>
      <c r="D333" s="5901"/>
      <c r="E333" s="5901"/>
      <c r="F333" s="5836" t="s">
        <v>323</v>
      </c>
      <c r="G333" s="5843"/>
      <c r="H333" s="5843"/>
      <c r="I333" s="5843"/>
      <c r="J333" s="5843"/>
      <c r="K333" s="5843"/>
      <c r="L333" s="5843"/>
      <c r="M333" s="5843"/>
      <c r="N333" s="5843"/>
      <c r="O333" s="5843"/>
      <c r="P333" s="5843"/>
      <c r="Q333" s="5843"/>
      <c r="R333" s="5843"/>
      <c r="S333" s="5843"/>
      <c r="T333" s="5843"/>
      <c r="U333" s="5843"/>
      <c r="V333" s="5843"/>
      <c r="W333" s="5843"/>
      <c r="X333" s="5843"/>
      <c r="Y333" s="5843"/>
      <c r="Z333" s="5843"/>
      <c r="AA333" s="5843"/>
      <c r="AB333" s="5843"/>
      <c r="AC333" s="5843"/>
      <c r="AD333" s="5843"/>
      <c r="AE333" s="5843"/>
      <c r="AF333" s="5843"/>
      <c r="AG333" s="5844"/>
      <c r="AH333" s="4887" t="s">
        <v>272</v>
      </c>
      <c r="AI333" s="5335" t="s">
        <v>8</v>
      </c>
      <c r="AJ333" s="4889" t="s">
        <v>7</v>
      </c>
      <c r="AK333" s="5836" t="s">
        <v>325</v>
      </c>
      <c r="AL333" s="5843"/>
      <c r="AM333" s="5837"/>
      <c r="AN333" s="5088" t="s">
        <v>326</v>
      </c>
      <c r="BT333" s="3"/>
    </row>
    <row r="334" spans="1:94" ht="30.6" customHeight="1" x14ac:dyDescent="0.2">
      <c r="A334" s="5009"/>
      <c r="B334" s="5009"/>
      <c r="C334" s="5901"/>
      <c r="D334" s="5901"/>
      <c r="E334" s="5901"/>
      <c r="F334" s="5836" t="s">
        <v>119</v>
      </c>
      <c r="G334" s="5837"/>
      <c r="H334" s="5836" t="s">
        <v>12</v>
      </c>
      <c r="I334" s="5837"/>
      <c r="J334" s="5836" t="s">
        <v>121</v>
      </c>
      <c r="K334" s="5837"/>
      <c r="L334" s="5836" t="s">
        <v>122</v>
      </c>
      <c r="M334" s="5837"/>
      <c r="N334" s="5836" t="s">
        <v>123</v>
      </c>
      <c r="O334" s="5837"/>
      <c r="P334" s="5836" t="s">
        <v>124</v>
      </c>
      <c r="Q334" s="5837"/>
      <c r="R334" s="5836" t="s">
        <v>125</v>
      </c>
      <c r="S334" s="5837"/>
      <c r="T334" s="5836" t="s">
        <v>126</v>
      </c>
      <c r="U334" s="5837"/>
      <c r="V334" s="5836" t="s">
        <v>127</v>
      </c>
      <c r="W334" s="5837"/>
      <c r="X334" s="5836" t="s">
        <v>128</v>
      </c>
      <c r="Y334" s="5837"/>
      <c r="Z334" s="5836" t="s">
        <v>129</v>
      </c>
      <c r="AA334" s="5837"/>
      <c r="AB334" s="5836" t="s">
        <v>130</v>
      </c>
      <c r="AC334" s="5837"/>
      <c r="AD334" s="5836" t="s">
        <v>131</v>
      </c>
      <c r="AE334" s="5837"/>
      <c r="AF334" s="5836" t="s">
        <v>132</v>
      </c>
      <c r="AG334" s="5844"/>
      <c r="AH334" s="4939"/>
      <c r="AI334" s="4938"/>
      <c r="AJ334" s="4729"/>
      <c r="AK334" s="5333" t="s">
        <v>327</v>
      </c>
      <c r="AL334" s="5335" t="s">
        <v>328</v>
      </c>
      <c r="AM334" s="5899" t="s">
        <v>329</v>
      </c>
      <c r="AN334" s="5009"/>
      <c r="BT334" s="3"/>
    </row>
    <row r="335" spans="1:94" x14ac:dyDescent="0.2">
      <c r="A335" s="5818"/>
      <c r="B335" s="5818"/>
      <c r="C335" s="2924" t="s">
        <v>97</v>
      </c>
      <c r="D335" s="2925" t="s">
        <v>62</v>
      </c>
      <c r="E335" s="2655" t="s">
        <v>98</v>
      </c>
      <c r="F335" s="2906" t="s">
        <v>62</v>
      </c>
      <c r="G335" s="2655" t="s">
        <v>98</v>
      </c>
      <c r="H335" s="2906" t="s">
        <v>62</v>
      </c>
      <c r="I335" s="2655" t="s">
        <v>98</v>
      </c>
      <c r="J335" s="2906" t="s">
        <v>288</v>
      </c>
      <c r="K335" s="2655" t="s">
        <v>98</v>
      </c>
      <c r="L335" s="2906" t="s">
        <v>288</v>
      </c>
      <c r="M335" s="2655" t="s">
        <v>98</v>
      </c>
      <c r="N335" s="2906" t="s">
        <v>288</v>
      </c>
      <c r="O335" s="2655" t="s">
        <v>98</v>
      </c>
      <c r="P335" s="2906" t="s">
        <v>288</v>
      </c>
      <c r="Q335" s="2655" t="s">
        <v>98</v>
      </c>
      <c r="R335" s="2906" t="s">
        <v>288</v>
      </c>
      <c r="S335" s="2655" t="s">
        <v>98</v>
      </c>
      <c r="T335" s="2906" t="s">
        <v>288</v>
      </c>
      <c r="U335" s="2655" t="s">
        <v>98</v>
      </c>
      <c r="V335" s="2906" t="s">
        <v>288</v>
      </c>
      <c r="W335" s="2655" t="s">
        <v>98</v>
      </c>
      <c r="X335" s="2906" t="s">
        <v>288</v>
      </c>
      <c r="Y335" s="2655" t="s">
        <v>98</v>
      </c>
      <c r="Z335" s="2906" t="s">
        <v>288</v>
      </c>
      <c r="AA335" s="2655" t="s">
        <v>98</v>
      </c>
      <c r="AB335" s="2906" t="s">
        <v>288</v>
      </c>
      <c r="AC335" s="2655" t="s">
        <v>98</v>
      </c>
      <c r="AD335" s="2906" t="s">
        <v>288</v>
      </c>
      <c r="AE335" s="2655" t="s">
        <v>98</v>
      </c>
      <c r="AF335" s="2906" t="s">
        <v>288</v>
      </c>
      <c r="AG335" s="2745" t="s">
        <v>98</v>
      </c>
      <c r="AH335" s="5890"/>
      <c r="AI335" s="5898"/>
      <c r="AJ335" s="4735"/>
      <c r="AK335" s="5822"/>
      <c r="AL335" s="5898"/>
      <c r="AM335" s="5900"/>
      <c r="AN335" s="5818"/>
      <c r="BT335" s="3"/>
    </row>
    <row r="336" spans="1:94" x14ac:dyDescent="0.2">
      <c r="A336" s="5088" t="s">
        <v>73</v>
      </c>
      <c r="B336" s="2926" t="s">
        <v>330</v>
      </c>
      <c r="C336" s="2927">
        <f>SUM(D336+E336)</f>
        <v>0</v>
      </c>
      <c r="D336" s="2928">
        <f>SUM(F336+H336+J336+L336+N336+P336+R336+T336+V336+X336+Z336+AB336+AD336+AF336)</f>
        <v>0</v>
      </c>
      <c r="E336" s="2929">
        <f>SUM(G336+I336+K336+M336+O336+Q336+S336+U336+W336+Y336+AA336+AC336+AE336+AG336)</f>
        <v>0</v>
      </c>
      <c r="F336" s="2919"/>
      <c r="G336" s="2920"/>
      <c r="H336" s="2919"/>
      <c r="I336" s="2920"/>
      <c r="J336" s="2919"/>
      <c r="K336" s="2920"/>
      <c r="L336" s="2919"/>
      <c r="M336" s="2920"/>
      <c r="N336" s="2919"/>
      <c r="O336" s="2920"/>
      <c r="P336" s="2919"/>
      <c r="Q336" s="2920"/>
      <c r="R336" s="2919"/>
      <c r="S336" s="2920"/>
      <c r="T336" s="2919"/>
      <c r="U336" s="2920"/>
      <c r="V336" s="2919"/>
      <c r="W336" s="2920"/>
      <c r="X336" s="2919"/>
      <c r="Y336" s="2920"/>
      <c r="Z336" s="2919"/>
      <c r="AA336" s="2920"/>
      <c r="AB336" s="2919"/>
      <c r="AC336" s="2920"/>
      <c r="AD336" s="2919"/>
      <c r="AE336" s="2920"/>
      <c r="AF336" s="2919"/>
      <c r="AG336" s="2930"/>
      <c r="AH336" s="2931"/>
      <c r="AI336" s="2932"/>
      <c r="AJ336" s="2921"/>
      <c r="AK336" s="2933"/>
      <c r="AL336" s="2934"/>
      <c r="AM336" s="2935"/>
      <c r="AN336" s="2935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818"/>
      <c r="B338" s="2674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2926" t="s">
        <v>330</v>
      </c>
      <c r="C339" s="2927">
        <f t="shared" si="108"/>
        <v>0</v>
      </c>
      <c r="D339" s="2928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2214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818"/>
      <c r="B341" s="2674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2468"/>
      <c r="G341" s="106"/>
      <c r="H341" s="2468"/>
      <c r="I341" s="106"/>
      <c r="J341" s="2468"/>
      <c r="K341" s="106"/>
      <c r="L341" s="2468"/>
      <c r="M341" s="106"/>
      <c r="N341" s="2468"/>
      <c r="O341" s="106"/>
      <c r="P341" s="2468"/>
      <c r="Q341" s="106"/>
      <c r="R341" s="2468"/>
      <c r="S341" s="106"/>
      <c r="T341" s="2468"/>
      <c r="U341" s="106"/>
      <c r="V341" s="2468"/>
      <c r="W341" s="106"/>
      <c r="X341" s="2468"/>
      <c r="Y341" s="106"/>
      <c r="Z341" s="2468"/>
      <c r="AA341" s="106"/>
      <c r="AB341" s="2468"/>
      <c r="AC341" s="106"/>
      <c r="AD341" s="2468"/>
      <c r="AE341" s="106"/>
      <c r="AF341" s="2468"/>
      <c r="AG341" s="826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466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5CCFCD14-E56B-456A-81C6-006467A5474B}">
      <formula1>0</formula1>
    </dataValidation>
    <dataValidation type="whole" allowBlank="1" showInputMessage="1" showErrorMessage="1" sqref="A311:A314 A305:B309 B311:B316 C305:E318 F305:AX307" xr:uid="{21C911FD-BAE3-47BA-A35A-734C4264EF1D}">
      <formula1>0</formula1>
      <formula2>1E+30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D1852-70CE-4E35-8ED8-8CCE0983EF61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</row>
    <row r="3" spans="1:92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",[11]NOMBRE!B6," - ","( ",[11]NOMBRE!C6,[11]NOMBRE!D6," )")</f>
        <v>MES: OCTUBRE - ( 10 )</v>
      </c>
      <c r="AE4" s="2955"/>
      <c r="AF4" s="2955"/>
      <c r="AG4" s="2955"/>
      <c r="AH4" s="2955"/>
      <c r="AI4" s="2955"/>
      <c r="AJ4" s="2955"/>
      <c r="AK4" s="2955"/>
      <c r="AL4" s="2955"/>
      <c r="AM4" s="2955"/>
      <c r="AN4" s="2955"/>
      <c r="AO4" s="2955"/>
      <c r="AP4" s="2955"/>
      <c r="AQ4" s="2955"/>
      <c r="AR4" s="2955"/>
      <c r="AS4" s="2955"/>
      <c r="AT4" s="2955"/>
      <c r="AU4" s="2955"/>
      <c r="AV4" s="2955"/>
      <c r="AW4" s="2955"/>
    </row>
    <row r="5" spans="1:92" ht="16.350000000000001" customHeight="1" x14ac:dyDescent="0.2">
      <c r="A5" s="1" t="str">
        <f>CONCATENATE("AÑO: ",[11]NOMBRE!B7)</f>
        <v>AÑO: 2022</v>
      </c>
      <c r="AE5" s="2955"/>
      <c r="AF5" s="2955"/>
      <c r="AG5" s="2955"/>
      <c r="AH5" s="2955"/>
      <c r="AI5" s="2955"/>
      <c r="AJ5" s="2955"/>
      <c r="AK5" s="2955"/>
      <c r="AL5" s="2955"/>
      <c r="AM5" s="2955"/>
      <c r="AN5" s="2955"/>
      <c r="AO5" s="2955"/>
      <c r="AP5" s="2955"/>
      <c r="AQ5" s="2955"/>
      <c r="AR5" s="2955"/>
      <c r="AS5" s="2955"/>
      <c r="AT5" s="2955"/>
      <c r="AU5" s="2955"/>
      <c r="AV5" s="2955"/>
      <c r="AW5" s="2955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956"/>
      <c r="AF6" s="2956"/>
      <c r="AG6" s="2956"/>
      <c r="AH6" s="2956"/>
      <c r="AI6" s="2956"/>
      <c r="AJ6" s="2956"/>
      <c r="AK6" s="2956"/>
      <c r="AL6" s="2956"/>
      <c r="AM6" s="2956"/>
      <c r="AN6" s="2956"/>
      <c r="AO6" s="2956"/>
      <c r="AP6" s="2956"/>
      <c r="AQ6" s="2956"/>
      <c r="AR6" s="2956"/>
      <c r="AS6" s="2956"/>
      <c r="AT6" s="2956"/>
      <c r="AU6" s="2956"/>
      <c r="AV6" s="2956"/>
      <c r="AW6" s="2955"/>
    </row>
    <row r="7" spans="1:92" ht="15" x14ac:dyDescent="0.2">
      <c r="A7" s="9"/>
      <c r="B7" s="9"/>
      <c r="C7" s="2617"/>
      <c r="D7" s="2617"/>
      <c r="E7" s="2617"/>
      <c r="F7" s="2617"/>
      <c r="G7" s="2617"/>
      <c r="H7" s="2617"/>
      <c r="I7" s="2617"/>
      <c r="J7" s="2617"/>
      <c r="K7" s="2617"/>
      <c r="L7" s="2617"/>
      <c r="M7" s="2617"/>
      <c r="N7" s="2617"/>
      <c r="O7" s="2617"/>
      <c r="P7" s="2617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956"/>
      <c r="AF7" s="2956"/>
      <c r="AG7" s="2956"/>
      <c r="AH7" s="2956"/>
      <c r="AI7" s="2956"/>
      <c r="AJ7" s="2956"/>
      <c r="AK7" s="2956"/>
      <c r="AL7" s="2956"/>
      <c r="AM7" s="2956"/>
      <c r="AN7" s="2956"/>
      <c r="AO7" s="2956"/>
      <c r="AP7" s="2956"/>
      <c r="AQ7" s="2956"/>
      <c r="AR7" s="2956"/>
      <c r="AS7" s="2956"/>
      <c r="AT7" s="2956"/>
      <c r="AU7" s="2956"/>
      <c r="AV7" s="2956"/>
      <c r="AW7" s="2955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2956"/>
      <c r="AF8" s="2956"/>
      <c r="AG8" s="2956"/>
      <c r="AH8" s="2956"/>
      <c r="AI8" s="2956"/>
      <c r="AJ8" s="2956"/>
      <c r="AK8" s="2956"/>
      <c r="AL8" s="2956"/>
      <c r="AM8" s="2956"/>
      <c r="AN8" s="2956"/>
      <c r="AO8" s="2956"/>
      <c r="AP8" s="2956"/>
      <c r="AQ8" s="2956"/>
      <c r="AR8" s="2956"/>
      <c r="AS8" s="2956"/>
      <c r="AT8" s="2956"/>
      <c r="AU8" s="2956"/>
      <c r="AV8" s="2956"/>
      <c r="AW8" s="2955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88" t="s">
        <v>4</v>
      </c>
      <c r="D9" s="5094" t="s">
        <v>5</v>
      </c>
      <c r="E9" s="5095"/>
      <c r="F9" s="5095"/>
      <c r="G9" s="5095"/>
      <c r="H9" s="5095"/>
      <c r="I9" s="5095"/>
      <c r="J9" s="5095"/>
      <c r="K9" s="5095"/>
      <c r="L9" s="5095"/>
      <c r="M9" s="5325"/>
      <c r="N9" s="4889" t="s">
        <v>6</v>
      </c>
      <c r="O9" s="5088" t="s">
        <v>7</v>
      </c>
      <c r="P9" s="5088" t="s">
        <v>8</v>
      </c>
      <c r="Q9" s="5088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2957"/>
      <c r="AG9" s="2957"/>
      <c r="AH9" s="2957"/>
      <c r="AI9" s="2957"/>
      <c r="AJ9" s="2957"/>
      <c r="AK9" s="2957"/>
      <c r="AL9" s="2957"/>
      <c r="AM9" s="2957"/>
      <c r="AN9" s="2957"/>
      <c r="AO9" s="2957"/>
      <c r="AP9" s="2958"/>
      <c r="AQ9" s="2958"/>
      <c r="AR9" s="2958"/>
      <c r="AS9" s="2958"/>
      <c r="AT9" s="2958"/>
      <c r="AU9" s="2958"/>
      <c r="AV9" s="2958"/>
      <c r="AW9" s="2958"/>
      <c r="AX9" s="2959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859"/>
      <c r="D10" s="776" t="s">
        <v>10</v>
      </c>
      <c r="E10" s="2960" t="s">
        <v>11</v>
      </c>
      <c r="F10" s="2960" t="s">
        <v>12</v>
      </c>
      <c r="G10" s="2960" t="s">
        <v>13</v>
      </c>
      <c r="H10" s="2960" t="s">
        <v>14</v>
      </c>
      <c r="I10" s="2960" t="s">
        <v>15</v>
      </c>
      <c r="J10" s="2960" t="s">
        <v>16</v>
      </c>
      <c r="K10" s="2960" t="s">
        <v>17</v>
      </c>
      <c r="L10" s="2960" t="s">
        <v>18</v>
      </c>
      <c r="M10" s="1574" t="s">
        <v>19</v>
      </c>
      <c r="N10" s="5854"/>
      <c r="O10" s="5859"/>
      <c r="P10" s="5859"/>
      <c r="Q10" s="5859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821"/>
      <c r="AG10" s="821"/>
      <c r="AH10" s="821"/>
      <c r="AI10" s="821"/>
      <c r="AJ10" s="821"/>
      <c r="AK10" s="821"/>
      <c r="AL10" s="821"/>
      <c r="AM10" s="821"/>
      <c r="AN10" s="821"/>
      <c r="AO10" s="822"/>
      <c r="AP10" s="822"/>
      <c r="AQ10" s="822"/>
      <c r="AR10" s="822"/>
      <c r="AS10" s="822"/>
      <c r="AT10" s="822"/>
      <c r="AU10" s="822"/>
      <c r="AV10" s="822"/>
      <c r="AW10" s="822"/>
      <c r="AX10" s="2959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079" t="s">
        <v>20</v>
      </c>
      <c r="B11" s="5079"/>
      <c r="C11" s="2961">
        <f>SUM(D11:M11)</f>
        <v>0</v>
      </c>
      <c r="D11" s="2962"/>
      <c r="E11" s="2963"/>
      <c r="F11" s="2963"/>
      <c r="G11" s="2963"/>
      <c r="H11" s="2963"/>
      <c r="I11" s="2963"/>
      <c r="J11" s="2963"/>
      <c r="K11" s="2963"/>
      <c r="L11" s="2964"/>
      <c r="M11" s="2965"/>
      <c r="N11" s="2966"/>
      <c r="O11" s="745"/>
      <c r="P11" s="745"/>
      <c r="Q11" s="745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821"/>
      <c r="AG11" s="821"/>
      <c r="AH11" s="821"/>
      <c r="AI11" s="821"/>
      <c r="AJ11" s="821"/>
      <c r="AK11" s="822"/>
      <c r="AL11" s="822"/>
      <c r="AM11" s="822"/>
      <c r="AN11" s="822"/>
      <c r="AO11" s="822"/>
      <c r="AP11" s="822"/>
      <c r="AQ11" s="822"/>
      <c r="AR11" s="822"/>
      <c r="AS11" s="822"/>
      <c r="AT11" s="822"/>
      <c r="AU11" s="822"/>
      <c r="AV11" s="822"/>
      <c r="AW11" s="822"/>
      <c r="AX11" s="2959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IF(C11&lt;[11]A03!C79,1,0)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2967"/>
      <c r="AG12" s="2967"/>
      <c r="AH12" s="2967"/>
      <c r="AI12" s="2967"/>
      <c r="AJ12" s="2967"/>
      <c r="AK12" s="2968"/>
      <c r="AL12" s="2968"/>
      <c r="AM12" s="2968"/>
      <c r="AN12" s="2968"/>
      <c r="AO12" s="2967"/>
      <c r="AP12" s="2967"/>
      <c r="AQ12" s="2968"/>
      <c r="AR12" s="2968"/>
      <c r="AS12" s="2968"/>
      <c r="AT12" s="2968"/>
      <c r="AU12" s="2968"/>
      <c r="AV12" s="2968"/>
      <c r="AW12" s="2968"/>
      <c r="AX12" s="2955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2967"/>
      <c r="AG13" s="2967"/>
      <c r="AH13" s="2967"/>
      <c r="AI13" s="2967"/>
      <c r="AJ13" s="2967"/>
      <c r="AK13" s="2968"/>
      <c r="AL13" s="2968"/>
      <c r="AM13" s="2968"/>
      <c r="AN13" s="2968"/>
      <c r="AO13" s="2967"/>
      <c r="AP13" s="2967"/>
      <c r="AQ13" s="2967"/>
      <c r="AR13" s="2968"/>
      <c r="AS13" s="2968"/>
      <c r="AT13" s="2968"/>
      <c r="AU13" s="2968"/>
      <c r="AV13" s="2968"/>
      <c r="AW13" s="2968"/>
      <c r="AX13" s="2955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2967"/>
      <c r="AG14" s="2967"/>
      <c r="AH14" s="2967"/>
      <c r="AI14" s="2967"/>
      <c r="AJ14" s="2967"/>
      <c r="AK14" s="2967"/>
      <c r="AL14" s="2967"/>
      <c r="AM14" s="2967"/>
      <c r="AN14" s="2967"/>
      <c r="AO14" s="2968"/>
      <c r="AP14" s="2968"/>
      <c r="AQ14" s="2968"/>
      <c r="AR14" s="2968"/>
      <c r="AS14" s="2968"/>
      <c r="AT14" s="2968"/>
      <c r="AU14" s="2968"/>
      <c r="AV14" s="2968"/>
      <c r="AW14" s="2968"/>
      <c r="AX14" s="2955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2967"/>
      <c r="AF15" s="2967"/>
      <c r="AG15" s="2967"/>
      <c r="AH15" s="2967"/>
      <c r="AI15" s="2967"/>
      <c r="AJ15" s="2967"/>
      <c r="AK15" s="2967"/>
      <c r="AL15" s="2967"/>
      <c r="AM15" s="2967"/>
      <c r="AN15" s="2967"/>
      <c r="AO15" s="2967"/>
      <c r="AP15" s="2967"/>
      <c r="AQ15" s="2967"/>
      <c r="AR15" s="2967"/>
      <c r="AS15" s="2967"/>
      <c r="AT15" s="2967"/>
      <c r="AU15" s="2967"/>
      <c r="AV15" s="2967"/>
      <c r="AW15" s="2955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186" t="s">
        <v>26</v>
      </c>
      <c r="D16" s="5189" t="s">
        <v>27</v>
      </c>
      <c r="E16" s="5189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2967"/>
      <c r="AF16" s="2968"/>
      <c r="AG16" s="2968"/>
      <c r="AH16" s="2968"/>
      <c r="AI16" s="2968"/>
      <c r="AJ16" s="2968"/>
      <c r="AK16" s="2968"/>
      <c r="AL16" s="2968"/>
      <c r="AM16" s="2968"/>
      <c r="AN16" s="2968"/>
      <c r="AO16" s="2968"/>
      <c r="AP16" s="2968"/>
      <c r="AQ16" s="2968"/>
      <c r="AR16" s="2968"/>
      <c r="AS16" s="2968"/>
      <c r="AT16" s="2968"/>
      <c r="AU16" s="2968"/>
      <c r="AV16" s="2968"/>
      <c r="AW16" s="2955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904"/>
      <c r="D17" s="5548"/>
      <c r="E17" s="5548"/>
      <c r="F17" s="5854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2967"/>
      <c r="AF17" s="2968"/>
      <c r="AG17" s="2968"/>
      <c r="AH17" s="2968"/>
      <c r="AI17" s="2968"/>
      <c r="AJ17" s="2968"/>
      <c r="AK17" s="2968"/>
      <c r="AL17" s="2968"/>
      <c r="AM17" s="2968"/>
      <c r="AN17" s="2968"/>
      <c r="AO17" s="2968"/>
      <c r="AP17" s="2968"/>
      <c r="AQ17" s="2968"/>
      <c r="AR17" s="2968"/>
      <c r="AS17" s="2968"/>
      <c r="AT17" s="2968"/>
      <c r="AU17" s="2968"/>
      <c r="AV17" s="2968"/>
      <c r="AW17" s="2955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454" t="s">
        <v>28</v>
      </c>
      <c r="B18" s="5455"/>
      <c r="C18" s="2969">
        <v>76</v>
      </c>
      <c r="D18" s="2970">
        <v>0</v>
      </c>
      <c r="E18" s="2970">
        <v>1</v>
      </c>
      <c r="F18" s="2971">
        <v>4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2967"/>
      <c r="AF18" s="2968"/>
      <c r="AG18" s="2968"/>
      <c r="AH18" s="2968"/>
      <c r="AI18" s="2968"/>
      <c r="AJ18" s="2968"/>
      <c r="AK18" s="2968"/>
      <c r="AL18" s="2968"/>
      <c r="AM18" s="2968"/>
      <c r="AN18" s="2968"/>
      <c r="AO18" s="2968"/>
      <c r="AP18" s="2968"/>
      <c r="AQ18" s="2968"/>
      <c r="AR18" s="2968"/>
      <c r="AS18" s="2968"/>
      <c r="AT18" s="2968"/>
      <c r="AU18" s="2968"/>
      <c r="AV18" s="2968"/>
      <c r="AW18" s="2955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902" t="s">
        <v>29</v>
      </c>
      <c r="B19" s="5903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2967"/>
      <c r="AF19" s="2968"/>
      <c r="AG19" s="2968"/>
      <c r="AH19" s="2968"/>
      <c r="AI19" s="2968"/>
      <c r="AJ19" s="2968"/>
      <c r="AK19" s="2968"/>
      <c r="AL19" s="2968"/>
      <c r="AM19" s="2968"/>
      <c r="AN19" s="2968"/>
      <c r="AO19" s="2968"/>
      <c r="AP19" s="2968"/>
      <c r="AQ19" s="2968"/>
      <c r="AR19" s="2968"/>
      <c r="AS19" s="2968"/>
      <c r="AT19" s="2968"/>
      <c r="AU19" s="2968"/>
      <c r="AV19" s="2968"/>
      <c r="AW19" s="2955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2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2967"/>
      <c r="AF20" s="2968"/>
      <c r="AG20" s="2968"/>
      <c r="AH20" s="2968"/>
      <c r="AI20" s="2968"/>
      <c r="AJ20" s="2968"/>
      <c r="AK20" s="2968"/>
      <c r="AL20" s="2968"/>
      <c r="AM20" s="2968"/>
      <c r="AN20" s="2968"/>
      <c r="AO20" s="2968"/>
      <c r="AP20" s="2968"/>
      <c r="AQ20" s="2968"/>
      <c r="AR20" s="2968"/>
      <c r="AS20" s="2968"/>
      <c r="AT20" s="2968"/>
      <c r="AU20" s="2968"/>
      <c r="AV20" s="2968"/>
      <c r="AW20" s="2955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7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2967"/>
      <c r="AF21" s="2968"/>
      <c r="AG21" s="2968"/>
      <c r="AH21" s="2968"/>
      <c r="AI21" s="2968"/>
      <c r="AJ21" s="2968"/>
      <c r="AK21" s="2968"/>
      <c r="AL21" s="2968"/>
      <c r="AM21" s="2968"/>
      <c r="AN21" s="2968"/>
      <c r="AO21" s="2968"/>
      <c r="AP21" s="2968"/>
      <c r="AQ21" s="2968"/>
      <c r="AR21" s="2968"/>
      <c r="AS21" s="2968"/>
      <c r="AT21" s="2968"/>
      <c r="AU21" s="2968"/>
      <c r="AV21" s="2968"/>
      <c r="AW21" s="2955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2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2967"/>
      <c r="AF22" s="2968"/>
      <c r="AG22" s="2968"/>
      <c r="AH22" s="2968"/>
      <c r="AI22" s="2968"/>
      <c r="AJ22" s="2968"/>
      <c r="AK22" s="2968"/>
      <c r="AL22" s="2968"/>
      <c r="AM22" s="2968"/>
      <c r="AN22" s="2968"/>
      <c r="AO22" s="2968"/>
      <c r="AP22" s="2968"/>
      <c r="AQ22" s="2968"/>
      <c r="AR22" s="2968"/>
      <c r="AS22" s="2968"/>
      <c r="AT22" s="2968"/>
      <c r="AU22" s="2968"/>
      <c r="AV22" s="2968"/>
      <c r="AW22" s="2955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2967"/>
      <c r="AF23" s="2968"/>
      <c r="AG23" s="2968"/>
      <c r="AH23" s="2968"/>
      <c r="AI23" s="2968"/>
      <c r="AJ23" s="2968"/>
      <c r="AK23" s="2968"/>
      <c r="AL23" s="2968"/>
      <c r="AM23" s="2968"/>
      <c r="AN23" s="2968"/>
      <c r="AO23" s="2968"/>
      <c r="AP23" s="2968"/>
      <c r="AQ23" s="2968"/>
      <c r="AR23" s="2968"/>
      <c r="AS23" s="2968"/>
      <c r="AT23" s="2968"/>
      <c r="AU23" s="2968"/>
      <c r="AV23" s="2968"/>
      <c r="AW23" s="2955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2967"/>
      <c r="AF24" s="2968"/>
      <c r="AG24" s="2968"/>
      <c r="AH24" s="2968"/>
      <c r="AI24" s="2968"/>
      <c r="AJ24" s="2968"/>
      <c r="AK24" s="2968"/>
      <c r="AL24" s="2968"/>
      <c r="AM24" s="2968"/>
      <c r="AN24" s="2968"/>
      <c r="AO24" s="2968"/>
      <c r="AP24" s="2968"/>
      <c r="AQ24" s="2968"/>
      <c r="AR24" s="2968"/>
      <c r="AS24" s="2968"/>
      <c r="AT24" s="2968"/>
      <c r="AU24" s="2968"/>
      <c r="AV24" s="2968"/>
      <c r="AW24" s="2955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3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2967"/>
      <c r="AF25" s="2968"/>
      <c r="AG25" s="2968"/>
      <c r="AH25" s="2968"/>
      <c r="AI25" s="2968"/>
      <c r="AJ25" s="2968"/>
      <c r="AK25" s="2968"/>
      <c r="AL25" s="2968"/>
      <c r="AM25" s="2968"/>
      <c r="AN25" s="2968"/>
      <c r="AO25" s="2968"/>
      <c r="AP25" s="2968"/>
      <c r="AQ25" s="2968"/>
      <c r="AR25" s="2968"/>
      <c r="AS25" s="2968"/>
      <c r="AT25" s="2968"/>
      <c r="AU25" s="2968"/>
      <c r="AV25" s="2968"/>
      <c r="AW25" s="2955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13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2967"/>
      <c r="AF26" s="2968"/>
      <c r="AG26" s="2968"/>
      <c r="AH26" s="2968"/>
      <c r="AI26" s="2968"/>
      <c r="AJ26" s="2968"/>
      <c r="AK26" s="2968"/>
      <c r="AL26" s="2968"/>
      <c r="AM26" s="2968"/>
      <c r="AN26" s="2968"/>
      <c r="AO26" s="2968"/>
      <c r="AP26" s="2968"/>
      <c r="AQ26" s="2968"/>
      <c r="AR26" s="2968"/>
      <c r="AS26" s="2968"/>
      <c r="AT26" s="2968"/>
      <c r="AU26" s="2968"/>
      <c r="AV26" s="2968"/>
      <c r="AW26" s="2955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0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2967"/>
      <c r="AF27" s="2968"/>
      <c r="AG27" s="2968"/>
      <c r="AH27" s="2968"/>
      <c r="AI27" s="2968"/>
      <c r="AJ27" s="2968"/>
      <c r="AK27" s="2968"/>
      <c r="AL27" s="2968"/>
      <c r="AM27" s="2968"/>
      <c r="AN27" s="2968"/>
      <c r="AO27" s="2968"/>
      <c r="AP27" s="2968"/>
      <c r="AQ27" s="2968"/>
      <c r="AR27" s="2968"/>
      <c r="AS27" s="2968"/>
      <c r="AT27" s="2968"/>
      <c r="AU27" s="2968"/>
      <c r="AV27" s="2968"/>
      <c r="AW27" s="2955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3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2967"/>
      <c r="AF28" s="2968"/>
      <c r="AG28" s="2968"/>
      <c r="AH28" s="2972"/>
      <c r="AI28" s="2968"/>
      <c r="AJ28" s="2968"/>
      <c r="AK28" s="2968"/>
      <c r="AL28" s="2968"/>
      <c r="AM28" s="2968"/>
      <c r="AN28" s="2968"/>
      <c r="AO28" s="2968"/>
      <c r="AP28" s="2968"/>
      <c r="AQ28" s="2968"/>
      <c r="AR28" s="2968"/>
      <c r="AS28" s="2968"/>
      <c r="AT28" s="2968"/>
      <c r="AU28" s="2968"/>
      <c r="AV28" s="2968"/>
      <c r="AW28" s="2973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17</v>
      </c>
      <c r="D29" s="59">
        <v>0</v>
      </c>
      <c r="E29" s="59">
        <v>0</v>
      </c>
      <c r="F29" s="60">
        <v>1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2967"/>
      <c r="AF29" s="2968"/>
      <c r="AG29" s="2968"/>
      <c r="AH29" s="2972"/>
      <c r="AI29" s="2968"/>
      <c r="AJ29" s="2968"/>
      <c r="AK29" s="2968"/>
      <c r="AL29" s="2968"/>
      <c r="AM29" s="2968"/>
      <c r="AN29" s="2968"/>
      <c r="AO29" s="2968"/>
      <c r="AP29" s="2968"/>
      <c r="AQ29" s="2968"/>
      <c r="AR29" s="2968"/>
      <c r="AS29" s="2968"/>
      <c r="AT29" s="2968"/>
      <c r="AU29" s="2968"/>
      <c r="AV29" s="2968"/>
      <c r="AW29" s="2973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1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2967"/>
      <c r="AF30" s="2968"/>
      <c r="AG30" s="2968"/>
      <c r="AH30" s="2972"/>
      <c r="AI30" s="2968"/>
      <c r="AJ30" s="2968"/>
      <c r="AK30" s="2968"/>
      <c r="AL30" s="2968"/>
      <c r="AM30" s="2968"/>
      <c r="AN30" s="2968"/>
      <c r="AO30" s="2968"/>
      <c r="AP30" s="2968"/>
      <c r="AQ30" s="2968"/>
      <c r="AR30" s="2968"/>
      <c r="AS30" s="2968"/>
      <c r="AT30" s="2968"/>
      <c r="AU30" s="2968"/>
      <c r="AV30" s="2968"/>
      <c r="AW30" s="2973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27</v>
      </c>
      <c r="D31" s="44">
        <v>0</v>
      </c>
      <c r="E31" s="44">
        <v>1</v>
      </c>
      <c r="F31" s="63">
        <v>2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2956"/>
      <c r="AF31" s="2956"/>
      <c r="AG31" s="2956"/>
      <c r="AH31" s="2974"/>
      <c r="AI31" s="2956"/>
      <c r="AJ31" s="2956"/>
      <c r="AK31" s="2956"/>
      <c r="AL31" s="2956"/>
      <c r="AM31" s="2956"/>
      <c r="AN31" s="2956"/>
      <c r="AO31" s="2956"/>
      <c r="AP31" s="2956"/>
      <c r="AQ31" s="2956"/>
      <c r="AR31" s="2956"/>
      <c r="AS31" s="2956"/>
      <c r="AT31" s="2956"/>
      <c r="AU31" s="2956"/>
      <c r="AV31" s="2956"/>
      <c r="AW31" s="2973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2956"/>
      <c r="AF32" s="2956"/>
      <c r="AG32" s="2956"/>
      <c r="AH32" s="2974"/>
      <c r="AI32" s="2956"/>
      <c r="AJ32" s="2956"/>
      <c r="AK32" s="2956"/>
      <c r="AL32" s="2956"/>
      <c r="AM32" s="2956"/>
      <c r="AN32" s="2956"/>
      <c r="AO32" s="2956"/>
      <c r="AP32" s="2956"/>
      <c r="AQ32" s="2956"/>
      <c r="AR32" s="2956"/>
      <c r="AS32" s="2956"/>
      <c r="AT32" s="2956"/>
      <c r="AU32" s="2956"/>
      <c r="AV32" s="2956"/>
      <c r="AW32" s="2973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5094" t="s">
        <v>5</v>
      </c>
      <c r="E33" s="5095"/>
      <c r="F33" s="5095"/>
      <c r="G33" s="5095"/>
      <c r="H33" s="5095"/>
      <c r="I33" s="5095"/>
      <c r="J33" s="5095"/>
      <c r="K33" s="5095"/>
      <c r="L33" s="5095"/>
      <c r="M33" s="5095"/>
      <c r="N33" s="5095"/>
      <c r="O33" s="5095"/>
      <c r="P33" s="5325"/>
      <c r="Q33" s="819"/>
      <c r="R33" s="820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2956"/>
      <c r="AJ33" s="2956"/>
      <c r="AK33" s="2956"/>
      <c r="AL33" s="2974"/>
      <c r="AM33" s="2956"/>
      <c r="AN33" s="2956"/>
      <c r="AO33" s="2975"/>
      <c r="AP33" s="2975"/>
      <c r="AQ33" s="2975"/>
      <c r="AR33" s="2975"/>
      <c r="AS33" s="2975"/>
      <c r="AT33" s="2975"/>
      <c r="AU33" s="2975"/>
      <c r="AV33" s="2975"/>
      <c r="AW33" s="2975"/>
      <c r="AX33" s="2975"/>
      <c r="AY33" s="2975"/>
      <c r="AZ33" s="2975"/>
      <c r="BA33" s="2973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859"/>
      <c r="D34" s="776" t="s">
        <v>10</v>
      </c>
      <c r="E34" s="2960" t="s">
        <v>11</v>
      </c>
      <c r="F34" s="2960" t="s">
        <v>12</v>
      </c>
      <c r="G34" s="2960" t="s">
        <v>13</v>
      </c>
      <c r="H34" s="2960" t="s">
        <v>14</v>
      </c>
      <c r="I34" s="2960" t="s">
        <v>15</v>
      </c>
      <c r="J34" s="2960" t="s">
        <v>16</v>
      </c>
      <c r="K34" s="2960" t="s">
        <v>17</v>
      </c>
      <c r="L34" s="2960" t="s">
        <v>18</v>
      </c>
      <c r="M34" s="2960" t="s">
        <v>44</v>
      </c>
      <c r="N34" s="774" t="s">
        <v>45</v>
      </c>
      <c r="O34" s="2960" t="s">
        <v>46</v>
      </c>
      <c r="P34" s="1574" t="s">
        <v>47</v>
      </c>
      <c r="Q34" s="2620" t="s">
        <v>48</v>
      </c>
      <c r="R34" s="2620" t="s">
        <v>49</v>
      </c>
      <c r="S34" s="71"/>
      <c r="T34" s="726"/>
      <c r="U34" s="2976"/>
      <c r="V34" s="2976"/>
      <c r="W34" s="726"/>
      <c r="X34" s="2977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2967"/>
      <c r="AJ34" s="2967"/>
      <c r="AK34" s="2967"/>
      <c r="AL34" s="2978"/>
      <c r="AM34" s="2967"/>
      <c r="AN34" s="2967"/>
      <c r="AO34" s="2967"/>
      <c r="AP34" s="2967"/>
      <c r="AQ34" s="2967"/>
      <c r="AR34" s="2967"/>
      <c r="AS34" s="2967"/>
      <c r="AT34" s="2968"/>
      <c r="AU34" s="2968"/>
      <c r="AV34" s="2968"/>
      <c r="AW34" s="2968"/>
      <c r="AX34" s="2968"/>
      <c r="AY34" s="2968"/>
      <c r="AZ34" s="2968"/>
      <c r="BA34" s="2973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097" t="s">
        <v>50</v>
      </c>
      <c r="B35" s="5097"/>
      <c r="C35" s="2623">
        <f>SUM(D35:P35)</f>
        <v>0</v>
      </c>
      <c r="D35" s="1575">
        <f>SUM(D36:D47,D50:D51,D54)</f>
        <v>0</v>
      </c>
      <c r="E35" s="2979">
        <f t="shared" ref="E35:R35" si="3">SUM(E36:E47,E50:E51,E54)</f>
        <v>0</v>
      </c>
      <c r="F35" s="2979">
        <f t="shared" si="3"/>
        <v>0</v>
      </c>
      <c r="G35" s="2979">
        <f t="shared" si="3"/>
        <v>0</v>
      </c>
      <c r="H35" s="2979">
        <f t="shared" si="3"/>
        <v>0</v>
      </c>
      <c r="I35" s="2979">
        <f t="shared" si="3"/>
        <v>0</v>
      </c>
      <c r="J35" s="2979">
        <f t="shared" si="3"/>
        <v>0</v>
      </c>
      <c r="K35" s="2979">
        <f t="shared" si="3"/>
        <v>0</v>
      </c>
      <c r="L35" s="2979">
        <f t="shared" si="3"/>
        <v>0</v>
      </c>
      <c r="M35" s="2979">
        <f t="shared" si="3"/>
        <v>0</v>
      </c>
      <c r="N35" s="775">
        <f>SUM(N36:N47,N50:N51,N54)</f>
        <v>0</v>
      </c>
      <c r="O35" s="2979">
        <f t="shared" si="3"/>
        <v>0</v>
      </c>
      <c r="P35" s="1576">
        <f t="shared" si="3"/>
        <v>0</v>
      </c>
      <c r="Q35" s="2625">
        <f t="shared" si="3"/>
        <v>0</v>
      </c>
      <c r="R35" s="2625">
        <f t="shared" si="3"/>
        <v>0</v>
      </c>
      <c r="S35" s="82" t="str">
        <f>CA35&amp;CB35&amp;CC35</f>
        <v/>
      </c>
      <c r="T35" s="2980"/>
      <c r="U35" s="726"/>
      <c r="V35" s="726"/>
      <c r="W35" s="2980"/>
      <c r="X35" s="2980"/>
      <c r="Y35" s="2980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2967"/>
      <c r="AN35" s="2967"/>
      <c r="AO35" s="2967"/>
      <c r="AP35" s="2967"/>
      <c r="AQ35" s="2967"/>
      <c r="AR35" s="2967"/>
      <c r="AS35" s="2967"/>
      <c r="AT35" s="2968"/>
      <c r="AU35" s="2968"/>
      <c r="AV35" s="2968"/>
      <c r="AW35" s="2968"/>
      <c r="AX35" s="2968"/>
      <c r="AY35" s="2968"/>
      <c r="AZ35" s="2968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910" t="s">
        <v>51</v>
      </c>
      <c r="B36" s="5911"/>
      <c r="C36" s="2926">
        <f>SUM(D36:M36)</f>
        <v>0</v>
      </c>
      <c r="D36" s="2919"/>
      <c r="E36" s="2932"/>
      <c r="F36" s="2932"/>
      <c r="G36" s="2932"/>
      <c r="H36" s="2932"/>
      <c r="I36" s="2932"/>
      <c r="J36" s="2932"/>
      <c r="K36" s="2932"/>
      <c r="L36" s="2932"/>
      <c r="M36" s="2932"/>
      <c r="N36" s="2981"/>
      <c r="O36" s="2982"/>
      <c r="P36" s="2983"/>
      <c r="Q36" s="915"/>
      <c r="R36" s="915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2967"/>
      <c r="AN36" s="2968"/>
      <c r="AO36" s="2968"/>
      <c r="AP36" s="2968"/>
      <c r="AQ36" s="2968"/>
      <c r="AR36" s="2968"/>
      <c r="AS36" s="2968"/>
      <c r="AT36" s="2968"/>
      <c r="AU36" s="2968"/>
      <c r="AV36" s="2968"/>
      <c r="AW36" s="2968"/>
      <c r="AX36" s="2968"/>
      <c r="AY36" s="2968"/>
      <c r="AZ36" s="2968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2967"/>
      <c r="AN37" s="2968"/>
      <c r="AO37" s="2968"/>
      <c r="AP37" s="2968"/>
      <c r="AQ37" s="2968"/>
      <c r="AR37" s="2968"/>
      <c r="AS37" s="2968"/>
      <c r="AT37" s="2968"/>
      <c r="AU37" s="2968"/>
      <c r="AV37" s="2968"/>
      <c r="AW37" s="2968"/>
      <c r="AX37" s="2968"/>
      <c r="AY37" s="2968"/>
      <c r="AZ37" s="2968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2984" t="s">
        <v>54</v>
      </c>
      <c r="C38" s="2926">
        <f t="shared" si="7"/>
        <v>0</v>
      </c>
      <c r="D38" s="2919"/>
      <c r="E38" s="2932"/>
      <c r="F38" s="2932"/>
      <c r="G38" s="2932"/>
      <c r="H38" s="2932"/>
      <c r="I38" s="2932"/>
      <c r="J38" s="2932"/>
      <c r="K38" s="2932"/>
      <c r="L38" s="2932"/>
      <c r="M38" s="2932"/>
      <c r="N38" s="2981"/>
      <c r="O38" s="2982"/>
      <c r="P38" s="2983"/>
      <c r="Q38" s="915"/>
      <c r="R38" s="915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2967"/>
      <c r="AN38" s="2968"/>
      <c r="AO38" s="2968"/>
      <c r="AP38" s="2968"/>
      <c r="AQ38" s="2968"/>
      <c r="AR38" s="2968"/>
      <c r="AS38" s="2968"/>
      <c r="AT38" s="2968"/>
      <c r="AU38" s="2968"/>
      <c r="AV38" s="2968"/>
      <c r="AW38" s="2968"/>
      <c r="AX38" s="2968"/>
      <c r="AY38" s="2968"/>
      <c r="AZ38" s="2968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2616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2967"/>
      <c r="AN39" s="2968"/>
      <c r="AO39" s="2968"/>
      <c r="AP39" s="2968"/>
      <c r="AQ39" s="2968"/>
      <c r="AR39" s="2968"/>
      <c r="AS39" s="2968"/>
      <c r="AT39" s="2968"/>
      <c r="AU39" s="2968"/>
      <c r="AV39" s="2968"/>
      <c r="AW39" s="2968"/>
      <c r="AX39" s="2968"/>
      <c r="AY39" s="2968"/>
      <c r="AZ39" s="2968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2616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2967"/>
      <c r="AN40" s="2968"/>
      <c r="AO40" s="2968"/>
      <c r="AP40" s="2968"/>
      <c r="AQ40" s="2968"/>
      <c r="AR40" s="2968"/>
      <c r="AS40" s="2968"/>
      <c r="AT40" s="2968"/>
      <c r="AU40" s="2968"/>
      <c r="AV40" s="2968"/>
      <c r="AW40" s="2968"/>
      <c r="AX40" s="2968"/>
      <c r="AY40" s="2968"/>
      <c r="AZ40" s="2968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2616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2967"/>
      <c r="AN41" s="2968"/>
      <c r="AO41" s="2968"/>
      <c r="AP41" s="2968"/>
      <c r="AQ41" s="2968"/>
      <c r="AR41" s="2968"/>
      <c r="AS41" s="2968"/>
      <c r="AT41" s="2968"/>
      <c r="AU41" s="2968"/>
      <c r="AV41" s="2968"/>
      <c r="AW41" s="2968"/>
      <c r="AX41" s="2968"/>
      <c r="AY41" s="2968"/>
      <c r="AZ41" s="2968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2616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2967"/>
      <c r="AN42" s="2968"/>
      <c r="AO42" s="2968"/>
      <c r="AP42" s="2968"/>
      <c r="AQ42" s="2968"/>
      <c r="AR42" s="2968"/>
      <c r="AS42" s="2968"/>
      <c r="AT42" s="2968"/>
      <c r="AU42" s="2968"/>
      <c r="AV42" s="2968"/>
      <c r="AW42" s="2968"/>
      <c r="AX42" s="2968"/>
      <c r="AY42" s="2968"/>
      <c r="AZ42" s="2968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859"/>
      <c r="B43" s="99" t="s">
        <v>59</v>
      </c>
      <c r="C43" s="2785">
        <f t="shared" si="7"/>
        <v>0</v>
      </c>
      <c r="D43" s="773"/>
      <c r="E43" s="704"/>
      <c r="F43" s="704"/>
      <c r="G43" s="704"/>
      <c r="H43" s="704"/>
      <c r="I43" s="704"/>
      <c r="J43" s="704"/>
      <c r="K43" s="704"/>
      <c r="L43" s="704"/>
      <c r="M43" s="704"/>
      <c r="N43" s="2985"/>
      <c r="O43" s="705"/>
      <c r="P43" s="902"/>
      <c r="Q43" s="2986"/>
      <c r="R43" s="298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2967"/>
      <c r="AN43" s="2968"/>
      <c r="AO43" s="2968"/>
      <c r="AP43" s="2968"/>
      <c r="AQ43" s="2968"/>
      <c r="AR43" s="2968"/>
      <c r="AS43" s="2968"/>
      <c r="AT43" s="2968"/>
      <c r="AU43" s="2968"/>
      <c r="AV43" s="2968"/>
      <c r="AW43" s="2968"/>
      <c r="AX43" s="2968"/>
      <c r="AY43" s="2968"/>
      <c r="AZ43" s="2968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4942" t="s">
        <v>60</v>
      </c>
      <c r="B44" s="2987" t="s">
        <v>61</v>
      </c>
      <c r="C44" s="2988">
        <f t="shared" si="7"/>
        <v>0</v>
      </c>
      <c r="D44" s="2989"/>
      <c r="E44" s="2990"/>
      <c r="F44" s="2990"/>
      <c r="G44" s="2990"/>
      <c r="H44" s="2990"/>
      <c r="I44" s="2990"/>
      <c r="J44" s="2990"/>
      <c r="K44" s="2990"/>
      <c r="L44" s="2990"/>
      <c r="M44" s="2990"/>
      <c r="N44" s="2991"/>
      <c r="O44" s="2992"/>
      <c r="P44" s="2993"/>
      <c r="Q44" s="2899"/>
      <c r="R44" s="2899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2967"/>
      <c r="AN44" s="2968"/>
      <c r="AO44" s="2968"/>
      <c r="AP44" s="2968"/>
      <c r="AQ44" s="2968"/>
      <c r="AR44" s="2968"/>
      <c r="AS44" s="2968"/>
      <c r="AT44" s="2968"/>
      <c r="AU44" s="2968"/>
      <c r="AV44" s="2968"/>
      <c r="AW44" s="2968"/>
      <c r="AX44" s="2968"/>
      <c r="AY44" s="2968"/>
      <c r="AZ44" s="2968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859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2994"/>
      <c r="AN45" s="2995"/>
      <c r="AO45" s="2995"/>
      <c r="AP45" s="2995"/>
      <c r="AQ45" s="2995"/>
      <c r="AR45" s="2995"/>
      <c r="AS45" s="2995"/>
      <c r="AT45" s="2995"/>
      <c r="AU45" s="2995"/>
      <c r="AV45" s="2995"/>
      <c r="AW45" s="2995"/>
      <c r="AX45" s="2995"/>
      <c r="AY45" s="2995"/>
      <c r="AZ45" s="2995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909" t="s">
        <v>63</v>
      </c>
      <c r="B46" s="117" t="s">
        <v>61</v>
      </c>
      <c r="C46" s="2988">
        <f t="shared" si="7"/>
        <v>0</v>
      </c>
      <c r="D46" s="2989"/>
      <c r="E46" s="2996"/>
      <c r="F46" s="2996"/>
      <c r="G46" s="2996"/>
      <c r="H46" s="2996"/>
      <c r="I46" s="2996"/>
      <c r="J46" s="2996"/>
      <c r="K46" s="2996"/>
      <c r="L46" s="2996"/>
      <c r="M46" s="2996"/>
      <c r="N46" s="2991"/>
      <c r="O46" s="2997"/>
      <c r="P46" s="2993"/>
      <c r="Q46" s="2899"/>
      <c r="R46" s="2899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2967"/>
      <c r="AN46" s="2968"/>
      <c r="AO46" s="2968"/>
      <c r="AP46" s="2968"/>
      <c r="AQ46" s="2968"/>
      <c r="AR46" s="2968"/>
      <c r="AS46" s="2968"/>
      <c r="AT46" s="2968"/>
      <c r="AU46" s="2968"/>
      <c r="AV46" s="2968"/>
      <c r="AW46" s="2968"/>
      <c r="AX46" s="2968"/>
      <c r="AY46" s="2968"/>
      <c r="AZ46" s="2968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2967"/>
      <c r="AN47" s="2968"/>
      <c r="AO47" s="2968"/>
      <c r="AP47" s="2968"/>
      <c r="AQ47" s="2968"/>
      <c r="AR47" s="2968"/>
      <c r="AS47" s="2968"/>
      <c r="AT47" s="2968"/>
      <c r="AU47" s="2968"/>
      <c r="AV47" s="2968"/>
      <c r="AW47" s="2968"/>
      <c r="AX47" s="2968"/>
      <c r="AY47" s="2968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2967"/>
      <c r="AN48" s="2968"/>
      <c r="AO48" s="2968"/>
      <c r="AP48" s="2968"/>
      <c r="AQ48" s="2968"/>
      <c r="AR48" s="2968"/>
      <c r="AS48" s="2968"/>
      <c r="AT48" s="2968"/>
      <c r="AU48" s="2968"/>
      <c r="AV48" s="2968"/>
      <c r="AW48" s="2968"/>
      <c r="AX48" s="2968"/>
      <c r="AY48" s="2968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867" t="s">
        <v>65</v>
      </c>
      <c r="B49" s="5905"/>
      <c r="C49" s="2785">
        <f t="shared" si="7"/>
        <v>0</v>
      </c>
      <c r="D49" s="773"/>
      <c r="E49" s="704"/>
      <c r="F49" s="704"/>
      <c r="G49" s="704"/>
      <c r="H49" s="704"/>
      <c r="I49" s="704"/>
      <c r="J49" s="704"/>
      <c r="K49" s="704"/>
      <c r="L49" s="704"/>
      <c r="M49" s="704"/>
      <c r="N49" s="2985"/>
      <c r="O49" s="705"/>
      <c r="P49" s="902"/>
      <c r="Q49" s="2986"/>
      <c r="R49" s="298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2967"/>
      <c r="AN49" s="2968"/>
      <c r="AO49" s="2968"/>
      <c r="AP49" s="2968"/>
      <c r="AQ49" s="2968"/>
      <c r="AR49" s="2968"/>
      <c r="AS49" s="2968"/>
      <c r="AT49" s="2968"/>
      <c r="AU49" s="2968"/>
      <c r="AV49" s="2968"/>
      <c r="AW49" s="2968"/>
      <c r="AX49" s="2968"/>
      <c r="AY49" s="2968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4942" t="s">
        <v>66</v>
      </c>
      <c r="B50" s="2998" t="s">
        <v>61</v>
      </c>
      <c r="C50" s="2999">
        <f>SUM(D50:P50)</f>
        <v>0</v>
      </c>
      <c r="D50" s="3000"/>
      <c r="E50" s="2990"/>
      <c r="F50" s="2990"/>
      <c r="G50" s="2990"/>
      <c r="H50" s="2990"/>
      <c r="I50" s="2990"/>
      <c r="J50" s="2990"/>
      <c r="K50" s="2990"/>
      <c r="L50" s="2990"/>
      <c r="M50" s="2990"/>
      <c r="N50" s="3001"/>
      <c r="O50" s="2990"/>
      <c r="P50" s="3002"/>
      <c r="Q50" s="3003"/>
      <c r="R50" s="3003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3004"/>
      <c r="AN50" s="3005"/>
      <c r="AO50" s="3005"/>
      <c r="AP50" s="3005"/>
      <c r="AQ50" s="3005"/>
      <c r="AR50" s="3005"/>
      <c r="AS50" s="3005"/>
      <c r="AT50" s="3005"/>
      <c r="AU50" s="3005"/>
      <c r="AV50" s="3005"/>
      <c r="AW50" s="3005"/>
      <c r="AX50" s="3005"/>
      <c r="AY50" s="3005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859"/>
      <c r="B51" s="140" t="s">
        <v>62</v>
      </c>
      <c r="C51" s="2785">
        <f t="shared" ref="C51:C54" si="12">SUM(D51:P51)</f>
        <v>0</v>
      </c>
      <c r="D51" s="773"/>
      <c r="E51" s="704"/>
      <c r="F51" s="704"/>
      <c r="G51" s="704"/>
      <c r="H51" s="704"/>
      <c r="I51" s="704"/>
      <c r="J51" s="704"/>
      <c r="K51" s="704"/>
      <c r="L51" s="704"/>
      <c r="M51" s="704"/>
      <c r="N51" s="1468"/>
      <c r="O51" s="704"/>
      <c r="P51" s="926"/>
      <c r="Q51" s="2986"/>
      <c r="R51" s="298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3004"/>
      <c r="AN51" s="3005"/>
      <c r="AO51" s="3005"/>
      <c r="AP51" s="3005"/>
      <c r="AQ51" s="3005"/>
      <c r="AR51" s="3005"/>
      <c r="AS51" s="3005"/>
      <c r="AT51" s="3005"/>
      <c r="AU51" s="3005"/>
      <c r="AV51" s="3005"/>
      <c r="AW51" s="3005"/>
      <c r="AX51" s="3005"/>
      <c r="AY51" s="3005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906" t="s">
        <v>67</v>
      </c>
      <c r="B52" s="3006" t="s">
        <v>61</v>
      </c>
      <c r="C52" s="3007">
        <f t="shared" si="12"/>
        <v>0</v>
      </c>
      <c r="D52" s="3008"/>
      <c r="E52" s="2990"/>
      <c r="F52" s="2990"/>
      <c r="G52" s="2990"/>
      <c r="H52" s="2990"/>
      <c r="I52" s="2990"/>
      <c r="J52" s="2990"/>
      <c r="K52" s="2990"/>
      <c r="L52" s="2990"/>
      <c r="M52" s="2990"/>
      <c r="N52" s="3009"/>
      <c r="O52" s="2990"/>
      <c r="P52" s="3010"/>
      <c r="Q52" s="3011"/>
      <c r="R52" s="3011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3012"/>
      <c r="AN52" s="3013"/>
      <c r="AO52" s="3013"/>
      <c r="AP52" s="3013"/>
      <c r="AQ52" s="3013"/>
      <c r="AR52" s="3013"/>
      <c r="AS52" s="3013"/>
      <c r="AT52" s="3013"/>
      <c r="AU52" s="3013"/>
      <c r="AV52" s="3013"/>
      <c r="AW52" s="3013"/>
      <c r="AX52" s="3013"/>
      <c r="AY52" s="3013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859"/>
      <c r="B53" s="3014" t="s">
        <v>62</v>
      </c>
      <c r="C53" s="2785">
        <f t="shared" si="12"/>
        <v>0</v>
      </c>
      <c r="D53" s="773"/>
      <c r="E53" s="704"/>
      <c r="F53" s="704"/>
      <c r="G53" s="704"/>
      <c r="H53" s="704"/>
      <c r="I53" s="704"/>
      <c r="J53" s="704"/>
      <c r="K53" s="704"/>
      <c r="L53" s="704"/>
      <c r="M53" s="704"/>
      <c r="N53" s="1468"/>
      <c r="O53" s="704"/>
      <c r="P53" s="926"/>
      <c r="Q53" s="2986"/>
      <c r="R53" s="298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3015"/>
      <c r="AM53" s="3015"/>
      <c r="AN53" s="3015"/>
      <c r="AO53" s="3015"/>
      <c r="AP53" s="3015"/>
      <c r="AQ53" s="3015"/>
      <c r="AR53" s="3015"/>
      <c r="AS53" s="3015"/>
      <c r="AT53" s="3015"/>
      <c r="AU53" s="3015"/>
      <c r="AV53" s="3015"/>
      <c r="AW53" s="3015"/>
      <c r="AX53" s="3015"/>
      <c r="AY53" s="3015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907" t="s">
        <v>68</v>
      </c>
      <c r="B54" s="5908"/>
      <c r="C54" s="2785">
        <f t="shared" si="12"/>
        <v>0</v>
      </c>
      <c r="D54" s="773"/>
      <c r="E54" s="704"/>
      <c r="F54" s="704"/>
      <c r="G54" s="704"/>
      <c r="H54" s="704"/>
      <c r="I54" s="704"/>
      <c r="J54" s="704"/>
      <c r="K54" s="704"/>
      <c r="L54" s="704"/>
      <c r="M54" s="704"/>
      <c r="N54" s="1468"/>
      <c r="O54" s="704"/>
      <c r="P54" s="926"/>
      <c r="Q54" s="2986"/>
      <c r="R54" s="298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3015"/>
      <c r="AM54" s="3015"/>
      <c r="AN54" s="3015"/>
      <c r="AO54" s="3015"/>
      <c r="AP54" s="3015"/>
      <c r="AQ54" s="3015"/>
      <c r="AR54" s="3015"/>
      <c r="AS54" s="3015"/>
      <c r="AT54" s="3015"/>
      <c r="AU54" s="3015"/>
      <c r="AV54" s="3015"/>
      <c r="AW54" s="3015"/>
      <c r="AX54" s="3015"/>
      <c r="AY54" s="3015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3015"/>
      <c r="AM55" s="3015"/>
      <c r="AN55" s="3015"/>
      <c r="AO55" s="3016"/>
      <c r="AP55" s="3016"/>
      <c r="AQ55" s="3016"/>
      <c r="AR55" s="3016"/>
      <c r="AS55" s="3016"/>
      <c r="AT55" s="3016"/>
      <c r="AU55" s="3016"/>
      <c r="AV55" s="3016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3015"/>
      <c r="AM56" s="3015"/>
      <c r="AN56" s="3015"/>
      <c r="AO56" s="3016"/>
      <c r="AP56" s="3016"/>
      <c r="AQ56" s="3016"/>
      <c r="AR56" s="3016"/>
      <c r="AS56" s="3016"/>
      <c r="AT56" s="3016"/>
      <c r="AU56" s="3016"/>
      <c r="AV56" s="3016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909" t="s">
        <v>4</v>
      </c>
      <c r="D57" s="5917" t="s">
        <v>5</v>
      </c>
      <c r="E57" s="5918"/>
      <c r="F57" s="5918"/>
      <c r="G57" s="5918"/>
      <c r="H57" s="5918"/>
      <c r="I57" s="5918"/>
      <c r="J57" s="5918"/>
      <c r="K57" s="5918"/>
      <c r="L57" s="5918"/>
      <c r="M57" s="5918"/>
      <c r="N57" s="5918"/>
      <c r="O57" s="5918"/>
      <c r="P57" s="5919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3015"/>
      <c r="AK57" s="3015"/>
      <c r="AL57" s="3015"/>
      <c r="AM57" s="3016"/>
      <c r="AN57" s="3016"/>
      <c r="AO57" s="3016"/>
      <c r="AP57" s="3016"/>
      <c r="AQ57" s="3016"/>
      <c r="AR57" s="3016"/>
      <c r="AS57" s="3016"/>
      <c r="AT57" s="3016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859"/>
      <c r="D58" s="3017" t="s">
        <v>10</v>
      </c>
      <c r="E58" s="3018" t="s">
        <v>11</v>
      </c>
      <c r="F58" s="3018" t="s">
        <v>12</v>
      </c>
      <c r="G58" s="3018" t="s">
        <v>13</v>
      </c>
      <c r="H58" s="3018" t="s">
        <v>14</v>
      </c>
      <c r="I58" s="3018" t="s">
        <v>15</v>
      </c>
      <c r="J58" s="3018" t="s">
        <v>16</v>
      </c>
      <c r="K58" s="3018" t="s">
        <v>17</v>
      </c>
      <c r="L58" s="3018" t="s">
        <v>18</v>
      </c>
      <c r="M58" s="3018" t="s">
        <v>44</v>
      </c>
      <c r="N58" s="3019" t="s">
        <v>45</v>
      </c>
      <c r="O58" s="3018" t="s">
        <v>46</v>
      </c>
      <c r="P58" s="3020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3015"/>
      <c r="AK58" s="3015"/>
      <c r="AL58" s="3015"/>
      <c r="AM58" s="3016"/>
      <c r="AN58" s="3016"/>
      <c r="AO58" s="3016"/>
      <c r="AP58" s="3016"/>
      <c r="AQ58" s="3016"/>
      <c r="AR58" s="3016"/>
      <c r="AS58" s="3016"/>
      <c r="AT58" s="3016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920" t="s">
        <v>50</v>
      </c>
      <c r="B59" s="5920"/>
      <c r="C59" s="3021">
        <f>SUM(D59:P59)</f>
        <v>0</v>
      </c>
      <c r="D59" s="3022">
        <f>SUM(D60:D71,D74:D75,D78)</f>
        <v>0</v>
      </c>
      <c r="E59" s="3023">
        <f t="shared" ref="E59:P59" si="13">SUM(E60:E71,E74:E75,E78)</f>
        <v>0</v>
      </c>
      <c r="F59" s="3023">
        <f t="shared" si="13"/>
        <v>0</v>
      </c>
      <c r="G59" s="3023">
        <f t="shared" si="13"/>
        <v>0</v>
      </c>
      <c r="H59" s="3023">
        <f t="shared" si="13"/>
        <v>0</v>
      </c>
      <c r="I59" s="3023">
        <f t="shared" si="13"/>
        <v>0</v>
      </c>
      <c r="J59" s="3023">
        <f t="shared" si="13"/>
        <v>0</v>
      </c>
      <c r="K59" s="3023">
        <f t="shared" si="13"/>
        <v>0</v>
      </c>
      <c r="L59" s="3023">
        <f t="shared" si="13"/>
        <v>0</v>
      </c>
      <c r="M59" s="3023">
        <f t="shared" si="13"/>
        <v>0</v>
      </c>
      <c r="N59" s="3024">
        <f t="shared" si="13"/>
        <v>0</v>
      </c>
      <c r="O59" s="3023">
        <f t="shared" si="13"/>
        <v>0</v>
      </c>
      <c r="P59" s="3025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3015"/>
      <c r="AK59" s="3015"/>
      <c r="AL59" s="3015"/>
      <c r="AM59" s="3016"/>
      <c r="AN59" s="3016"/>
      <c r="AO59" s="3016"/>
      <c r="AP59" s="3016"/>
      <c r="AQ59" s="3016"/>
      <c r="AR59" s="3016"/>
      <c r="AS59" s="3016"/>
      <c r="AT59" s="3016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921" t="s">
        <v>51</v>
      </c>
      <c r="B60" s="5922"/>
      <c r="C60" s="2999">
        <f>SUM(D60:M60)</f>
        <v>0</v>
      </c>
      <c r="D60" s="3000"/>
      <c r="E60" s="3026"/>
      <c r="F60" s="3026"/>
      <c r="G60" s="3026"/>
      <c r="H60" s="3026"/>
      <c r="I60" s="3026"/>
      <c r="J60" s="3026"/>
      <c r="K60" s="3026"/>
      <c r="L60" s="3026"/>
      <c r="M60" s="3026"/>
      <c r="N60" s="3027"/>
      <c r="O60" s="3028"/>
      <c r="P60" s="3029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3015"/>
      <c r="AK60" s="3015"/>
      <c r="AL60" s="3015"/>
      <c r="AM60" s="3016"/>
      <c r="AN60" s="3016"/>
      <c r="AO60" s="3016"/>
      <c r="AP60" s="3016"/>
      <c r="AQ60" s="3016"/>
      <c r="AR60" s="3016"/>
      <c r="AS60" s="3016"/>
      <c r="AT60" s="3016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3015"/>
      <c r="AK61" s="3015"/>
      <c r="AL61" s="3015"/>
      <c r="AM61" s="3016"/>
      <c r="AN61" s="3016"/>
      <c r="AO61" s="3016"/>
      <c r="AP61" s="3016"/>
      <c r="AQ61" s="3016"/>
      <c r="AR61" s="3016"/>
      <c r="AS61" s="3016"/>
      <c r="AT61" s="3016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909" t="s">
        <v>53</v>
      </c>
      <c r="B62" s="2998" t="s">
        <v>54</v>
      </c>
      <c r="C62" s="2999">
        <f t="shared" ref="C62:C73" si="14">SUM(D62:M62)</f>
        <v>0</v>
      </c>
      <c r="D62" s="3000"/>
      <c r="E62" s="3026"/>
      <c r="F62" s="3026"/>
      <c r="G62" s="3026"/>
      <c r="H62" s="3026"/>
      <c r="I62" s="3026"/>
      <c r="J62" s="3026"/>
      <c r="K62" s="3026"/>
      <c r="L62" s="3026"/>
      <c r="M62" s="3026"/>
      <c r="N62" s="3027"/>
      <c r="O62" s="3028"/>
      <c r="P62" s="3029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3015"/>
      <c r="AK62" s="3015"/>
      <c r="AL62" s="3015"/>
      <c r="AM62" s="3016"/>
      <c r="AN62" s="3016"/>
      <c r="AO62" s="3016"/>
      <c r="AP62" s="3016"/>
      <c r="AQ62" s="3016"/>
      <c r="AR62" s="3016"/>
      <c r="AS62" s="3016"/>
      <c r="AT62" s="3016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2616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3015"/>
      <c r="AK63" s="3015"/>
      <c r="AL63" s="3015"/>
      <c r="AM63" s="3016"/>
      <c r="AN63" s="3016"/>
      <c r="AO63" s="3016"/>
      <c r="AP63" s="3016"/>
      <c r="AQ63" s="3016"/>
      <c r="AR63" s="3016"/>
      <c r="AS63" s="3016"/>
      <c r="AT63" s="3016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2616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3015"/>
      <c r="AK64" s="3015"/>
      <c r="AL64" s="3015"/>
      <c r="AM64" s="3016"/>
      <c r="AN64" s="3016"/>
      <c r="AO64" s="3016"/>
      <c r="AP64" s="3016"/>
      <c r="AQ64" s="3016"/>
      <c r="AR64" s="3016"/>
      <c r="AS64" s="3016"/>
      <c r="AT64" s="3016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2616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3015"/>
      <c r="AK65" s="3015"/>
      <c r="AL65" s="3015"/>
      <c r="AM65" s="3016"/>
      <c r="AN65" s="3016"/>
      <c r="AO65" s="3016"/>
      <c r="AP65" s="3016"/>
      <c r="AQ65" s="3016"/>
      <c r="AR65" s="3016"/>
      <c r="AS65" s="3016"/>
      <c r="AT65" s="3016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2616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3015"/>
      <c r="AK66" s="3015"/>
      <c r="AL66" s="3015"/>
      <c r="AM66" s="3016"/>
      <c r="AN66" s="3016"/>
      <c r="AO66" s="3016"/>
      <c r="AP66" s="3016"/>
      <c r="AQ66" s="3016"/>
      <c r="AR66" s="3016"/>
      <c r="AS66" s="3016"/>
      <c r="AT66" s="3016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859"/>
      <c r="B67" s="99" t="s">
        <v>59</v>
      </c>
      <c r="C67" s="2785">
        <f t="shared" si="14"/>
        <v>0</v>
      </c>
      <c r="D67" s="773"/>
      <c r="E67" s="704"/>
      <c r="F67" s="704"/>
      <c r="G67" s="704"/>
      <c r="H67" s="704"/>
      <c r="I67" s="704"/>
      <c r="J67" s="704"/>
      <c r="K67" s="704"/>
      <c r="L67" s="704"/>
      <c r="M67" s="704"/>
      <c r="N67" s="2985"/>
      <c r="O67" s="705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3015"/>
      <c r="AK67" s="3015"/>
      <c r="AL67" s="3015"/>
      <c r="AM67" s="3016"/>
      <c r="AN67" s="3016"/>
      <c r="AO67" s="3016"/>
      <c r="AP67" s="3016"/>
      <c r="AQ67" s="3016"/>
      <c r="AR67" s="3016"/>
      <c r="AS67" s="3016"/>
      <c r="AT67" s="3016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923" t="s">
        <v>60</v>
      </c>
      <c r="B68" s="3030" t="s">
        <v>61</v>
      </c>
      <c r="C68" s="3031">
        <f t="shared" si="14"/>
        <v>0</v>
      </c>
      <c r="D68" s="3032"/>
      <c r="E68" s="2990"/>
      <c r="F68" s="2990"/>
      <c r="G68" s="2990"/>
      <c r="H68" s="2990"/>
      <c r="I68" s="2990"/>
      <c r="J68" s="2990"/>
      <c r="K68" s="2990"/>
      <c r="L68" s="2990"/>
      <c r="M68" s="2990"/>
      <c r="N68" s="3033"/>
      <c r="O68" s="2992"/>
      <c r="P68" s="3034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3035"/>
      <c r="AK68" s="3035"/>
      <c r="AL68" s="3035"/>
      <c r="AM68" s="3036"/>
      <c r="AN68" s="3036"/>
      <c r="AO68" s="3036"/>
      <c r="AP68" s="3036"/>
      <c r="AQ68" s="3036"/>
      <c r="AR68" s="3036"/>
      <c r="AS68" s="3036"/>
      <c r="AT68" s="3036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859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3035"/>
      <c r="AK69" s="3035"/>
      <c r="AL69" s="3035"/>
      <c r="AM69" s="3036"/>
      <c r="AN69" s="3036"/>
      <c r="AO69" s="3036"/>
      <c r="AP69" s="3036"/>
      <c r="AQ69" s="3036"/>
      <c r="AR69" s="3036"/>
      <c r="AS69" s="3036"/>
      <c r="AT69" s="3036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912" t="s">
        <v>63</v>
      </c>
      <c r="B70" s="117" t="s">
        <v>61</v>
      </c>
      <c r="C70" s="3037">
        <f t="shared" si="14"/>
        <v>0</v>
      </c>
      <c r="D70" s="3038"/>
      <c r="E70" s="2990"/>
      <c r="F70" s="2990"/>
      <c r="G70" s="2990"/>
      <c r="H70" s="2990"/>
      <c r="I70" s="2990"/>
      <c r="J70" s="2990"/>
      <c r="K70" s="2990"/>
      <c r="L70" s="2990"/>
      <c r="M70" s="2990"/>
      <c r="N70" s="3039"/>
      <c r="O70" s="2992"/>
      <c r="P70" s="3040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3041"/>
      <c r="AK70" s="3041"/>
      <c r="AL70" s="3041"/>
      <c r="AM70" s="3042"/>
      <c r="AN70" s="3042"/>
      <c r="AO70" s="3042"/>
      <c r="AP70" s="3042"/>
      <c r="AQ70" s="3042"/>
      <c r="AR70" s="3042"/>
      <c r="AS70" s="3042"/>
      <c r="AT70" s="3042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859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3041"/>
      <c r="AK71" s="3041"/>
      <c r="AL71" s="3041"/>
      <c r="AM71" s="3042"/>
      <c r="AN71" s="3042"/>
      <c r="AO71" s="3042"/>
      <c r="AP71" s="3042"/>
      <c r="AQ71" s="3042"/>
      <c r="AR71" s="3042"/>
      <c r="AS71" s="3042"/>
      <c r="AT71" s="3042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3027"/>
      <c r="O72" s="2992"/>
      <c r="P72" s="3034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3041"/>
      <c r="AK72" s="3041"/>
      <c r="AL72" s="3041"/>
      <c r="AM72" s="3042"/>
      <c r="AN72" s="3042"/>
      <c r="AO72" s="3042"/>
      <c r="AP72" s="3042"/>
      <c r="AQ72" s="3042"/>
      <c r="AR72" s="3042"/>
      <c r="AS72" s="3042"/>
      <c r="AT72" s="3042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867" t="s">
        <v>65</v>
      </c>
      <c r="B73" s="5905"/>
      <c r="C73" s="2785">
        <f t="shared" si="14"/>
        <v>0</v>
      </c>
      <c r="D73" s="773"/>
      <c r="E73" s="704"/>
      <c r="F73" s="704"/>
      <c r="G73" s="704"/>
      <c r="H73" s="704"/>
      <c r="I73" s="704"/>
      <c r="J73" s="704"/>
      <c r="K73" s="704"/>
      <c r="L73" s="704"/>
      <c r="M73" s="704"/>
      <c r="N73" s="2985"/>
      <c r="O73" s="705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3041"/>
      <c r="AK73" s="3041"/>
      <c r="AL73" s="3041"/>
      <c r="AM73" s="3042"/>
      <c r="AN73" s="3042"/>
      <c r="AO73" s="3042"/>
      <c r="AP73" s="3042"/>
      <c r="AQ73" s="3042"/>
      <c r="AR73" s="3042"/>
      <c r="AS73" s="3042"/>
      <c r="AT73" s="3042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913" t="s">
        <v>66</v>
      </c>
      <c r="B74" s="3043" t="s">
        <v>61</v>
      </c>
      <c r="C74" s="3044">
        <f>SUM(D74:P74)</f>
        <v>0</v>
      </c>
      <c r="D74" s="3045"/>
      <c r="E74" s="2990"/>
      <c r="F74" s="2990"/>
      <c r="G74" s="2990"/>
      <c r="H74" s="2990"/>
      <c r="I74" s="2990"/>
      <c r="J74" s="2990"/>
      <c r="K74" s="2990"/>
      <c r="L74" s="2990"/>
      <c r="M74" s="2990"/>
      <c r="N74" s="3046"/>
      <c r="O74" s="2990"/>
      <c r="P74" s="3047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3048"/>
      <c r="AK74" s="3048"/>
      <c r="AL74" s="3048"/>
      <c r="AM74" s="3049"/>
      <c r="AN74" s="3049"/>
      <c r="AO74" s="3049"/>
      <c r="AP74" s="3049"/>
      <c r="AQ74" s="3049"/>
      <c r="AR74" s="3049"/>
      <c r="AS74" s="3049"/>
      <c r="AT74" s="3049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859"/>
      <c r="B75" s="140" t="s">
        <v>62</v>
      </c>
      <c r="C75" s="2785">
        <f t="shared" ref="C75:C76" si="15">SUM(D75:P75)</f>
        <v>0</v>
      </c>
      <c r="D75" s="773"/>
      <c r="E75" s="704"/>
      <c r="F75" s="704"/>
      <c r="G75" s="704"/>
      <c r="H75" s="704"/>
      <c r="I75" s="704"/>
      <c r="J75" s="704"/>
      <c r="K75" s="704"/>
      <c r="L75" s="704"/>
      <c r="M75" s="704"/>
      <c r="N75" s="1468"/>
      <c r="O75" s="704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3048"/>
      <c r="AK75" s="3048"/>
      <c r="AL75" s="3048"/>
      <c r="AM75" s="3049"/>
      <c r="AN75" s="3049"/>
      <c r="AO75" s="3049"/>
      <c r="AP75" s="3049"/>
      <c r="AQ75" s="3049"/>
      <c r="AR75" s="3049"/>
      <c r="AS75" s="3049"/>
      <c r="AT75" s="3049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914" t="s">
        <v>67</v>
      </c>
      <c r="B76" s="3050" t="s">
        <v>61</v>
      </c>
      <c r="C76" s="3051">
        <f t="shared" si="15"/>
        <v>0</v>
      </c>
      <c r="D76" s="3052"/>
      <c r="E76" s="2990"/>
      <c r="F76" s="2990"/>
      <c r="G76" s="2990"/>
      <c r="H76" s="2990"/>
      <c r="I76" s="2990"/>
      <c r="J76" s="2990"/>
      <c r="K76" s="2990"/>
      <c r="L76" s="2990"/>
      <c r="M76" s="2990"/>
      <c r="N76" s="3053"/>
      <c r="O76" s="2990"/>
      <c r="P76" s="3054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3055"/>
      <c r="AK76" s="3055"/>
      <c r="AL76" s="3055"/>
      <c r="AM76" s="3056"/>
      <c r="AN76" s="3056"/>
      <c r="AO76" s="3056"/>
      <c r="AP76" s="3056"/>
      <c r="AQ76" s="3056"/>
      <c r="AR76" s="3056"/>
      <c r="AS76" s="3056"/>
      <c r="AT76" s="3056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859"/>
      <c r="B77" s="3014" t="s">
        <v>62</v>
      </c>
      <c r="C77" s="2785">
        <f>SUM(D77:P77)</f>
        <v>0</v>
      </c>
      <c r="D77" s="773"/>
      <c r="E77" s="704"/>
      <c r="F77" s="704"/>
      <c r="G77" s="704"/>
      <c r="H77" s="704"/>
      <c r="I77" s="704"/>
      <c r="J77" s="704"/>
      <c r="K77" s="704"/>
      <c r="L77" s="704"/>
      <c r="M77" s="704"/>
      <c r="N77" s="1468"/>
      <c r="O77" s="704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3048"/>
      <c r="AK77" s="3048"/>
      <c r="AL77" s="3048"/>
      <c r="AM77" s="3049"/>
      <c r="AN77" s="3049"/>
      <c r="AO77" s="3049"/>
      <c r="AP77" s="3049"/>
      <c r="AQ77" s="3049"/>
      <c r="AR77" s="3049"/>
      <c r="AS77" s="3049"/>
      <c r="AT77" s="3049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915" t="s">
        <v>68</v>
      </c>
      <c r="B78" s="5916"/>
      <c r="C78" s="2785">
        <f>SUM(D78:P78)</f>
        <v>0</v>
      </c>
      <c r="D78" s="773"/>
      <c r="E78" s="704"/>
      <c r="F78" s="704"/>
      <c r="G78" s="704"/>
      <c r="H78" s="704"/>
      <c r="I78" s="704"/>
      <c r="J78" s="704"/>
      <c r="K78" s="704"/>
      <c r="L78" s="704"/>
      <c r="M78" s="704"/>
      <c r="N78" s="1468"/>
      <c r="O78" s="704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3048"/>
      <c r="AK78" s="3048"/>
      <c r="AL78" s="3048"/>
      <c r="AM78" s="3049"/>
      <c r="AN78" s="3049"/>
      <c r="AO78" s="3049"/>
      <c r="AP78" s="3049"/>
      <c r="AQ78" s="3049"/>
      <c r="AR78" s="3049"/>
      <c r="AS78" s="3049"/>
      <c r="AT78" s="3049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3048"/>
      <c r="AJ79" s="3048"/>
      <c r="AK79" s="3048"/>
      <c r="AL79" s="3048"/>
      <c r="AM79" s="3048"/>
      <c r="AN79" s="3048"/>
      <c r="AO79" s="3049"/>
      <c r="AP79" s="3049"/>
      <c r="AQ79" s="3049"/>
      <c r="AR79" s="3049"/>
      <c r="AS79" s="3049"/>
      <c r="AT79" s="3049"/>
      <c r="AU79" s="3049"/>
      <c r="AV79" s="3049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3057" t="s">
        <v>71</v>
      </c>
      <c r="B80" s="3057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3048"/>
      <c r="AP80" s="3048"/>
      <c r="AQ80" s="3048"/>
      <c r="AR80" s="3048"/>
      <c r="AS80" s="3048"/>
      <c r="AT80" s="3048"/>
      <c r="AU80" s="3048"/>
      <c r="AV80" s="3048"/>
      <c r="AW80" s="3058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3059" t="s">
        <v>73</v>
      </c>
      <c r="B81" s="3060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061"/>
      <c r="AP81" s="3061"/>
      <c r="AQ81" s="3061"/>
      <c r="AR81" s="3061"/>
      <c r="AS81" s="3061"/>
      <c r="AT81" s="3061"/>
      <c r="AU81" s="3061"/>
      <c r="AV81" s="3061"/>
      <c r="AW81" s="3058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3062"/>
      <c r="AP82" s="3062"/>
      <c r="AQ82" s="3061"/>
      <c r="AR82" s="3061"/>
      <c r="AS82" s="3061"/>
      <c r="AT82" s="3061"/>
      <c r="AU82" s="3061"/>
      <c r="AV82" s="3061"/>
      <c r="AW82" s="3058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3057" t="s">
        <v>72</v>
      </c>
      <c r="D83" s="3063" t="s">
        <v>76</v>
      </c>
      <c r="E83" s="3064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3065"/>
      <c r="AT83" s="3065"/>
      <c r="AU83" s="3065"/>
      <c r="AV83" s="3066"/>
      <c r="AW83" s="3066"/>
      <c r="AX83" s="3066"/>
      <c r="AY83" s="3066"/>
      <c r="AZ83" s="3066"/>
      <c r="BA83" s="3058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928" t="s">
        <v>78</v>
      </c>
      <c r="B84" s="5929"/>
      <c r="C84" s="3067">
        <f>SUM(D84:E84)</f>
        <v>0</v>
      </c>
      <c r="D84" s="3068"/>
      <c r="E84" s="3069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3065"/>
      <c r="AT84" s="3065"/>
      <c r="AU84" s="3065"/>
      <c r="AV84" s="3066"/>
      <c r="AW84" s="3066"/>
      <c r="AX84" s="3066"/>
      <c r="AY84" s="3066"/>
      <c r="AZ84" s="3066"/>
      <c r="BA84" s="3058"/>
      <c r="BZ84" s="2"/>
      <c r="CA84" s="3" t="str">
        <f>IF(AND(([11]A01!$C20+[11]A01!$C21+[11]A01!$C22+[11]A01!$C23+[11]A01!$F37+[11]A01!$F38+[11]A01!$F39)&lt;&gt;0,D84=0,E84=""),"*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3065"/>
      <c r="AT85" s="3065"/>
      <c r="AU85" s="3065"/>
      <c r="AV85" s="3066"/>
      <c r="AW85" s="3066"/>
      <c r="AX85" s="3066"/>
      <c r="AY85" s="3066"/>
      <c r="AZ85" s="3066"/>
      <c r="BA85" s="3058"/>
      <c r="BZ85" s="2"/>
      <c r="CA85" s="3" t="str">
        <f>IF(AND(([11]A01!$C20+[11]A01!$C21+[11]A01!$C22+[11]A01!$C23+[11]A01!$F37+[11]A01!$F38+[11]A01!$F39)&lt;&gt;0,D85=0,E85=""),"*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930" t="s">
        <v>82</v>
      </c>
      <c r="G86" s="5931"/>
      <c r="H86" s="5931"/>
      <c r="I86" s="5931"/>
      <c r="J86" s="5931"/>
      <c r="K86" s="5931"/>
      <c r="L86" s="5931"/>
      <c r="M86" s="5931"/>
      <c r="N86" s="5931"/>
      <c r="O86" s="5931"/>
      <c r="P86" s="5931"/>
      <c r="Q86" s="5932"/>
      <c r="R86" s="5933" t="s">
        <v>83</v>
      </c>
      <c r="S86" s="5927"/>
      <c r="T86" s="5926" t="s">
        <v>84</v>
      </c>
      <c r="U86" s="5934"/>
      <c r="V86" s="5938" t="s">
        <v>85</v>
      </c>
      <c r="W86" s="5939"/>
      <c r="X86" s="5935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3065"/>
      <c r="AT86" s="3065"/>
      <c r="AU86" s="3065"/>
      <c r="AV86" s="3066"/>
      <c r="AW86" s="3066"/>
      <c r="AX86" s="3066"/>
      <c r="AY86" s="3066"/>
      <c r="AZ86" s="3066"/>
      <c r="BA86" s="3058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857"/>
      <c r="D87" s="4790"/>
      <c r="E87" s="5854"/>
      <c r="F87" s="5926" t="s">
        <v>88</v>
      </c>
      <c r="G87" s="5927"/>
      <c r="H87" s="5926" t="s">
        <v>89</v>
      </c>
      <c r="I87" s="5927"/>
      <c r="J87" s="5926" t="s">
        <v>90</v>
      </c>
      <c r="K87" s="5927"/>
      <c r="L87" s="5926" t="s">
        <v>91</v>
      </c>
      <c r="M87" s="5927"/>
      <c r="N87" s="5926" t="s">
        <v>92</v>
      </c>
      <c r="O87" s="5927"/>
      <c r="P87" s="5926" t="s">
        <v>93</v>
      </c>
      <c r="Q87" s="5927"/>
      <c r="R87" s="5933" t="s">
        <v>94</v>
      </c>
      <c r="S87" s="5927"/>
      <c r="T87" s="5926" t="s">
        <v>95</v>
      </c>
      <c r="U87" s="5934"/>
      <c r="V87" s="5927" t="s">
        <v>96</v>
      </c>
      <c r="W87" s="5935"/>
      <c r="X87" s="5935"/>
      <c r="Y87" s="5924"/>
      <c r="Z87" s="5925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3065"/>
      <c r="AT87" s="3065"/>
      <c r="AU87" s="3065"/>
      <c r="AV87" s="3066"/>
      <c r="AW87" s="3066"/>
      <c r="AX87" s="3066"/>
      <c r="AY87" s="3066"/>
      <c r="AZ87" s="3066"/>
      <c r="BA87" s="3058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857"/>
      <c r="B88" s="5854"/>
      <c r="C88" s="3063" t="s">
        <v>97</v>
      </c>
      <c r="D88" s="3070" t="s">
        <v>62</v>
      </c>
      <c r="E88" s="2760" t="s">
        <v>98</v>
      </c>
      <c r="F88" s="3071" t="s">
        <v>62</v>
      </c>
      <c r="G88" s="3072" t="s">
        <v>98</v>
      </c>
      <c r="H88" s="3071" t="s">
        <v>62</v>
      </c>
      <c r="I88" s="3072" t="s">
        <v>98</v>
      </c>
      <c r="J88" s="3071" t="s">
        <v>62</v>
      </c>
      <c r="K88" s="3072" t="s">
        <v>98</v>
      </c>
      <c r="L88" s="3071" t="s">
        <v>62</v>
      </c>
      <c r="M88" s="3072" t="s">
        <v>98</v>
      </c>
      <c r="N88" s="3071" t="s">
        <v>62</v>
      </c>
      <c r="O88" s="3072" t="s">
        <v>98</v>
      </c>
      <c r="P88" s="3071" t="s">
        <v>62</v>
      </c>
      <c r="Q88" s="3072" t="s">
        <v>98</v>
      </c>
      <c r="R88" s="2598" t="s">
        <v>62</v>
      </c>
      <c r="S88" s="3072" t="s">
        <v>98</v>
      </c>
      <c r="T88" s="3071" t="s">
        <v>62</v>
      </c>
      <c r="U88" s="3073" t="s">
        <v>98</v>
      </c>
      <c r="V88" s="3072" t="s">
        <v>99</v>
      </c>
      <c r="W88" s="3057" t="s">
        <v>100</v>
      </c>
      <c r="X88" s="5940"/>
      <c r="Y88" s="3057" t="s">
        <v>101</v>
      </c>
      <c r="Z88" s="3057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3058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936" t="s">
        <v>103</v>
      </c>
      <c r="B89" s="5937"/>
      <c r="C89" s="3074">
        <f>SUM(D89:E89)</f>
        <v>0</v>
      </c>
      <c r="D89" s="3075">
        <f>SUM(F89+H89+J89+L89+N89+P89)</f>
        <v>0</v>
      </c>
      <c r="E89" s="3076">
        <f>SUM(G89+I89+K89+M89+O89+Q89)</f>
        <v>0</v>
      </c>
      <c r="F89" s="3045"/>
      <c r="G89" s="3077"/>
      <c r="H89" s="3045"/>
      <c r="I89" s="3077"/>
      <c r="J89" s="3045"/>
      <c r="K89" s="3077"/>
      <c r="L89" s="3045"/>
      <c r="M89" s="3077"/>
      <c r="N89" s="3045"/>
      <c r="O89" s="3077"/>
      <c r="P89" s="3045"/>
      <c r="Q89" s="3077"/>
      <c r="R89" s="3046"/>
      <c r="S89" s="3077"/>
      <c r="T89" s="3045"/>
      <c r="U89" s="3078"/>
      <c r="V89" s="3046"/>
      <c r="W89" s="3045"/>
      <c r="X89" s="3079"/>
      <c r="Y89" s="3079"/>
      <c r="Z89" s="3080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3058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3081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779">
        <f>SUM(D92:E92)</f>
        <v>0</v>
      </c>
      <c r="D92" s="701">
        <f t="shared" si="16"/>
        <v>0</v>
      </c>
      <c r="E92" s="3082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3083"/>
      <c r="Z92" s="3083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930" t="s">
        <v>108</v>
      </c>
      <c r="G94" s="5931"/>
      <c r="H94" s="5931"/>
      <c r="I94" s="5931"/>
      <c r="J94" s="5931"/>
      <c r="K94" s="5931"/>
      <c r="L94" s="5931"/>
      <c r="M94" s="5931"/>
      <c r="N94" s="5931"/>
      <c r="O94" s="5931"/>
      <c r="P94" s="5931"/>
      <c r="Q94" s="5942"/>
      <c r="R94" s="5943" t="s">
        <v>109</v>
      </c>
      <c r="S94" s="5944"/>
      <c r="T94" s="5944"/>
      <c r="U94" s="5944"/>
      <c r="V94" s="5938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857"/>
      <c r="D95" s="4790"/>
      <c r="E95" s="5854"/>
      <c r="F95" s="5926" t="s">
        <v>88</v>
      </c>
      <c r="G95" s="5927"/>
      <c r="H95" s="5926" t="s">
        <v>89</v>
      </c>
      <c r="I95" s="5927"/>
      <c r="J95" s="5926" t="s">
        <v>90</v>
      </c>
      <c r="K95" s="5927"/>
      <c r="L95" s="5926" t="s">
        <v>91</v>
      </c>
      <c r="M95" s="5927"/>
      <c r="N95" s="5926" t="s">
        <v>92</v>
      </c>
      <c r="O95" s="5927"/>
      <c r="P95" s="5926" t="s">
        <v>93</v>
      </c>
      <c r="Q95" s="5934"/>
      <c r="R95" s="5933" t="s">
        <v>96</v>
      </c>
      <c r="S95" s="5927"/>
      <c r="T95" s="5913" t="s">
        <v>86</v>
      </c>
      <c r="U95" s="5926" t="s">
        <v>110</v>
      </c>
      <c r="V95" s="5927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857"/>
      <c r="B96" s="5854"/>
      <c r="C96" s="3063" t="s">
        <v>97</v>
      </c>
      <c r="D96" s="3070" t="s">
        <v>62</v>
      </c>
      <c r="E96" s="2760" t="s">
        <v>98</v>
      </c>
      <c r="F96" s="3071" t="s">
        <v>62</v>
      </c>
      <c r="G96" s="3072" t="s">
        <v>98</v>
      </c>
      <c r="H96" s="3071" t="s">
        <v>62</v>
      </c>
      <c r="I96" s="3072" t="s">
        <v>98</v>
      </c>
      <c r="J96" s="3071" t="s">
        <v>62</v>
      </c>
      <c r="K96" s="3072" t="s">
        <v>98</v>
      </c>
      <c r="L96" s="3071" t="s">
        <v>62</v>
      </c>
      <c r="M96" s="3072" t="s">
        <v>98</v>
      </c>
      <c r="N96" s="3071" t="s">
        <v>62</v>
      </c>
      <c r="O96" s="3072" t="s">
        <v>98</v>
      </c>
      <c r="P96" s="3071" t="s">
        <v>62</v>
      </c>
      <c r="Q96" s="3073" t="s">
        <v>98</v>
      </c>
      <c r="R96" s="3072" t="s">
        <v>99</v>
      </c>
      <c r="S96" s="3057" t="s">
        <v>100</v>
      </c>
      <c r="T96" s="5859"/>
      <c r="U96" s="3084" t="s">
        <v>101</v>
      </c>
      <c r="V96" s="3057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941" t="s">
        <v>103</v>
      </c>
      <c r="B97" s="5937"/>
      <c r="C97" s="3085">
        <f>SUM(D97:E97)</f>
        <v>0</v>
      </c>
      <c r="D97" s="3086">
        <f>SUM(F97+H97+J97+L97+N97+P97)</f>
        <v>0</v>
      </c>
      <c r="E97" s="3076">
        <f>SUM(G97+I97+K97+M97+O97+Q97)</f>
        <v>0</v>
      </c>
      <c r="F97" s="3052"/>
      <c r="G97" s="3077"/>
      <c r="H97" s="3052"/>
      <c r="I97" s="3077"/>
      <c r="J97" s="3052"/>
      <c r="K97" s="3077"/>
      <c r="L97" s="3052"/>
      <c r="M97" s="3077"/>
      <c r="N97" s="3052"/>
      <c r="O97" s="3077"/>
      <c r="P97" s="3052"/>
      <c r="Q97" s="3078"/>
      <c r="R97" s="3046"/>
      <c r="S97" s="3052"/>
      <c r="T97" s="3087"/>
      <c r="U97" s="3087"/>
      <c r="V97" s="3088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3089"/>
      <c r="X98" s="3090"/>
      <c r="Y98" s="3090"/>
      <c r="Z98" s="3081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3089"/>
      <c r="X99" s="3090"/>
      <c r="Y99" s="3090"/>
      <c r="Z99" s="3081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779">
        <f>SUM(D100:E100)</f>
        <v>0</v>
      </c>
      <c r="D100" s="701">
        <f t="shared" si="17"/>
        <v>0</v>
      </c>
      <c r="E100" s="3082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3083"/>
      <c r="V100" s="3083"/>
      <c r="W100" s="3089"/>
      <c r="X100" s="3090"/>
      <c r="Y100" s="3090"/>
      <c r="Z100" s="3081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3091"/>
      <c r="S101" s="3091"/>
      <c r="T101" s="3091"/>
      <c r="U101" s="3090"/>
      <c r="V101" s="3090"/>
      <c r="W101" s="3090"/>
      <c r="X101" s="3090"/>
      <c r="Y101" s="3090"/>
      <c r="Z101" s="3081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926" t="s">
        <v>113</v>
      </c>
      <c r="G102" s="5933"/>
      <c r="H102" s="5933"/>
      <c r="I102" s="5933"/>
      <c r="J102" s="5933"/>
      <c r="K102" s="5933"/>
      <c r="L102" s="5933"/>
      <c r="M102" s="5933"/>
      <c r="N102" s="5933"/>
      <c r="O102" s="5927"/>
      <c r="P102" s="205"/>
      <c r="Q102" s="205"/>
      <c r="R102" s="3091"/>
      <c r="S102" s="3091"/>
      <c r="T102" s="3091"/>
      <c r="U102" s="3090"/>
      <c r="V102" s="3090"/>
      <c r="W102" s="3090"/>
      <c r="X102" s="3090"/>
      <c r="Y102" s="3090"/>
      <c r="Z102" s="3081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926" t="s">
        <v>114</v>
      </c>
      <c r="G103" s="5927"/>
      <c r="H103" s="5926" t="s">
        <v>115</v>
      </c>
      <c r="I103" s="5927"/>
      <c r="J103" s="5926" t="s">
        <v>116</v>
      </c>
      <c r="K103" s="5927"/>
      <c r="L103" s="5926" t="s">
        <v>117</v>
      </c>
      <c r="M103" s="5927"/>
      <c r="N103" s="5945" t="s">
        <v>12</v>
      </c>
      <c r="O103" s="5946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3092"/>
      <c r="AO103" s="3090"/>
      <c r="AP103" s="3090"/>
      <c r="AQ103" s="3090"/>
      <c r="AR103" s="3090"/>
      <c r="AS103" s="3090"/>
      <c r="AT103" s="3090"/>
      <c r="AU103" s="3090"/>
      <c r="AV103" s="3090"/>
      <c r="AW103" s="3081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376"/>
      <c r="B104" s="5002"/>
      <c r="C104" s="3093" t="s">
        <v>97</v>
      </c>
      <c r="D104" s="3070" t="s">
        <v>62</v>
      </c>
      <c r="E104" s="3072" t="s">
        <v>98</v>
      </c>
      <c r="F104" s="3063" t="s">
        <v>62</v>
      </c>
      <c r="G104" s="3072" t="s">
        <v>98</v>
      </c>
      <c r="H104" s="3063" t="s">
        <v>62</v>
      </c>
      <c r="I104" s="3072" t="s">
        <v>98</v>
      </c>
      <c r="J104" s="3063" t="s">
        <v>62</v>
      </c>
      <c r="K104" s="3072" t="s">
        <v>98</v>
      </c>
      <c r="L104" s="3063" t="s">
        <v>62</v>
      </c>
      <c r="M104" s="3072" t="s">
        <v>98</v>
      </c>
      <c r="N104" s="3063" t="s">
        <v>62</v>
      </c>
      <c r="O104" s="3072" t="s">
        <v>98</v>
      </c>
      <c r="AH104" s="12"/>
      <c r="AI104" s="12"/>
      <c r="AJ104" s="12"/>
      <c r="AK104" s="12"/>
      <c r="AL104" s="3094"/>
      <c r="AM104" s="3094"/>
      <c r="AN104" s="3094"/>
      <c r="AO104" s="3094"/>
      <c r="AP104" s="3094"/>
      <c r="AQ104" s="3094"/>
      <c r="AR104" s="3094"/>
      <c r="AS104" s="3094"/>
      <c r="AT104" s="3094"/>
      <c r="AU104" s="3095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947" t="s">
        <v>73</v>
      </c>
      <c r="B105" s="5948"/>
      <c r="C105" s="3096">
        <f>SUM(D105:E105)</f>
        <v>0</v>
      </c>
      <c r="D105" s="3097">
        <f>SUM(F105+H105+J105+L105+N105)</f>
        <v>0</v>
      </c>
      <c r="E105" s="3098">
        <f>SUM(G105+I105+K105+M105+O105)</f>
        <v>0</v>
      </c>
      <c r="F105" s="3068"/>
      <c r="G105" s="3069"/>
      <c r="H105" s="3068"/>
      <c r="I105" s="3069"/>
      <c r="J105" s="3068"/>
      <c r="K105" s="3099"/>
      <c r="L105" s="3068"/>
      <c r="M105" s="3099"/>
      <c r="N105" s="3068"/>
      <c r="O105" s="3099"/>
      <c r="P105" s="3"/>
      <c r="AH105" s="12"/>
      <c r="AI105" s="12"/>
      <c r="AJ105" s="12"/>
      <c r="AK105" s="12"/>
      <c r="AL105" s="3094"/>
      <c r="AM105" s="3094"/>
      <c r="AN105" s="3094"/>
      <c r="AO105" s="3094"/>
      <c r="AP105" s="3094"/>
      <c r="AQ105" s="3094"/>
      <c r="AR105" s="3094"/>
      <c r="AS105" s="3094"/>
      <c r="AT105" s="3094"/>
      <c r="AU105" s="3095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2768"/>
      <c r="AH106" s="12"/>
      <c r="AI106" s="12"/>
      <c r="AJ106" s="12"/>
      <c r="AK106" s="16"/>
      <c r="AL106" s="3100"/>
      <c r="AM106" s="3100"/>
      <c r="AN106" s="3100"/>
      <c r="AO106" s="3100"/>
      <c r="AP106" s="3100"/>
      <c r="AQ106" s="3100"/>
      <c r="AR106" s="3100"/>
      <c r="AS106" s="3100"/>
      <c r="AT106" s="3100"/>
      <c r="AU106" s="3101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926" t="s">
        <v>73</v>
      </c>
      <c r="G107" s="5933"/>
      <c r="H107" s="5933"/>
      <c r="I107" s="5933"/>
      <c r="J107" s="5933"/>
      <c r="K107" s="5933"/>
      <c r="L107" s="5933"/>
      <c r="M107" s="5933"/>
      <c r="N107" s="5933"/>
      <c r="O107" s="5933"/>
      <c r="P107" s="5933"/>
      <c r="Q107" s="5933"/>
      <c r="R107" s="5933"/>
      <c r="S107" s="5933"/>
      <c r="T107" s="5933"/>
      <c r="U107" s="5933"/>
      <c r="V107" s="5933"/>
      <c r="W107" s="5933"/>
      <c r="X107" s="5933"/>
      <c r="Y107" s="5933"/>
      <c r="Z107" s="5933"/>
      <c r="AA107" s="5933"/>
      <c r="AB107" s="5933"/>
      <c r="AC107" s="5933"/>
      <c r="AD107" s="5933"/>
      <c r="AE107" s="5933"/>
      <c r="AF107" s="5933"/>
      <c r="AG107" s="5927"/>
      <c r="AH107" s="12"/>
      <c r="AI107" s="12"/>
      <c r="AJ107" s="12"/>
      <c r="AK107" s="16"/>
      <c r="AL107" s="3100"/>
      <c r="AM107" s="3100"/>
      <c r="AN107" s="3100"/>
      <c r="AO107" s="3100"/>
      <c r="AP107" s="3100"/>
      <c r="AQ107" s="3100"/>
      <c r="AR107" s="3100"/>
      <c r="AS107" s="3100"/>
      <c r="AT107" s="3100"/>
      <c r="AU107" s="3101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949" t="s">
        <v>119</v>
      </c>
      <c r="G108" s="5949"/>
      <c r="H108" s="5949" t="s">
        <v>120</v>
      </c>
      <c r="I108" s="5949"/>
      <c r="J108" s="5949" t="s">
        <v>121</v>
      </c>
      <c r="K108" s="5949"/>
      <c r="L108" s="5949" t="s">
        <v>122</v>
      </c>
      <c r="M108" s="5949"/>
      <c r="N108" s="5949" t="s">
        <v>123</v>
      </c>
      <c r="O108" s="5949"/>
      <c r="P108" s="5949" t="s">
        <v>124</v>
      </c>
      <c r="Q108" s="5949"/>
      <c r="R108" s="5949" t="s">
        <v>125</v>
      </c>
      <c r="S108" s="5949"/>
      <c r="T108" s="5949" t="s">
        <v>126</v>
      </c>
      <c r="U108" s="5949"/>
      <c r="V108" s="5949" t="s">
        <v>127</v>
      </c>
      <c r="W108" s="5949"/>
      <c r="X108" s="5949" t="s">
        <v>128</v>
      </c>
      <c r="Y108" s="5949"/>
      <c r="Z108" s="5926" t="s">
        <v>129</v>
      </c>
      <c r="AA108" s="5927"/>
      <c r="AB108" s="5926" t="s">
        <v>130</v>
      </c>
      <c r="AC108" s="5927"/>
      <c r="AD108" s="5926" t="s">
        <v>131</v>
      </c>
      <c r="AE108" s="5927"/>
      <c r="AF108" s="5926" t="s">
        <v>132</v>
      </c>
      <c r="AG108" s="5927"/>
      <c r="AH108" s="12"/>
      <c r="AI108" s="12"/>
      <c r="AJ108" s="126"/>
      <c r="AK108" s="3102"/>
      <c r="AL108" s="3100"/>
      <c r="AM108" s="3100"/>
      <c r="AN108" s="3100"/>
      <c r="AO108" s="3100"/>
      <c r="AP108" s="3100"/>
      <c r="AQ108" s="3100"/>
      <c r="AR108" s="3100"/>
      <c r="AS108" s="3100"/>
      <c r="AT108" s="3100"/>
      <c r="AU108" s="3101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376"/>
      <c r="B109" s="5854"/>
      <c r="C109" s="3063" t="s">
        <v>97</v>
      </c>
      <c r="D109" s="3070" t="s">
        <v>62</v>
      </c>
      <c r="E109" s="3072" t="s">
        <v>98</v>
      </c>
      <c r="F109" s="3071" t="s">
        <v>62</v>
      </c>
      <c r="G109" s="3103" t="s">
        <v>98</v>
      </c>
      <c r="H109" s="3071" t="s">
        <v>62</v>
      </c>
      <c r="I109" s="3103" t="s">
        <v>98</v>
      </c>
      <c r="J109" s="3071" t="s">
        <v>62</v>
      </c>
      <c r="K109" s="3103" t="s">
        <v>98</v>
      </c>
      <c r="L109" s="3071" t="s">
        <v>62</v>
      </c>
      <c r="M109" s="3103" t="s">
        <v>98</v>
      </c>
      <c r="N109" s="3071" t="s">
        <v>62</v>
      </c>
      <c r="O109" s="3103" t="s">
        <v>98</v>
      </c>
      <c r="P109" s="3071" t="s">
        <v>62</v>
      </c>
      <c r="Q109" s="3103" t="s">
        <v>98</v>
      </c>
      <c r="R109" s="3071" t="s">
        <v>62</v>
      </c>
      <c r="S109" s="3103" t="s">
        <v>98</v>
      </c>
      <c r="T109" s="3071" t="s">
        <v>62</v>
      </c>
      <c r="U109" s="3103" t="s">
        <v>98</v>
      </c>
      <c r="V109" s="3071" t="s">
        <v>62</v>
      </c>
      <c r="W109" s="3103" t="s">
        <v>98</v>
      </c>
      <c r="X109" s="3071" t="s">
        <v>62</v>
      </c>
      <c r="Y109" s="3103" t="s">
        <v>98</v>
      </c>
      <c r="Z109" s="3071" t="s">
        <v>62</v>
      </c>
      <c r="AA109" s="3103" t="s">
        <v>98</v>
      </c>
      <c r="AB109" s="3071" t="s">
        <v>62</v>
      </c>
      <c r="AC109" s="3103" t="s">
        <v>98</v>
      </c>
      <c r="AD109" s="3071" t="s">
        <v>62</v>
      </c>
      <c r="AE109" s="3103" t="s">
        <v>98</v>
      </c>
      <c r="AF109" s="3071" t="s">
        <v>62</v>
      </c>
      <c r="AG109" s="3103" t="s">
        <v>98</v>
      </c>
      <c r="AH109" s="205"/>
      <c r="AI109" s="12"/>
      <c r="AJ109" s="3104"/>
      <c r="AK109" s="3100"/>
      <c r="AL109" s="3100"/>
      <c r="AM109" s="3100"/>
      <c r="AN109" s="3100"/>
      <c r="AO109" s="3100"/>
      <c r="AP109" s="3100"/>
      <c r="AQ109" s="3100"/>
      <c r="AR109" s="3100"/>
      <c r="AS109" s="3100"/>
      <c r="AT109" s="3100"/>
      <c r="AU109" s="3101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928" t="s">
        <v>133</v>
      </c>
      <c r="B110" s="5929"/>
      <c r="C110" s="3105">
        <f>SUM(D110:E110)</f>
        <v>13</v>
      </c>
      <c r="D110" s="3106">
        <f>SUM(F110+H110+J110+L110+N110+P110+R110+T110+V110+X110+Z110+AB110+AD110+AF110)</f>
        <v>4</v>
      </c>
      <c r="E110" s="3107">
        <f t="shared" ref="D110:E115" si="18">SUM(G110+I110+K110+M110+O110+Q110+S110+U110+W110+Y110+AA110+AC110+AE110+AG110)</f>
        <v>9</v>
      </c>
      <c r="F110" s="3052">
        <v>0</v>
      </c>
      <c r="G110" s="3046">
        <v>0</v>
      </c>
      <c r="H110" s="3052">
        <v>0</v>
      </c>
      <c r="I110" s="3046">
        <v>0</v>
      </c>
      <c r="J110" s="3052">
        <v>0</v>
      </c>
      <c r="K110" s="3046">
        <v>0</v>
      </c>
      <c r="L110" s="3052">
        <v>0</v>
      </c>
      <c r="M110" s="3046">
        <v>0</v>
      </c>
      <c r="N110" s="3052">
        <v>0</v>
      </c>
      <c r="O110" s="3046">
        <v>0</v>
      </c>
      <c r="P110" s="3052">
        <v>1</v>
      </c>
      <c r="Q110" s="3046">
        <v>2</v>
      </c>
      <c r="R110" s="3052">
        <v>0</v>
      </c>
      <c r="S110" s="3046">
        <v>1</v>
      </c>
      <c r="T110" s="3052">
        <v>0</v>
      </c>
      <c r="U110" s="3046">
        <v>1</v>
      </c>
      <c r="V110" s="3052">
        <v>0</v>
      </c>
      <c r="W110" s="3046">
        <v>2</v>
      </c>
      <c r="X110" s="3052">
        <v>1</v>
      </c>
      <c r="Y110" s="3046">
        <v>2</v>
      </c>
      <c r="Z110" s="3052">
        <v>2</v>
      </c>
      <c r="AA110" s="3046">
        <v>0</v>
      </c>
      <c r="AB110" s="3052">
        <v>0</v>
      </c>
      <c r="AC110" s="3046">
        <v>1</v>
      </c>
      <c r="AD110" s="3052">
        <v>0</v>
      </c>
      <c r="AE110" s="3046">
        <v>0</v>
      </c>
      <c r="AF110" s="3052">
        <v>0</v>
      </c>
      <c r="AG110" s="3054">
        <v>0</v>
      </c>
      <c r="AH110" s="281"/>
      <c r="AI110" s="12"/>
      <c r="AJ110" s="3108"/>
      <c r="AK110" s="16"/>
      <c r="AL110" s="3100"/>
      <c r="AM110" s="3100"/>
      <c r="AN110" s="3100"/>
      <c r="AO110" s="3100"/>
      <c r="AP110" s="3100"/>
      <c r="AQ110" s="3100"/>
      <c r="AR110" s="3100"/>
      <c r="AS110" s="3100"/>
      <c r="AT110" s="3100"/>
      <c r="AU110" s="3101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913" t="s">
        <v>134</v>
      </c>
      <c r="B111" s="3051" t="s">
        <v>135</v>
      </c>
      <c r="C111" s="3085">
        <f t="shared" ref="C111:C115" si="19">SUM(D111:E111)</f>
        <v>0</v>
      </c>
      <c r="D111" s="3086">
        <f t="shared" si="18"/>
        <v>0</v>
      </c>
      <c r="E111" s="3076">
        <f>SUM(G111+I111+K111+M111+O111+Q111+S111+U111+W111+Y111+AA111+AC111+AE111+AG111)</f>
        <v>0</v>
      </c>
      <c r="F111" s="3052"/>
      <c r="G111" s="3077"/>
      <c r="H111" s="3052"/>
      <c r="I111" s="3077"/>
      <c r="J111" s="3052"/>
      <c r="K111" s="3077"/>
      <c r="L111" s="3052"/>
      <c r="M111" s="3077"/>
      <c r="N111" s="3052"/>
      <c r="O111" s="3077"/>
      <c r="P111" s="3052"/>
      <c r="Q111" s="3077"/>
      <c r="R111" s="3052"/>
      <c r="S111" s="3077"/>
      <c r="T111" s="3052"/>
      <c r="U111" s="3077"/>
      <c r="V111" s="3052"/>
      <c r="W111" s="3077"/>
      <c r="X111" s="3052"/>
      <c r="Y111" s="3077"/>
      <c r="Z111" s="3052"/>
      <c r="AA111" s="3077"/>
      <c r="AB111" s="3052"/>
      <c r="AC111" s="3077"/>
      <c r="AD111" s="3052"/>
      <c r="AE111" s="3077"/>
      <c r="AF111" s="3052"/>
      <c r="AG111" s="3054"/>
      <c r="AH111" s="281"/>
      <c r="AI111" s="12"/>
      <c r="AJ111" s="3109"/>
      <c r="AK111" s="3102"/>
      <c r="AL111" s="3100"/>
      <c r="AM111" s="3100"/>
      <c r="AN111" s="3100"/>
      <c r="AO111" s="3100"/>
      <c r="AP111" s="3100"/>
      <c r="AQ111" s="3100"/>
      <c r="AR111" s="3100"/>
      <c r="AS111" s="3100"/>
      <c r="AT111" s="3100"/>
      <c r="AU111" s="3101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2616" t="s">
        <v>136</v>
      </c>
      <c r="C112" s="234">
        <f t="shared" si="19"/>
        <v>13</v>
      </c>
      <c r="D112" s="235">
        <f t="shared" si="18"/>
        <v>4</v>
      </c>
      <c r="E112" s="236">
        <f t="shared" si="18"/>
        <v>9</v>
      </c>
      <c r="F112" s="36">
        <v>0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0</v>
      </c>
      <c r="O112" s="40">
        <v>0</v>
      </c>
      <c r="P112" s="36">
        <v>1</v>
      </c>
      <c r="Q112" s="40">
        <v>2</v>
      </c>
      <c r="R112" s="36">
        <v>0</v>
      </c>
      <c r="S112" s="40">
        <v>1</v>
      </c>
      <c r="T112" s="36">
        <v>0</v>
      </c>
      <c r="U112" s="40">
        <v>1</v>
      </c>
      <c r="V112" s="36">
        <v>0</v>
      </c>
      <c r="W112" s="40">
        <v>2</v>
      </c>
      <c r="X112" s="36">
        <v>1</v>
      </c>
      <c r="Y112" s="40">
        <v>2</v>
      </c>
      <c r="Z112" s="36">
        <v>2</v>
      </c>
      <c r="AA112" s="40">
        <v>0</v>
      </c>
      <c r="AB112" s="36">
        <v>0</v>
      </c>
      <c r="AC112" s="40">
        <v>1</v>
      </c>
      <c r="AD112" s="36">
        <v>0</v>
      </c>
      <c r="AE112" s="40">
        <v>0</v>
      </c>
      <c r="AF112" s="36">
        <v>0</v>
      </c>
      <c r="AG112" s="41">
        <v>0</v>
      </c>
      <c r="AH112" s="281"/>
      <c r="AI112" s="12"/>
      <c r="AJ112" s="3108"/>
      <c r="AK112" s="3110"/>
      <c r="AL112" s="3100"/>
      <c r="AM112" s="3100"/>
      <c r="AN112" s="3100"/>
      <c r="AO112" s="3100"/>
      <c r="AP112" s="3100"/>
      <c r="AQ112" s="3100"/>
      <c r="AR112" s="3100"/>
      <c r="AS112" s="3100"/>
      <c r="AT112" s="3100"/>
      <c r="AU112" s="3101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2616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3111"/>
      <c r="AO113" s="3111"/>
      <c r="AP113" s="3111"/>
      <c r="AQ113" s="3111"/>
      <c r="AR113" s="3111"/>
      <c r="AS113" s="3111"/>
      <c r="AT113" s="3111"/>
      <c r="AU113" s="3111"/>
      <c r="AV113" s="3111"/>
      <c r="AW113" s="3101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3100"/>
      <c r="AM114" s="3100"/>
      <c r="AN114" s="3100"/>
      <c r="AO114" s="3100"/>
      <c r="AP114" s="3100"/>
      <c r="AQ114" s="3100"/>
      <c r="AR114" s="3100"/>
      <c r="AS114" s="3100"/>
      <c r="AT114" s="3100"/>
      <c r="AU114" s="3101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383"/>
      <c r="B115" s="88" t="s">
        <v>139</v>
      </c>
      <c r="C115" s="287">
        <f t="shared" si="19"/>
        <v>0</v>
      </c>
      <c r="D115" s="288">
        <f t="shared" si="18"/>
        <v>0</v>
      </c>
      <c r="E115" s="2615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3100"/>
      <c r="AM115" s="3100"/>
      <c r="AN115" s="3100"/>
      <c r="AO115" s="3100"/>
      <c r="AP115" s="3100"/>
      <c r="AQ115" s="3100"/>
      <c r="AR115" s="3100"/>
      <c r="AS115" s="3100"/>
      <c r="AT115" s="3100"/>
      <c r="AU115" s="3101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3100"/>
      <c r="AM116" s="3100"/>
      <c r="AN116" s="3100"/>
      <c r="AO116" s="3100"/>
      <c r="AP116" s="3100"/>
      <c r="AQ116" s="3100"/>
      <c r="AR116" s="3100"/>
      <c r="AS116" s="3100"/>
      <c r="AT116" s="3100"/>
      <c r="AU116" s="3101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913" t="s">
        <v>72</v>
      </c>
      <c r="D117" s="5913"/>
      <c r="E117" s="5913"/>
      <c r="F117" s="5940" t="s">
        <v>85</v>
      </c>
      <c r="G117" s="5940"/>
      <c r="H117" s="5940"/>
      <c r="I117" s="5940"/>
      <c r="J117" s="5940"/>
      <c r="K117" s="5940"/>
      <c r="L117" s="5940"/>
      <c r="M117" s="5940"/>
      <c r="N117" s="5940"/>
      <c r="O117" s="5940"/>
      <c r="P117" s="5940"/>
      <c r="Q117" s="5940"/>
      <c r="R117" s="5940"/>
      <c r="S117" s="5940"/>
      <c r="T117" s="5940"/>
      <c r="U117" s="5940"/>
      <c r="V117" s="5940"/>
      <c r="W117" s="5940"/>
      <c r="X117" s="5940"/>
      <c r="Y117" s="5940"/>
      <c r="Z117" s="5940"/>
      <c r="AA117" s="5940"/>
      <c r="AB117" s="5940"/>
      <c r="AC117" s="5940"/>
      <c r="AD117" s="5940"/>
      <c r="AE117" s="5940"/>
      <c r="AF117" s="5940"/>
      <c r="AG117" s="5950"/>
      <c r="AH117" s="5951" t="s">
        <v>141</v>
      </c>
      <c r="AI117" s="5952"/>
      <c r="AJ117" s="5952"/>
      <c r="AK117" s="5953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949" t="s">
        <v>119</v>
      </c>
      <c r="G118" s="5949"/>
      <c r="H118" s="5949" t="s">
        <v>120</v>
      </c>
      <c r="I118" s="5949"/>
      <c r="J118" s="5940" t="s">
        <v>121</v>
      </c>
      <c r="K118" s="5940"/>
      <c r="L118" s="5940" t="s">
        <v>122</v>
      </c>
      <c r="M118" s="5940"/>
      <c r="N118" s="5940" t="s">
        <v>123</v>
      </c>
      <c r="O118" s="5940"/>
      <c r="P118" s="5940" t="s">
        <v>124</v>
      </c>
      <c r="Q118" s="5940"/>
      <c r="R118" s="5949" t="s">
        <v>125</v>
      </c>
      <c r="S118" s="5949"/>
      <c r="T118" s="5940" t="s">
        <v>126</v>
      </c>
      <c r="U118" s="5940"/>
      <c r="V118" s="5940" t="s">
        <v>127</v>
      </c>
      <c r="W118" s="5940"/>
      <c r="X118" s="5940" t="s">
        <v>128</v>
      </c>
      <c r="Y118" s="5940"/>
      <c r="Z118" s="5940" t="s">
        <v>129</v>
      </c>
      <c r="AA118" s="5940"/>
      <c r="AB118" s="5940" t="s">
        <v>130</v>
      </c>
      <c r="AC118" s="5940"/>
      <c r="AD118" s="5940" t="s">
        <v>131</v>
      </c>
      <c r="AE118" s="5940"/>
      <c r="AF118" s="5940" t="s">
        <v>132</v>
      </c>
      <c r="AG118" s="5950"/>
      <c r="AH118" s="4889" t="s">
        <v>142</v>
      </c>
      <c r="AI118" s="5913" t="s">
        <v>143</v>
      </c>
      <c r="AJ118" s="5913" t="s">
        <v>144</v>
      </c>
      <c r="AK118" s="5913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376"/>
      <c r="B119" s="5854"/>
      <c r="C119" s="3063" t="s">
        <v>97</v>
      </c>
      <c r="D119" s="3070" t="s">
        <v>62</v>
      </c>
      <c r="E119" s="3072" t="s">
        <v>98</v>
      </c>
      <c r="F119" s="3071" t="s">
        <v>62</v>
      </c>
      <c r="G119" s="2599" t="s">
        <v>98</v>
      </c>
      <c r="H119" s="3071" t="s">
        <v>62</v>
      </c>
      <c r="I119" s="2599" t="s">
        <v>98</v>
      </c>
      <c r="J119" s="3071" t="s">
        <v>62</v>
      </c>
      <c r="K119" s="2599" t="s">
        <v>98</v>
      </c>
      <c r="L119" s="3071" t="s">
        <v>62</v>
      </c>
      <c r="M119" s="2599" t="s">
        <v>98</v>
      </c>
      <c r="N119" s="3071" t="s">
        <v>62</v>
      </c>
      <c r="O119" s="2599" t="s">
        <v>98</v>
      </c>
      <c r="P119" s="3071" t="s">
        <v>62</v>
      </c>
      <c r="Q119" s="2599" t="s">
        <v>98</v>
      </c>
      <c r="R119" s="3071" t="s">
        <v>62</v>
      </c>
      <c r="S119" s="2599" t="s">
        <v>98</v>
      </c>
      <c r="T119" s="3071" t="s">
        <v>62</v>
      </c>
      <c r="U119" s="2599" t="s">
        <v>98</v>
      </c>
      <c r="V119" s="3071" t="s">
        <v>62</v>
      </c>
      <c r="W119" s="2599" t="s">
        <v>98</v>
      </c>
      <c r="X119" s="3071" t="s">
        <v>62</v>
      </c>
      <c r="Y119" s="2599" t="s">
        <v>98</v>
      </c>
      <c r="Z119" s="3071" t="s">
        <v>62</v>
      </c>
      <c r="AA119" s="2599" t="s">
        <v>98</v>
      </c>
      <c r="AB119" s="3071" t="s">
        <v>62</v>
      </c>
      <c r="AC119" s="2599" t="s">
        <v>98</v>
      </c>
      <c r="AD119" s="3071" t="s">
        <v>62</v>
      </c>
      <c r="AE119" s="2599" t="s">
        <v>98</v>
      </c>
      <c r="AF119" s="3071" t="s">
        <v>62</v>
      </c>
      <c r="AG119" s="680" t="s">
        <v>98</v>
      </c>
      <c r="AH119" s="5854"/>
      <c r="AI119" s="5383"/>
      <c r="AJ119" s="5383"/>
      <c r="AK119" s="5383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928" t="s">
        <v>146</v>
      </c>
      <c r="B120" s="5929"/>
      <c r="C120" s="3105">
        <f>SUM(D120:E120)</f>
        <v>0</v>
      </c>
      <c r="D120" s="3106">
        <f>SUM(F120+H120+J120+L120+N120+P120+R120+T120+V120+X120+Z120+AB120+AD120+AF120)</f>
        <v>0</v>
      </c>
      <c r="E120" s="3107">
        <f t="shared" ref="D120:E125" si="20">SUM(G120+I120+K120+M120+O120+Q120+S120+U120+W120+Y120+AA120+AC120+AE120+AG120)</f>
        <v>0</v>
      </c>
      <c r="F120" s="3052"/>
      <c r="G120" s="3077"/>
      <c r="H120" s="3052"/>
      <c r="I120" s="3077"/>
      <c r="J120" s="3052"/>
      <c r="K120" s="3077"/>
      <c r="L120" s="3052"/>
      <c r="M120" s="3077"/>
      <c r="N120" s="3052"/>
      <c r="O120" s="3077"/>
      <c r="P120" s="3052"/>
      <c r="Q120" s="3077"/>
      <c r="R120" s="3052"/>
      <c r="S120" s="3077"/>
      <c r="T120" s="3052"/>
      <c r="U120" s="3077"/>
      <c r="V120" s="3052"/>
      <c r="W120" s="3077"/>
      <c r="X120" s="3052"/>
      <c r="Y120" s="3077"/>
      <c r="Z120" s="3052"/>
      <c r="AA120" s="3077"/>
      <c r="AB120" s="3052"/>
      <c r="AC120" s="3077"/>
      <c r="AD120" s="3052"/>
      <c r="AE120" s="3077"/>
      <c r="AF120" s="3052"/>
      <c r="AG120" s="3078"/>
      <c r="AH120" s="3077"/>
      <c r="AI120" s="3088"/>
      <c r="AJ120" s="3088"/>
      <c r="AK120" s="3088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913" t="s">
        <v>134</v>
      </c>
      <c r="B121" s="3051" t="s">
        <v>135</v>
      </c>
      <c r="C121" s="3085">
        <f t="shared" ref="C121:C125" si="21">SUM(D121:E121)</f>
        <v>0</v>
      </c>
      <c r="D121" s="3086">
        <f t="shared" si="20"/>
        <v>0</v>
      </c>
      <c r="E121" s="3076">
        <f t="shared" si="20"/>
        <v>0</v>
      </c>
      <c r="F121" s="3052"/>
      <c r="G121" s="3077"/>
      <c r="H121" s="3052"/>
      <c r="I121" s="3077"/>
      <c r="J121" s="3052"/>
      <c r="K121" s="3077"/>
      <c r="L121" s="3052"/>
      <c r="M121" s="3077"/>
      <c r="N121" s="3052"/>
      <c r="O121" s="3077"/>
      <c r="P121" s="3052"/>
      <c r="Q121" s="3077"/>
      <c r="R121" s="3052"/>
      <c r="S121" s="3077"/>
      <c r="T121" s="3052"/>
      <c r="U121" s="3077"/>
      <c r="V121" s="3052"/>
      <c r="W121" s="3077"/>
      <c r="X121" s="3052"/>
      <c r="Y121" s="3077"/>
      <c r="Z121" s="3052"/>
      <c r="AA121" s="3077"/>
      <c r="AB121" s="3052"/>
      <c r="AC121" s="3077"/>
      <c r="AD121" s="3052"/>
      <c r="AE121" s="3077"/>
      <c r="AF121" s="3052"/>
      <c r="AG121" s="3078"/>
      <c r="AH121" s="3077"/>
      <c r="AI121" s="3088"/>
      <c r="AJ121" s="3088"/>
      <c r="AK121" s="3088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009"/>
      <c r="B122" s="2616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009"/>
      <c r="B123" s="2616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3111"/>
      <c r="AO123" s="3111"/>
      <c r="AP123" s="3111"/>
      <c r="AQ123" s="3111"/>
      <c r="AR123" s="3111"/>
      <c r="AS123" s="3111"/>
      <c r="AT123" s="3111"/>
      <c r="AU123" s="3112"/>
      <c r="AV123" s="3112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009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3113"/>
      <c r="AM124" s="3111"/>
      <c r="AN124" s="3111"/>
      <c r="AO124" s="3111"/>
      <c r="AP124" s="3111"/>
      <c r="AQ124" s="3111"/>
      <c r="AR124" s="3114"/>
      <c r="AS124" s="3111"/>
      <c r="AT124" s="3111"/>
      <c r="AU124" s="3115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383"/>
      <c r="B125" s="88" t="s">
        <v>139</v>
      </c>
      <c r="C125" s="287">
        <f t="shared" si="21"/>
        <v>0</v>
      </c>
      <c r="D125" s="288">
        <f t="shared" si="20"/>
        <v>0</v>
      </c>
      <c r="E125" s="2615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3116"/>
      <c r="AM125" s="3100"/>
      <c r="AN125" s="3100"/>
      <c r="AO125" s="3100"/>
      <c r="AP125" s="3100"/>
      <c r="AQ125" s="3100"/>
      <c r="AR125" s="3117"/>
      <c r="AS125" s="3100"/>
      <c r="AT125" s="3100"/>
      <c r="AU125" s="3115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3100"/>
      <c r="AT126" s="3100"/>
      <c r="AU126" s="3115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926" t="s">
        <v>73</v>
      </c>
      <c r="G127" s="5933"/>
      <c r="H127" s="5933"/>
      <c r="I127" s="5933"/>
      <c r="J127" s="5933"/>
      <c r="K127" s="5933"/>
      <c r="L127" s="5933"/>
      <c r="M127" s="5933"/>
      <c r="N127" s="5933"/>
      <c r="O127" s="5933"/>
      <c r="P127" s="5933"/>
      <c r="Q127" s="5933"/>
      <c r="R127" s="5933"/>
      <c r="S127" s="5933"/>
      <c r="T127" s="5933"/>
      <c r="U127" s="5933"/>
      <c r="V127" s="5933"/>
      <c r="W127" s="5933"/>
      <c r="X127" s="5933"/>
      <c r="Y127" s="5933"/>
      <c r="Z127" s="5933"/>
      <c r="AA127" s="5933"/>
      <c r="AB127" s="5933"/>
      <c r="AC127" s="5933"/>
      <c r="AD127" s="5933"/>
      <c r="AE127" s="5933"/>
      <c r="AF127" s="5933"/>
      <c r="AG127" s="5934"/>
      <c r="AH127" s="5953" t="s">
        <v>141</v>
      </c>
      <c r="AI127" s="5954"/>
      <c r="AJ127" s="5954"/>
      <c r="AK127" s="301"/>
      <c r="AL127" s="16"/>
      <c r="AM127" s="16"/>
      <c r="AN127" s="16"/>
      <c r="AO127" s="16"/>
      <c r="AP127" s="16"/>
      <c r="AQ127" s="16"/>
      <c r="AR127" s="16"/>
      <c r="AS127" s="3100"/>
      <c r="AT127" s="3100"/>
      <c r="AU127" s="3115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945" t="s">
        <v>148</v>
      </c>
      <c r="G128" s="5946"/>
      <c r="H128" s="5945" t="s">
        <v>120</v>
      </c>
      <c r="I128" s="5946"/>
      <c r="J128" s="5945" t="s">
        <v>121</v>
      </c>
      <c r="K128" s="5946"/>
      <c r="L128" s="5945" t="s">
        <v>122</v>
      </c>
      <c r="M128" s="5946"/>
      <c r="N128" s="5945" t="s">
        <v>123</v>
      </c>
      <c r="O128" s="5946"/>
      <c r="P128" s="5945" t="s">
        <v>124</v>
      </c>
      <c r="Q128" s="5946"/>
      <c r="R128" s="5945" t="s">
        <v>125</v>
      </c>
      <c r="S128" s="5946"/>
      <c r="T128" s="5945" t="s">
        <v>126</v>
      </c>
      <c r="U128" s="5946"/>
      <c r="V128" s="5945" t="s">
        <v>127</v>
      </c>
      <c r="W128" s="5946"/>
      <c r="X128" s="5945" t="s">
        <v>128</v>
      </c>
      <c r="Y128" s="5946"/>
      <c r="Z128" s="5926" t="s">
        <v>129</v>
      </c>
      <c r="AA128" s="5927"/>
      <c r="AB128" s="5926" t="s">
        <v>130</v>
      </c>
      <c r="AC128" s="5927"/>
      <c r="AD128" s="5926" t="s">
        <v>131</v>
      </c>
      <c r="AE128" s="5927"/>
      <c r="AF128" s="5926" t="s">
        <v>132</v>
      </c>
      <c r="AG128" s="5934"/>
      <c r="AH128" s="4889" t="s">
        <v>149</v>
      </c>
      <c r="AI128" s="5913" t="s">
        <v>150</v>
      </c>
      <c r="AJ128" s="5913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3118"/>
      <c r="AT128" s="3118"/>
      <c r="AU128" s="3119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376"/>
      <c r="B129" s="5854"/>
      <c r="C129" s="3017" t="s">
        <v>97</v>
      </c>
      <c r="D129" s="3120" t="s">
        <v>62</v>
      </c>
      <c r="E129" s="3121" t="s">
        <v>98</v>
      </c>
      <c r="F129" s="3122" t="s">
        <v>62</v>
      </c>
      <c r="G129" s="2599" t="s">
        <v>98</v>
      </c>
      <c r="H129" s="3122" t="s">
        <v>62</v>
      </c>
      <c r="I129" s="2599" t="s">
        <v>98</v>
      </c>
      <c r="J129" s="3122" t="s">
        <v>62</v>
      </c>
      <c r="K129" s="2599" t="s">
        <v>98</v>
      </c>
      <c r="L129" s="3122" t="s">
        <v>62</v>
      </c>
      <c r="M129" s="2599" t="s">
        <v>98</v>
      </c>
      <c r="N129" s="3122" t="s">
        <v>62</v>
      </c>
      <c r="O129" s="2599" t="s">
        <v>98</v>
      </c>
      <c r="P129" s="3122" t="s">
        <v>62</v>
      </c>
      <c r="Q129" s="2599" t="s">
        <v>98</v>
      </c>
      <c r="R129" s="3122" t="s">
        <v>62</v>
      </c>
      <c r="S129" s="2599" t="s">
        <v>98</v>
      </c>
      <c r="T129" s="3122" t="s">
        <v>62</v>
      </c>
      <c r="U129" s="2599" t="s">
        <v>98</v>
      </c>
      <c r="V129" s="3122" t="s">
        <v>62</v>
      </c>
      <c r="W129" s="2599" t="s">
        <v>98</v>
      </c>
      <c r="X129" s="3122" t="s">
        <v>62</v>
      </c>
      <c r="Y129" s="2599" t="s">
        <v>98</v>
      </c>
      <c r="Z129" s="3122" t="s">
        <v>62</v>
      </c>
      <c r="AA129" s="2599" t="s">
        <v>98</v>
      </c>
      <c r="AB129" s="3122" t="s">
        <v>62</v>
      </c>
      <c r="AC129" s="2599" t="s">
        <v>98</v>
      </c>
      <c r="AD129" s="3122" t="s">
        <v>62</v>
      </c>
      <c r="AE129" s="2599" t="s">
        <v>98</v>
      </c>
      <c r="AF129" s="3122" t="s">
        <v>62</v>
      </c>
      <c r="AG129" s="680" t="s">
        <v>98</v>
      </c>
      <c r="AH129" s="5854"/>
      <c r="AI129" s="5383"/>
      <c r="AJ129" s="5383"/>
      <c r="AK129" s="302"/>
      <c r="AL129" s="16"/>
      <c r="AM129" s="16"/>
      <c r="AN129" s="16"/>
      <c r="AO129" s="16"/>
      <c r="AP129" s="16"/>
      <c r="AQ129" s="16"/>
      <c r="AR129" s="16"/>
      <c r="AS129" s="3123"/>
      <c r="AT129" s="3123"/>
      <c r="AU129" s="3124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958" t="s">
        <v>151</v>
      </c>
      <c r="B130" s="5959"/>
      <c r="C130" s="3125">
        <f>SUM(D130:E130)</f>
        <v>0</v>
      </c>
      <c r="D130" s="3126">
        <f>SUM(F130+H130+J130+L130+N130+P130+R130+T130+V130+X130+Z130+AB130+AD130+AF130)</f>
        <v>0</v>
      </c>
      <c r="E130" s="3127">
        <f>SUM(G130+I130+K130+M130+O130+Q130+S130+U130+W130+Y130+AA130+AC130+AE130+AG130)</f>
        <v>0</v>
      </c>
      <c r="F130" s="2919"/>
      <c r="G130" s="915"/>
      <c r="H130" s="2919"/>
      <c r="I130" s="915"/>
      <c r="J130" s="2919"/>
      <c r="K130" s="915"/>
      <c r="L130" s="2919"/>
      <c r="M130" s="915"/>
      <c r="N130" s="2919"/>
      <c r="O130" s="915"/>
      <c r="P130" s="2919"/>
      <c r="Q130" s="915"/>
      <c r="R130" s="2919"/>
      <c r="S130" s="915"/>
      <c r="T130" s="2919"/>
      <c r="U130" s="915"/>
      <c r="V130" s="2919"/>
      <c r="W130" s="915"/>
      <c r="X130" s="2919"/>
      <c r="Y130" s="915"/>
      <c r="Z130" s="2919"/>
      <c r="AA130" s="915"/>
      <c r="AB130" s="2919"/>
      <c r="AC130" s="915"/>
      <c r="AD130" s="2919"/>
      <c r="AE130" s="915"/>
      <c r="AF130" s="2919"/>
      <c r="AG130" s="2930"/>
      <c r="AH130" s="915"/>
      <c r="AI130" s="3128"/>
      <c r="AJ130" s="3128"/>
      <c r="AK130" s="16"/>
      <c r="AL130" s="16"/>
      <c r="AM130" s="16"/>
      <c r="AN130" s="16"/>
      <c r="AO130" s="16"/>
      <c r="AP130" s="16"/>
      <c r="AQ130" s="16"/>
      <c r="AR130" s="16"/>
      <c r="AS130" s="3129"/>
      <c r="AT130" s="3129"/>
      <c r="AU130" s="3124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3051" t="s">
        <v>154</v>
      </c>
      <c r="C132" s="3085">
        <f>SUM(D132:E132)</f>
        <v>0</v>
      </c>
      <c r="D132" s="3086">
        <f t="shared" si="22"/>
        <v>0</v>
      </c>
      <c r="E132" s="3076">
        <f t="shared" si="22"/>
        <v>0</v>
      </c>
      <c r="F132" s="3052"/>
      <c r="G132" s="3077"/>
      <c r="H132" s="3052"/>
      <c r="I132" s="3077"/>
      <c r="J132" s="3052"/>
      <c r="K132" s="3077"/>
      <c r="L132" s="3052"/>
      <c r="M132" s="3077"/>
      <c r="N132" s="3052"/>
      <c r="O132" s="3077"/>
      <c r="P132" s="3052"/>
      <c r="Q132" s="3077"/>
      <c r="R132" s="3052"/>
      <c r="S132" s="3077"/>
      <c r="T132" s="3052"/>
      <c r="U132" s="3077"/>
      <c r="V132" s="3052"/>
      <c r="W132" s="3077"/>
      <c r="X132" s="3052"/>
      <c r="Y132" s="3077"/>
      <c r="Z132" s="3052"/>
      <c r="AA132" s="3077"/>
      <c r="AB132" s="3052"/>
      <c r="AC132" s="3077"/>
      <c r="AD132" s="3052"/>
      <c r="AE132" s="3077"/>
      <c r="AF132" s="3052"/>
      <c r="AG132" s="3078"/>
      <c r="AH132" s="3077"/>
      <c r="AI132" s="3088"/>
      <c r="AJ132" s="3088"/>
      <c r="AK132" s="14"/>
      <c r="AL132" s="3130"/>
      <c r="AM132" s="14"/>
      <c r="AN132" s="3111"/>
      <c r="AO132" s="3111"/>
      <c r="AP132" s="3111"/>
      <c r="AQ132" s="3111"/>
      <c r="AR132" s="3111"/>
      <c r="AS132" s="3111"/>
      <c r="AT132" s="3111"/>
      <c r="AU132" s="3111"/>
      <c r="AV132" s="3111"/>
      <c r="AW132" s="3101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960"/>
      <c r="B133" s="88" t="s">
        <v>155</v>
      </c>
      <c r="C133" s="287">
        <f>SUM(D133:E133)</f>
        <v>0</v>
      </c>
      <c r="D133" s="288">
        <f t="shared" si="22"/>
        <v>0</v>
      </c>
      <c r="E133" s="2615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340" t="s">
        <v>156</v>
      </c>
      <c r="B134" s="4758"/>
      <c r="C134" s="3131">
        <f>SUM(D134:E134)</f>
        <v>0</v>
      </c>
      <c r="D134" s="3132">
        <f t="shared" si="22"/>
        <v>0</v>
      </c>
      <c r="E134" s="2612">
        <f t="shared" si="22"/>
        <v>0</v>
      </c>
      <c r="F134" s="3133"/>
      <c r="G134" s="106"/>
      <c r="H134" s="3133"/>
      <c r="I134" s="106"/>
      <c r="J134" s="3133"/>
      <c r="K134" s="106"/>
      <c r="L134" s="3133"/>
      <c r="M134" s="106"/>
      <c r="N134" s="3133"/>
      <c r="O134" s="106"/>
      <c r="P134" s="3133"/>
      <c r="Q134" s="106"/>
      <c r="R134" s="3133"/>
      <c r="S134" s="106"/>
      <c r="T134" s="3133"/>
      <c r="U134" s="106"/>
      <c r="V134" s="3133"/>
      <c r="W134" s="106"/>
      <c r="X134" s="3133"/>
      <c r="Y134" s="106"/>
      <c r="Z134" s="3133"/>
      <c r="AA134" s="106"/>
      <c r="AB134" s="3133"/>
      <c r="AC134" s="106"/>
      <c r="AD134" s="3133"/>
      <c r="AE134" s="106"/>
      <c r="AF134" s="3133"/>
      <c r="AG134" s="826"/>
      <c r="AH134" s="106"/>
      <c r="AI134" s="3134"/>
      <c r="AJ134" s="3134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3135"/>
      <c r="N135" s="3136"/>
      <c r="O135" s="3137"/>
      <c r="P135" s="3137"/>
      <c r="Q135" s="3137"/>
      <c r="R135" s="3137"/>
      <c r="S135" s="3137"/>
      <c r="T135" s="3137"/>
      <c r="U135" s="3137"/>
      <c r="V135" s="3136"/>
      <c r="W135" s="3137"/>
      <c r="X135" s="3137"/>
      <c r="Y135" s="3137"/>
      <c r="Z135" s="3138"/>
      <c r="AA135" s="3138"/>
      <c r="AB135" s="3081"/>
      <c r="AC135" s="3081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955" t="s">
        <v>72</v>
      </c>
      <c r="D136" s="5961"/>
      <c r="E136" s="5956"/>
      <c r="F136" s="5955" t="s">
        <v>129</v>
      </c>
      <c r="G136" s="5956"/>
      <c r="H136" s="5955" t="s">
        <v>130</v>
      </c>
      <c r="I136" s="5956"/>
      <c r="J136" s="5955" t="s">
        <v>131</v>
      </c>
      <c r="K136" s="5956"/>
      <c r="L136" s="5955" t="s">
        <v>132</v>
      </c>
      <c r="M136" s="5956"/>
      <c r="N136" s="3139"/>
      <c r="O136" s="3137"/>
      <c r="P136" s="3137"/>
      <c r="Q136" s="3137"/>
      <c r="R136" s="3137"/>
      <c r="S136" s="3137"/>
      <c r="T136" s="3137"/>
      <c r="U136" s="3137"/>
      <c r="V136" s="3136"/>
      <c r="W136" s="3137"/>
      <c r="X136" s="3137"/>
      <c r="Y136" s="3137"/>
      <c r="Z136" s="3138"/>
      <c r="AA136" s="3138"/>
      <c r="AB136" s="3081"/>
      <c r="AC136" s="3081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376"/>
      <c r="B137" s="5854"/>
      <c r="C137" s="3017" t="s">
        <v>97</v>
      </c>
      <c r="D137" s="3120" t="s">
        <v>62</v>
      </c>
      <c r="E137" s="3121" t="s">
        <v>98</v>
      </c>
      <c r="F137" s="3017" t="s">
        <v>62</v>
      </c>
      <c r="G137" s="3121" t="s">
        <v>98</v>
      </c>
      <c r="H137" s="3017" t="s">
        <v>62</v>
      </c>
      <c r="I137" s="3121" t="s">
        <v>98</v>
      </c>
      <c r="J137" s="3017" t="s">
        <v>62</v>
      </c>
      <c r="K137" s="3121" t="s">
        <v>98</v>
      </c>
      <c r="L137" s="3017" t="s">
        <v>62</v>
      </c>
      <c r="M137" s="3121" t="s">
        <v>98</v>
      </c>
      <c r="N137" s="3139"/>
      <c r="O137" s="3137"/>
      <c r="P137" s="3137"/>
      <c r="Q137" s="3137"/>
      <c r="R137" s="3137"/>
      <c r="S137" s="3137"/>
      <c r="T137" s="3137"/>
      <c r="U137" s="3137"/>
      <c r="V137" s="3136"/>
      <c r="W137" s="3137"/>
      <c r="X137" s="3137"/>
      <c r="Y137" s="3137"/>
      <c r="Z137" s="3138"/>
      <c r="AA137" s="3138"/>
      <c r="AB137" s="3081"/>
      <c r="AC137" s="3081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3051" t="s">
        <v>159</v>
      </c>
      <c r="C138" s="3085">
        <f>SUM(D138:E138)</f>
        <v>0</v>
      </c>
      <c r="D138" s="3086">
        <f t="shared" ref="D138:E140" si="23">SUM(F138+H138+J138+L138)</f>
        <v>0</v>
      </c>
      <c r="E138" s="3076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3140"/>
      <c r="O138" s="3137"/>
      <c r="P138" s="3137"/>
      <c r="Q138" s="3137"/>
      <c r="R138" s="3137"/>
      <c r="S138" s="3137"/>
      <c r="T138" s="3137"/>
      <c r="U138" s="3137"/>
      <c r="V138" s="3136"/>
      <c r="W138" s="3137"/>
      <c r="X138" s="3137"/>
      <c r="Y138" s="3137"/>
      <c r="Z138" s="3138"/>
      <c r="AA138" s="3138"/>
      <c r="AB138" s="3081"/>
      <c r="AC138" s="3081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2616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3140"/>
      <c r="O139" s="3137"/>
      <c r="P139" s="3137"/>
      <c r="Q139" s="3137"/>
      <c r="R139" s="3137"/>
      <c r="S139" s="3137"/>
      <c r="T139" s="3137"/>
      <c r="U139" s="3137"/>
      <c r="V139" s="3136"/>
      <c r="W139" s="3137"/>
      <c r="X139" s="3138"/>
      <c r="Y139" s="3138"/>
      <c r="Z139" s="3138"/>
      <c r="AA139" s="3138"/>
      <c r="AB139" s="3081"/>
      <c r="AC139" s="3081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3136"/>
      <c r="V140" s="3137"/>
      <c r="W140" s="3137"/>
      <c r="X140" s="3137"/>
      <c r="Y140" s="3137"/>
      <c r="Z140" s="3137"/>
      <c r="AA140" s="3137"/>
      <c r="AB140" s="3137"/>
      <c r="AC140" s="3137"/>
      <c r="AD140" s="3137"/>
      <c r="AE140" s="3137"/>
      <c r="AF140" s="3137"/>
      <c r="AG140" s="3137"/>
      <c r="AH140" s="3136"/>
      <c r="AI140" s="3137"/>
      <c r="AJ140" s="3138"/>
      <c r="AK140" s="3138"/>
      <c r="AL140" s="3138"/>
      <c r="AM140" s="3138"/>
      <c r="AN140" s="3081"/>
      <c r="AO140" s="3081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957" t="s">
        <v>162</v>
      </c>
      <c r="B141" s="5957"/>
      <c r="C141" s="3022">
        <f>SUM(C138:C140)</f>
        <v>0</v>
      </c>
      <c r="D141" s="3023">
        <f>SUM(D138:D140)</f>
        <v>0</v>
      </c>
      <c r="E141" s="3141">
        <f>SUM(E138:E140)</f>
        <v>0</v>
      </c>
      <c r="F141" s="3022">
        <f t="shared" ref="F141:M141" si="24">SUM(F138:F140)</f>
        <v>0</v>
      </c>
      <c r="G141" s="3141">
        <f t="shared" si="24"/>
        <v>0</v>
      </c>
      <c r="H141" s="3022">
        <f t="shared" si="24"/>
        <v>0</v>
      </c>
      <c r="I141" s="3141">
        <f t="shared" si="24"/>
        <v>0</v>
      </c>
      <c r="J141" s="3022">
        <f t="shared" si="24"/>
        <v>0</v>
      </c>
      <c r="K141" s="3141">
        <f t="shared" si="24"/>
        <v>0</v>
      </c>
      <c r="L141" s="3022">
        <f t="shared" si="24"/>
        <v>0</v>
      </c>
      <c r="M141" s="3141">
        <f t="shared" si="24"/>
        <v>0</v>
      </c>
      <c r="N141" s="319"/>
      <c r="O141" s="12"/>
      <c r="P141" s="12"/>
      <c r="Q141" s="12"/>
      <c r="R141" s="12"/>
      <c r="S141" s="12"/>
      <c r="T141" s="12"/>
      <c r="U141" s="3136"/>
      <c r="V141" s="3137"/>
      <c r="W141" s="3137"/>
      <c r="X141" s="3137"/>
      <c r="Y141" s="3137"/>
      <c r="Z141" s="3137"/>
      <c r="AA141" s="3137"/>
      <c r="AB141" s="3137"/>
      <c r="AC141" s="3137"/>
      <c r="AD141" s="3137"/>
      <c r="AE141" s="3137"/>
      <c r="AF141" s="3137"/>
      <c r="AG141" s="3137"/>
      <c r="AH141" s="3136"/>
      <c r="AI141" s="3137"/>
      <c r="AJ141" s="3138"/>
      <c r="AK141" s="3138"/>
      <c r="AL141" s="3138"/>
      <c r="AM141" s="3138"/>
      <c r="AN141" s="3081"/>
      <c r="AO141" s="3081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3137"/>
      <c r="W142" s="3137"/>
      <c r="X142" s="3137"/>
      <c r="Y142" s="3137"/>
      <c r="Z142" s="3137"/>
      <c r="AA142" s="3137"/>
      <c r="AB142" s="3137"/>
      <c r="AC142" s="3137"/>
      <c r="AD142" s="3137"/>
      <c r="AE142" s="3137"/>
      <c r="AF142" s="3137"/>
      <c r="AG142" s="3137"/>
      <c r="AH142" s="3136"/>
      <c r="AI142" s="3137"/>
      <c r="AJ142" s="3138"/>
      <c r="AK142" s="3138"/>
      <c r="AL142" s="3138"/>
      <c r="AM142" s="3138"/>
      <c r="AN142" s="3081"/>
      <c r="AO142" s="3081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2616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3108"/>
      <c r="V143" s="3137"/>
      <c r="W143" s="3137"/>
      <c r="X143" s="3137"/>
      <c r="Y143" s="3137"/>
      <c r="Z143" s="3137"/>
      <c r="AA143" s="3137"/>
      <c r="AB143" s="3137"/>
      <c r="AC143" s="3137"/>
      <c r="AD143" s="3137"/>
      <c r="AE143" s="3137"/>
      <c r="AF143" s="3137"/>
      <c r="AG143" s="3137"/>
      <c r="AH143" s="3136"/>
      <c r="AI143" s="3137"/>
      <c r="AJ143" s="3138"/>
      <c r="AK143" s="3138"/>
      <c r="AL143" s="3138"/>
      <c r="AM143" s="3138"/>
      <c r="AN143" s="3081"/>
      <c r="AO143" s="3081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2616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3108"/>
      <c r="V144" s="3137"/>
      <c r="W144" s="3137"/>
      <c r="X144" s="3137"/>
      <c r="Y144" s="3137"/>
      <c r="Z144" s="3137"/>
      <c r="AA144" s="3137"/>
      <c r="AB144" s="3137"/>
      <c r="AC144" s="3137"/>
      <c r="AD144" s="3137"/>
      <c r="AE144" s="3137"/>
      <c r="AF144" s="3137"/>
      <c r="AG144" s="3137"/>
      <c r="AH144" s="3136"/>
      <c r="AI144" s="3137"/>
      <c r="AJ144" s="3138"/>
      <c r="AK144" s="3138"/>
      <c r="AL144" s="3138"/>
      <c r="AM144" s="3138"/>
      <c r="AN144" s="3081"/>
      <c r="AO144" s="3081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383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3142"/>
      <c r="U145" s="14"/>
      <c r="V145" s="14"/>
      <c r="W145" s="14"/>
      <c r="X145" s="3111"/>
      <c r="Y145" s="3111"/>
      <c r="Z145" s="3111"/>
      <c r="AA145" s="3111"/>
      <c r="AB145" s="3111"/>
      <c r="AC145" s="3111"/>
      <c r="AD145" s="3111"/>
      <c r="AE145" s="3111"/>
      <c r="AF145" s="3055"/>
      <c r="AG145" s="3138"/>
      <c r="AH145" s="3138"/>
      <c r="AI145" s="3138"/>
      <c r="AJ145" s="3143"/>
      <c r="AK145" s="3138"/>
      <c r="AL145" s="3138"/>
      <c r="AM145" s="3138"/>
      <c r="AN145" s="3138"/>
      <c r="AO145" s="3138"/>
      <c r="AP145" s="3138"/>
      <c r="AQ145" s="3138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393" t="s">
        <v>162</v>
      </c>
      <c r="B146" s="5957"/>
      <c r="C146" s="3022">
        <f>SUM(C142:C145)</f>
        <v>0</v>
      </c>
      <c r="D146" s="3023">
        <f>SUM(D142:D145)</f>
        <v>0</v>
      </c>
      <c r="E146" s="3141">
        <f>SUM(E142:E145)</f>
        <v>0</v>
      </c>
      <c r="F146" s="3022">
        <f>SUM(F142:F145)</f>
        <v>0</v>
      </c>
      <c r="G146" s="3141">
        <f t="shared" ref="G146:M146" si="26">SUM(G142:G145)</f>
        <v>0</v>
      </c>
      <c r="H146" s="3022">
        <f t="shared" si="26"/>
        <v>0</v>
      </c>
      <c r="I146" s="3141">
        <f t="shared" si="26"/>
        <v>0</v>
      </c>
      <c r="J146" s="3022">
        <f t="shared" si="26"/>
        <v>0</v>
      </c>
      <c r="K146" s="3141">
        <f t="shared" si="26"/>
        <v>0</v>
      </c>
      <c r="L146" s="3022">
        <f t="shared" si="26"/>
        <v>0</v>
      </c>
      <c r="M146" s="3141">
        <f t="shared" si="26"/>
        <v>0</v>
      </c>
      <c r="N146" s="3"/>
      <c r="Q146" s="5020"/>
      <c r="R146" s="5021"/>
      <c r="S146" s="5962"/>
      <c r="T146" s="5962"/>
      <c r="U146" s="5962"/>
      <c r="V146" s="5962"/>
      <c r="W146" s="5962"/>
      <c r="X146" s="5962"/>
      <c r="Y146" s="5962"/>
      <c r="Z146" s="5962"/>
      <c r="AA146" s="3144"/>
      <c r="AB146" s="3100"/>
      <c r="AC146" s="3100"/>
      <c r="AD146" s="3100"/>
      <c r="AE146" s="3111"/>
      <c r="AF146" s="3138"/>
      <c r="AG146" s="3138"/>
      <c r="AH146" s="3138"/>
      <c r="AI146" s="3094"/>
      <c r="AJ146" s="3094"/>
      <c r="AK146" s="3094"/>
      <c r="AL146" s="3094"/>
      <c r="AM146" s="3145"/>
      <c r="AN146" s="3137"/>
      <c r="AO146" s="3137"/>
      <c r="AP146" s="3137"/>
      <c r="AQ146" s="3137"/>
      <c r="AR146" s="3137"/>
      <c r="AS146" s="3137"/>
      <c r="AT146" s="3137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393" t="s">
        <v>168</v>
      </c>
      <c r="B147" s="5393"/>
      <c r="C147" s="779">
        <f>SUM(C141+C146)</f>
        <v>0</v>
      </c>
      <c r="D147" s="701">
        <f>SUM(D141+D146)</f>
        <v>0</v>
      </c>
      <c r="E147" s="3082">
        <f>SUM(E141+E146)</f>
        <v>0</v>
      </c>
      <c r="F147" s="779">
        <f>SUM(F141+F146)</f>
        <v>0</v>
      </c>
      <c r="G147" s="3082">
        <f>SUM(G141+G146)</f>
        <v>0</v>
      </c>
      <c r="H147" s="779">
        <f t="shared" ref="H147:M147" si="27">SUM(H141+H146)</f>
        <v>0</v>
      </c>
      <c r="I147" s="3082">
        <f t="shared" si="27"/>
        <v>0</v>
      </c>
      <c r="J147" s="779">
        <f t="shared" si="27"/>
        <v>0</v>
      </c>
      <c r="K147" s="3082">
        <f t="shared" si="27"/>
        <v>0</v>
      </c>
      <c r="L147" s="779">
        <f t="shared" si="27"/>
        <v>0</v>
      </c>
      <c r="M147" s="3082">
        <f t="shared" si="27"/>
        <v>0</v>
      </c>
      <c r="N147" s="3"/>
      <c r="Q147" s="3146"/>
      <c r="R147" s="3147"/>
      <c r="S147" s="3147"/>
      <c r="T147" s="3147"/>
      <c r="U147" s="3147"/>
      <c r="V147" s="3147"/>
      <c r="W147" s="3147"/>
      <c r="X147" s="3147"/>
      <c r="Y147" s="3147"/>
      <c r="Z147" s="3147"/>
      <c r="AA147" s="3144"/>
      <c r="AB147" s="3100"/>
      <c r="AC147" s="3100"/>
      <c r="AD147" s="3100"/>
      <c r="AE147" s="3111"/>
      <c r="AF147" s="3138"/>
      <c r="AG147" s="3138"/>
      <c r="AH147" s="3138"/>
      <c r="AI147" s="3094"/>
      <c r="AJ147" s="3094"/>
      <c r="AK147" s="3094"/>
      <c r="AL147" s="3094"/>
      <c r="AM147" s="3145"/>
      <c r="AN147" s="3137"/>
      <c r="AO147" s="3137"/>
      <c r="AP147" s="3137"/>
      <c r="AQ147" s="3137"/>
      <c r="AR147" s="3137"/>
      <c r="AS147" s="3137"/>
      <c r="AT147" s="3137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3144"/>
      <c r="R148" s="3100"/>
      <c r="S148" s="3100"/>
      <c r="T148" s="3100"/>
      <c r="U148" s="3100"/>
      <c r="V148" s="3100"/>
      <c r="W148" s="3100"/>
      <c r="X148" s="3100"/>
      <c r="Y148" s="3116"/>
      <c r="Z148" s="3116"/>
      <c r="AA148" s="3144"/>
      <c r="AB148" s="3100"/>
      <c r="AC148" s="3100"/>
      <c r="AD148" s="3100"/>
      <c r="AE148" s="3111"/>
      <c r="AF148" s="3138"/>
      <c r="AG148" s="3138"/>
      <c r="AH148" s="3138"/>
      <c r="AI148" s="3094"/>
      <c r="AJ148" s="3094"/>
      <c r="AK148" s="3094"/>
      <c r="AL148" s="3094"/>
      <c r="AM148" s="3094"/>
      <c r="AN148" s="3137"/>
      <c r="AO148" s="3137"/>
      <c r="AP148" s="3137"/>
      <c r="AQ148" s="3137"/>
      <c r="AR148" s="3137"/>
      <c r="AS148" s="3137"/>
      <c r="AT148" s="3137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955" t="s">
        <v>72</v>
      </c>
      <c r="D149" s="5961"/>
      <c r="E149" s="5956"/>
      <c r="F149" s="5955" t="s">
        <v>129</v>
      </c>
      <c r="G149" s="5956"/>
      <c r="H149" s="5955" t="s">
        <v>130</v>
      </c>
      <c r="I149" s="5956"/>
      <c r="J149" s="5955" t="s">
        <v>131</v>
      </c>
      <c r="K149" s="5956"/>
      <c r="L149" s="5955" t="s">
        <v>132</v>
      </c>
      <c r="M149" s="5961"/>
      <c r="N149" s="5963" t="s">
        <v>141</v>
      </c>
      <c r="O149" s="5961"/>
      <c r="P149" s="5956"/>
      <c r="Q149" s="3144"/>
      <c r="R149" s="3100"/>
      <c r="S149" s="3100"/>
      <c r="T149" s="3100"/>
      <c r="U149" s="3100"/>
      <c r="V149" s="3100"/>
      <c r="W149" s="3100"/>
      <c r="X149" s="3100"/>
      <c r="Y149" s="3116"/>
      <c r="Z149" s="3148"/>
      <c r="AA149" s="3110"/>
      <c r="AB149" s="3102"/>
      <c r="AC149" s="3102"/>
      <c r="AD149" s="3102"/>
      <c r="AE149" s="3112"/>
      <c r="AF149" s="3149"/>
      <c r="AG149" s="3149"/>
      <c r="AH149" s="3149"/>
      <c r="AI149" s="3150"/>
      <c r="AJ149" s="3150"/>
      <c r="AK149" s="3150"/>
      <c r="AL149" s="3150"/>
      <c r="AM149" s="3094"/>
      <c r="AN149" s="3137"/>
      <c r="AO149" s="3137"/>
      <c r="AP149" s="3137"/>
      <c r="AQ149" s="3137"/>
      <c r="AR149" s="3137"/>
      <c r="AS149" s="3137"/>
      <c r="AT149" s="3137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376"/>
      <c r="B150" s="5854"/>
      <c r="C150" s="3017" t="s">
        <v>97</v>
      </c>
      <c r="D150" s="3120" t="s">
        <v>62</v>
      </c>
      <c r="E150" s="3121" t="s">
        <v>98</v>
      </c>
      <c r="F150" s="3017" t="s">
        <v>62</v>
      </c>
      <c r="G150" s="3121" t="s">
        <v>98</v>
      </c>
      <c r="H150" s="3017" t="s">
        <v>62</v>
      </c>
      <c r="I150" s="3121" t="s">
        <v>98</v>
      </c>
      <c r="J150" s="3017" t="s">
        <v>62</v>
      </c>
      <c r="K150" s="3121" t="s">
        <v>98</v>
      </c>
      <c r="L150" s="3017" t="s">
        <v>62</v>
      </c>
      <c r="M150" s="3151" t="s">
        <v>98</v>
      </c>
      <c r="N150" s="3152" t="s">
        <v>142</v>
      </c>
      <c r="O150" s="3120" t="s">
        <v>143</v>
      </c>
      <c r="P150" s="3121" t="s">
        <v>144</v>
      </c>
      <c r="Q150" s="3153"/>
      <c r="R150" s="3100"/>
      <c r="S150" s="3100"/>
      <c r="T150" s="3100"/>
      <c r="U150" s="3100"/>
      <c r="V150" s="3100"/>
      <c r="W150" s="3100"/>
      <c r="X150" s="3100"/>
      <c r="Y150" s="3154"/>
      <c r="Z150" s="3116"/>
      <c r="AA150" s="3100"/>
      <c r="AB150" s="3100"/>
      <c r="AC150" s="3100"/>
      <c r="AD150" s="3100"/>
      <c r="AE150" s="3111"/>
      <c r="AF150" s="3138"/>
      <c r="AG150" s="3138"/>
      <c r="AH150" s="3138"/>
      <c r="AI150" s="3094"/>
      <c r="AJ150" s="3094"/>
      <c r="AK150" s="3094"/>
      <c r="AL150" s="3094"/>
      <c r="AM150" s="3094"/>
      <c r="AN150" s="3137"/>
      <c r="AO150" s="3137"/>
      <c r="AP150" s="3137"/>
      <c r="AQ150" s="3137"/>
      <c r="AR150" s="3137"/>
      <c r="AS150" s="3137"/>
      <c r="AT150" s="3137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3051" t="s">
        <v>159</v>
      </c>
      <c r="C151" s="3155">
        <f>SUM(D151:E151)</f>
        <v>0</v>
      </c>
      <c r="D151" s="3156">
        <f>SUM(F151+H151+J151+L151)</f>
        <v>0</v>
      </c>
      <c r="E151" s="3157">
        <f>SUM(G151+I151+K151+M151)</f>
        <v>0</v>
      </c>
      <c r="F151" s="3052"/>
      <c r="G151" s="3077"/>
      <c r="H151" s="3052"/>
      <c r="I151" s="3077"/>
      <c r="J151" s="3052"/>
      <c r="K151" s="3077"/>
      <c r="L151" s="3052"/>
      <c r="M151" s="3158"/>
      <c r="N151" s="3159"/>
      <c r="O151" s="3160"/>
      <c r="P151" s="3077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100"/>
      <c r="AD151" s="3100"/>
      <c r="AE151" s="3111"/>
      <c r="AF151" s="3138"/>
      <c r="AG151" s="3138"/>
      <c r="AH151" s="3138"/>
      <c r="AI151" s="3094"/>
      <c r="AJ151" s="3094"/>
      <c r="AK151" s="3094"/>
      <c r="AL151" s="3094"/>
      <c r="AM151" s="3094"/>
      <c r="AN151" s="3137"/>
      <c r="AO151" s="3137"/>
      <c r="AP151" s="3137"/>
      <c r="AQ151" s="3137"/>
      <c r="AR151" s="3137"/>
      <c r="AS151" s="3137"/>
      <c r="AT151" s="3137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2616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3153"/>
      <c r="R152" s="3100"/>
      <c r="S152" s="3100"/>
      <c r="T152" s="3100"/>
      <c r="U152" s="3100"/>
      <c r="V152" s="3100"/>
      <c r="W152" s="3100"/>
      <c r="X152" s="3100"/>
      <c r="Y152" s="3117"/>
      <c r="Z152" s="3100"/>
      <c r="AA152" s="3100"/>
      <c r="AB152" s="3100"/>
      <c r="AC152" s="3100"/>
      <c r="AD152" s="3100"/>
      <c r="AE152" s="3100"/>
      <c r="AF152" s="3137"/>
      <c r="AG152" s="3137"/>
      <c r="AH152" s="3137"/>
      <c r="AI152" s="3137"/>
      <c r="AJ152" s="3137"/>
      <c r="AK152" s="3137"/>
      <c r="AL152" s="3137"/>
      <c r="AM152" s="3137"/>
      <c r="AN152" s="3137"/>
      <c r="AO152" s="3138"/>
      <c r="AP152" s="3138"/>
      <c r="AQ152" s="3138"/>
      <c r="AR152" s="3138"/>
      <c r="AS152" s="3094"/>
      <c r="AT152" s="3094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3100"/>
      <c r="AA153" s="3100"/>
      <c r="AB153" s="3100"/>
      <c r="AC153" s="3100"/>
      <c r="AD153" s="3100"/>
      <c r="AE153" s="3100"/>
      <c r="AF153" s="3137"/>
      <c r="AG153" s="3137"/>
      <c r="AH153" s="3137"/>
      <c r="AI153" s="3137"/>
      <c r="AJ153" s="3137"/>
      <c r="AK153" s="3137"/>
      <c r="AL153" s="3137"/>
      <c r="AM153" s="3137"/>
      <c r="AN153" s="3137"/>
      <c r="AO153" s="3138"/>
      <c r="AP153" s="3138"/>
      <c r="AQ153" s="3138"/>
      <c r="AR153" s="3138"/>
      <c r="AS153" s="3094"/>
      <c r="AT153" s="3094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957" t="s">
        <v>162</v>
      </c>
      <c r="B154" s="5957"/>
      <c r="C154" s="3161">
        <f>SUM(C151:C153)</f>
        <v>0</v>
      </c>
      <c r="D154" s="3162">
        <f>SUM(D151:D153)</f>
        <v>0</v>
      </c>
      <c r="E154" s="3163">
        <f>SUM(E151:E153)</f>
        <v>0</v>
      </c>
      <c r="F154" s="3161">
        <f>SUM(F151:F153)</f>
        <v>0</v>
      </c>
      <c r="G154" s="3163">
        <f t="shared" ref="G154:P154" si="29">SUM(G151:G153)</f>
        <v>0</v>
      </c>
      <c r="H154" s="3161">
        <f t="shared" si="29"/>
        <v>0</v>
      </c>
      <c r="I154" s="3163">
        <f t="shared" si="29"/>
        <v>0</v>
      </c>
      <c r="J154" s="3161">
        <f t="shared" si="29"/>
        <v>0</v>
      </c>
      <c r="K154" s="3163">
        <f t="shared" si="29"/>
        <v>0</v>
      </c>
      <c r="L154" s="3161">
        <f t="shared" si="29"/>
        <v>0</v>
      </c>
      <c r="M154" s="3164">
        <f t="shared" si="29"/>
        <v>0</v>
      </c>
      <c r="N154" s="3165">
        <f t="shared" si="29"/>
        <v>0</v>
      </c>
      <c r="O154" s="3162">
        <f t="shared" si="29"/>
        <v>0</v>
      </c>
      <c r="P154" s="3163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3100"/>
      <c r="AA154" s="3100"/>
      <c r="AB154" s="3100"/>
      <c r="AC154" s="3100"/>
      <c r="AD154" s="3100"/>
      <c r="AE154" s="3100"/>
      <c r="AF154" s="3137"/>
      <c r="AG154" s="3137"/>
      <c r="AH154" s="3137"/>
      <c r="AI154" s="3137"/>
      <c r="AJ154" s="3137"/>
      <c r="AK154" s="3137"/>
      <c r="AL154" s="3137"/>
      <c r="AM154" s="3137"/>
      <c r="AN154" s="3137"/>
      <c r="AO154" s="3138"/>
      <c r="AP154" s="3138"/>
      <c r="AQ154" s="3138"/>
      <c r="AR154" s="3138"/>
      <c r="AS154" s="3094"/>
      <c r="AT154" s="3094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3100"/>
      <c r="AA155" s="3100"/>
      <c r="AB155" s="3100"/>
      <c r="AC155" s="3100"/>
      <c r="AD155" s="3100"/>
      <c r="AE155" s="3100"/>
      <c r="AF155" s="3137"/>
      <c r="AG155" s="3137"/>
      <c r="AH155" s="3137"/>
      <c r="AI155" s="3137"/>
      <c r="AJ155" s="3137"/>
      <c r="AK155" s="3137"/>
      <c r="AL155" s="3137"/>
      <c r="AM155" s="3137"/>
      <c r="AN155" s="3137"/>
      <c r="AO155" s="3138"/>
      <c r="AP155" s="3138"/>
      <c r="AQ155" s="3138"/>
      <c r="AR155" s="3138"/>
      <c r="AS155" s="3094"/>
      <c r="AT155" s="3094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2616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100"/>
      <c r="AD156" s="3100"/>
      <c r="AE156" s="3100"/>
      <c r="AF156" s="3137"/>
      <c r="AG156" s="3137"/>
      <c r="AH156" s="3137"/>
      <c r="AI156" s="3137"/>
      <c r="AJ156" s="3137"/>
      <c r="AK156" s="3137"/>
      <c r="AL156" s="3137"/>
      <c r="AM156" s="3137"/>
      <c r="AN156" s="3137"/>
      <c r="AO156" s="3138"/>
      <c r="AP156" s="3138"/>
      <c r="AQ156" s="3138"/>
      <c r="AR156" s="3138"/>
      <c r="AS156" s="3094"/>
      <c r="AT156" s="3094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2616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3100"/>
      <c r="AA157" s="3100"/>
      <c r="AB157" s="3100"/>
      <c r="AC157" s="3100"/>
      <c r="AD157" s="3100"/>
      <c r="AE157" s="3100"/>
      <c r="AF157" s="3137"/>
      <c r="AG157" s="3137"/>
      <c r="AH157" s="3137"/>
      <c r="AI157" s="3137"/>
      <c r="AJ157" s="3137"/>
      <c r="AK157" s="3137"/>
      <c r="AL157" s="3137"/>
      <c r="AM157" s="3137"/>
      <c r="AN157" s="3137"/>
      <c r="AO157" s="3137"/>
      <c r="AP157" s="3137"/>
      <c r="AQ157" s="3137"/>
      <c r="AR157" s="3137"/>
      <c r="AS157" s="3137"/>
      <c r="AT157" s="3137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383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3100"/>
      <c r="AC158" s="3100"/>
      <c r="AD158" s="3100"/>
      <c r="AE158" s="3100"/>
      <c r="AF158" s="3137"/>
      <c r="AG158" s="3137"/>
      <c r="AH158" s="3137"/>
      <c r="AI158" s="3137"/>
      <c r="AJ158" s="3137"/>
      <c r="AK158" s="3137"/>
      <c r="AL158" s="3137"/>
      <c r="AM158" s="3137"/>
      <c r="AN158" s="3137"/>
      <c r="AO158" s="3137"/>
      <c r="AP158" s="3137"/>
      <c r="AQ158" s="3137"/>
      <c r="AR158" s="3137"/>
      <c r="AS158" s="3137"/>
      <c r="AT158" s="3137"/>
      <c r="AU158" s="3137"/>
      <c r="AV158" s="3137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393" t="s">
        <v>162</v>
      </c>
      <c r="B159" s="5957"/>
      <c r="C159" s="3161">
        <f>SUM(C155:C158)</f>
        <v>0</v>
      </c>
      <c r="D159" s="3162">
        <f>SUM(D155:D158)</f>
        <v>0</v>
      </c>
      <c r="E159" s="3163">
        <f>SUM(E155:E158)</f>
        <v>0</v>
      </c>
      <c r="F159" s="3161">
        <f>SUM(F155:F158)</f>
        <v>0</v>
      </c>
      <c r="G159" s="3163">
        <f t="shared" ref="G159:P159" si="31">SUM(G155:G158)</f>
        <v>0</v>
      </c>
      <c r="H159" s="3161">
        <f t="shared" si="31"/>
        <v>0</v>
      </c>
      <c r="I159" s="3163">
        <f t="shared" si="31"/>
        <v>0</v>
      </c>
      <c r="J159" s="3161">
        <f t="shared" si="31"/>
        <v>0</v>
      </c>
      <c r="K159" s="3163">
        <f t="shared" si="31"/>
        <v>0</v>
      </c>
      <c r="L159" s="3161">
        <f t="shared" si="31"/>
        <v>0</v>
      </c>
      <c r="M159" s="3164">
        <f t="shared" si="31"/>
        <v>0</v>
      </c>
      <c r="N159" s="3165">
        <f t="shared" si="31"/>
        <v>0</v>
      </c>
      <c r="O159" s="3162">
        <f t="shared" si="31"/>
        <v>0</v>
      </c>
      <c r="P159" s="3163">
        <f t="shared" si="31"/>
        <v>0</v>
      </c>
      <c r="Q159" s="302"/>
      <c r="R159" s="16"/>
      <c r="S159" s="16"/>
      <c r="T159" s="16"/>
      <c r="U159" s="16"/>
      <c r="V159" s="16"/>
      <c r="W159" s="3100"/>
      <c r="X159" s="3100"/>
      <c r="Y159" s="3100"/>
      <c r="Z159" s="3100"/>
      <c r="AA159" s="3100"/>
      <c r="AB159" s="3100"/>
      <c r="AC159" s="3100"/>
      <c r="AD159" s="3100"/>
      <c r="AE159" s="3100"/>
      <c r="AF159" s="3137"/>
      <c r="AG159" s="3137"/>
      <c r="AH159" s="3137"/>
      <c r="AI159" s="3137"/>
      <c r="AJ159" s="3137"/>
      <c r="AK159" s="3137"/>
      <c r="AL159" s="3137"/>
      <c r="AM159" s="3137"/>
      <c r="AN159" s="3137"/>
      <c r="AO159" s="3137"/>
      <c r="AP159" s="3137"/>
      <c r="AQ159" s="3137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393" t="s">
        <v>168</v>
      </c>
      <c r="B160" s="5393"/>
      <c r="C160" s="784">
        <f>SUM(C154+C159)</f>
        <v>0</v>
      </c>
      <c r="D160" s="706">
        <f t="shared" ref="D160:P160" si="32">SUM(D154+D159)</f>
        <v>0</v>
      </c>
      <c r="E160" s="3166">
        <f t="shared" si="32"/>
        <v>0</v>
      </c>
      <c r="F160" s="784">
        <f t="shared" si="32"/>
        <v>0</v>
      </c>
      <c r="G160" s="3166">
        <f t="shared" si="32"/>
        <v>0</v>
      </c>
      <c r="H160" s="784">
        <f t="shared" si="32"/>
        <v>0</v>
      </c>
      <c r="I160" s="3166">
        <f t="shared" si="32"/>
        <v>0</v>
      </c>
      <c r="J160" s="784">
        <f t="shared" si="32"/>
        <v>0</v>
      </c>
      <c r="K160" s="3166">
        <f t="shared" si="32"/>
        <v>0</v>
      </c>
      <c r="L160" s="784">
        <f t="shared" si="32"/>
        <v>0</v>
      </c>
      <c r="M160" s="367">
        <f t="shared" si="32"/>
        <v>0</v>
      </c>
      <c r="N160" s="785">
        <f t="shared" si="32"/>
        <v>0</v>
      </c>
      <c r="O160" s="706">
        <f t="shared" si="32"/>
        <v>0</v>
      </c>
      <c r="P160" s="3166">
        <f t="shared" si="32"/>
        <v>0</v>
      </c>
      <c r="Q160" s="302"/>
      <c r="R160" s="16"/>
      <c r="S160" s="16"/>
      <c r="T160" s="16"/>
      <c r="U160" s="16"/>
      <c r="V160" s="16"/>
      <c r="W160" s="3100"/>
      <c r="X160" s="3100"/>
      <c r="Y160" s="3100"/>
      <c r="Z160" s="3100"/>
      <c r="AA160" s="3100"/>
      <c r="AB160" s="3100"/>
      <c r="AC160" s="3100"/>
      <c r="AD160" s="3100"/>
      <c r="AE160" s="3100"/>
      <c r="AF160" s="3137"/>
      <c r="AG160" s="3137"/>
      <c r="AH160" s="3137"/>
      <c r="AI160" s="3137"/>
      <c r="AJ160" s="3137"/>
      <c r="AK160" s="3137"/>
      <c r="AL160" s="3137"/>
      <c r="AM160" s="3137"/>
      <c r="AN160" s="3137"/>
      <c r="AO160" s="3137"/>
      <c r="AP160" s="3137"/>
      <c r="AQ160" s="3137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3100"/>
      <c r="X161" s="3100"/>
      <c r="Y161" s="3100"/>
      <c r="Z161" s="3100"/>
      <c r="AA161" s="3100"/>
      <c r="AB161" s="3100"/>
      <c r="AC161" s="3100"/>
      <c r="AD161" s="3100"/>
      <c r="AE161" s="3100"/>
      <c r="AF161" s="3137"/>
      <c r="AG161" s="3137"/>
      <c r="AH161" s="3137"/>
      <c r="AI161" s="3137"/>
      <c r="AJ161" s="3137"/>
      <c r="AK161" s="3137"/>
      <c r="AL161" s="3137"/>
      <c r="AM161" s="3137"/>
      <c r="AN161" s="3137"/>
      <c r="AO161" s="3137"/>
      <c r="AP161" s="3137"/>
      <c r="AQ161" s="3137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961" t="s">
        <v>72</v>
      </c>
      <c r="D162" s="5961"/>
      <c r="E162" s="5956"/>
      <c r="F162" s="5955" t="s">
        <v>128</v>
      </c>
      <c r="G162" s="5956"/>
      <c r="H162" s="5955" t="s">
        <v>129</v>
      </c>
      <c r="I162" s="5956"/>
      <c r="J162" s="5955" t="s">
        <v>130</v>
      </c>
      <c r="K162" s="5956"/>
      <c r="L162" s="5955" t="s">
        <v>131</v>
      </c>
      <c r="M162" s="5956"/>
      <c r="N162" s="5955" t="s">
        <v>132</v>
      </c>
      <c r="O162" s="5956"/>
      <c r="P162" s="16"/>
      <c r="Q162" s="16"/>
      <c r="R162" s="16"/>
      <c r="S162" s="16"/>
      <c r="T162" s="16"/>
      <c r="U162" s="16"/>
      <c r="V162" s="16"/>
      <c r="W162" s="3100"/>
      <c r="X162" s="3100"/>
      <c r="Y162" s="3100"/>
      <c r="Z162" s="3100"/>
      <c r="AA162" s="3100"/>
      <c r="AB162" s="3100"/>
      <c r="AC162" s="3100"/>
      <c r="AD162" s="3100"/>
      <c r="AE162" s="3100"/>
      <c r="AF162" s="3137"/>
      <c r="AG162" s="3137"/>
      <c r="AH162" s="3137"/>
      <c r="AI162" s="3137"/>
      <c r="AJ162" s="3137"/>
      <c r="AK162" s="3137"/>
      <c r="AL162" s="3137"/>
      <c r="AM162" s="3137"/>
      <c r="AN162" s="3137"/>
      <c r="AO162" s="3137"/>
      <c r="AP162" s="3137"/>
      <c r="AQ162" s="3167"/>
      <c r="AR162" s="3081"/>
      <c r="AS162" s="3081"/>
      <c r="AT162" s="3081"/>
      <c r="AU162" s="3081"/>
      <c r="AV162" s="3081"/>
      <c r="AW162" s="3081"/>
      <c r="AX162" s="3081"/>
      <c r="AY162" s="3081"/>
      <c r="AZ162" s="3081"/>
      <c r="BA162" s="3081"/>
      <c r="BB162" s="3081"/>
      <c r="BC162" s="3081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376"/>
      <c r="B163" s="5854"/>
      <c r="C163" s="3017" t="s">
        <v>97</v>
      </c>
      <c r="D163" s="3120" t="s">
        <v>62</v>
      </c>
      <c r="E163" s="3121" t="s">
        <v>98</v>
      </c>
      <c r="F163" s="3017" t="s">
        <v>62</v>
      </c>
      <c r="G163" s="3121" t="s">
        <v>98</v>
      </c>
      <c r="H163" s="3017" t="s">
        <v>62</v>
      </c>
      <c r="I163" s="3121" t="s">
        <v>98</v>
      </c>
      <c r="J163" s="3017" t="s">
        <v>62</v>
      </c>
      <c r="K163" s="3121" t="s">
        <v>98</v>
      </c>
      <c r="L163" s="3017" t="s">
        <v>62</v>
      </c>
      <c r="M163" s="3121" t="s">
        <v>98</v>
      </c>
      <c r="N163" s="3168" t="s">
        <v>62</v>
      </c>
      <c r="O163" s="3169" t="s">
        <v>98</v>
      </c>
      <c r="P163" s="16"/>
      <c r="Q163" s="16"/>
      <c r="R163" s="16"/>
      <c r="S163" s="16"/>
      <c r="T163" s="16"/>
      <c r="U163" s="16"/>
      <c r="V163" s="16"/>
      <c r="W163" s="3100"/>
      <c r="X163" s="3100"/>
      <c r="Y163" s="3100"/>
      <c r="Z163" s="3100"/>
      <c r="AA163" s="3100"/>
      <c r="AB163" s="3100"/>
      <c r="AC163" s="3100"/>
      <c r="AD163" s="3100"/>
      <c r="AE163" s="3100"/>
      <c r="AF163" s="3137"/>
      <c r="AG163" s="3137"/>
      <c r="AH163" s="3137"/>
      <c r="AI163" s="3137"/>
      <c r="AJ163" s="3137"/>
      <c r="AK163" s="3137"/>
      <c r="AL163" s="3137"/>
      <c r="AM163" s="3137"/>
      <c r="AN163" s="3137"/>
      <c r="AO163" s="3137"/>
      <c r="AP163" s="3137"/>
      <c r="AQ163" s="3104"/>
      <c r="AR163" s="3081"/>
      <c r="AS163" s="3081"/>
      <c r="AT163" s="3081"/>
      <c r="AU163" s="3081"/>
      <c r="AV163" s="3081"/>
      <c r="AW163" s="3081"/>
      <c r="AX163" s="3081"/>
      <c r="AY163" s="3081"/>
      <c r="AZ163" s="3081"/>
      <c r="BA163" s="3081"/>
      <c r="BB163" s="3081"/>
      <c r="BC163" s="3081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2621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3052"/>
      <c r="G164" s="3077"/>
      <c r="H164" s="3052"/>
      <c r="I164" s="57"/>
      <c r="J164" s="55"/>
      <c r="K164" s="57"/>
      <c r="L164" s="55"/>
      <c r="M164" s="57"/>
      <c r="N164" s="373"/>
      <c r="O164" s="3054"/>
      <c r="P164" s="3154"/>
      <c r="Q164" s="3100"/>
      <c r="R164" s="3100"/>
      <c r="S164" s="3100"/>
      <c r="T164" s="3100"/>
      <c r="U164" s="3100"/>
      <c r="V164" s="3100"/>
      <c r="W164" s="3100"/>
      <c r="X164" s="3100"/>
      <c r="Y164" s="3100"/>
      <c r="Z164" s="3100"/>
      <c r="AA164" s="3100"/>
      <c r="AB164" s="3100"/>
      <c r="AC164" s="3100"/>
      <c r="AD164" s="3137"/>
      <c r="AE164" s="3137"/>
      <c r="AF164" s="3137"/>
      <c r="AG164" s="3137"/>
      <c r="AH164" s="3137"/>
      <c r="AI164" s="3136"/>
      <c r="AJ164" s="3170"/>
      <c r="AK164" s="3170"/>
      <c r="AL164" s="3170"/>
      <c r="AM164" s="3170"/>
      <c r="AN164" s="3170"/>
      <c r="AO164" s="3170"/>
      <c r="AP164" s="3170"/>
      <c r="AQ164" s="3170"/>
      <c r="AR164" s="3170"/>
      <c r="AS164" s="3170"/>
      <c r="AT164" s="3170"/>
      <c r="AU164" s="3170"/>
      <c r="AV164" s="3170"/>
      <c r="AW164" s="3170"/>
      <c r="AX164" s="3170"/>
      <c r="AY164" s="3170"/>
      <c r="AZ164" s="3170"/>
      <c r="BA164" s="3170"/>
      <c r="BB164" s="3170"/>
      <c r="BC164" s="3170"/>
      <c r="BD164" s="3170"/>
      <c r="BE164" s="3170"/>
      <c r="BF164" s="3170"/>
      <c r="BG164" s="3170"/>
      <c r="BH164" s="3170"/>
      <c r="BI164" s="3170"/>
      <c r="BJ164" s="3170"/>
      <c r="BK164" s="3170"/>
      <c r="BL164" s="3170"/>
      <c r="BM164" s="3170"/>
      <c r="BN164" s="3170"/>
      <c r="BO164" s="3170"/>
      <c r="BP164" s="3170"/>
      <c r="BQ164" s="3170"/>
      <c r="BR164" s="3170"/>
      <c r="BS164" s="3170"/>
      <c r="BT164" s="3170"/>
      <c r="BU164" s="3170"/>
      <c r="BV164" s="3170"/>
      <c r="BW164" s="3170"/>
      <c r="BX164" s="3170"/>
      <c r="BY164" s="3170"/>
      <c r="BZ164" s="3171"/>
      <c r="CA164" s="3172"/>
      <c r="CB164" s="3172"/>
      <c r="CC164" s="3172"/>
      <c r="CD164" s="3172"/>
      <c r="CE164" s="3172"/>
      <c r="CF164" s="3172"/>
      <c r="CG164" s="3173"/>
      <c r="CH164" s="3173"/>
      <c r="CI164" s="3173"/>
      <c r="CJ164" s="3173"/>
      <c r="CK164" s="3173"/>
      <c r="CL164" s="3173"/>
      <c r="CM164" s="3173"/>
      <c r="CN164" s="3173"/>
      <c r="CO164" s="3172"/>
      <c r="CP164" s="3172"/>
      <c r="CQ164" s="3172"/>
      <c r="CR164" s="3172"/>
      <c r="CS164" s="3172"/>
      <c r="CT164" s="3172"/>
      <c r="CU164" s="3172"/>
      <c r="CV164" s="3172"/>
      <c r="CW164" s="3172"/>
      <c r="CX164" s="3172"/>
      <c r="CY164" s="3172"/>
      <c r="CZ164" s="3172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3100"/>
      <c r="R165" s="3100"/>
      <c r="S165" s="3100"/>
      <c r="T165" s="3100"/>
      <c r="U165" s="3100"/>
      <c r="V165" s="3100"/>
      <c r="W165" s="3100"/>
      <c r="X165" s="3100"/>
      <c r="Y165" s="3100"/>
      <c r="Z165" s="3100"/>
      <c r="AA165" s="3100"/>
      <c r="AB165" s="3100"/>
      <c r="AC165" s="3100"/>
      <c r="AD165" s="3137"/>
      <c r="AE165" s="3137"/>
      <c r="AF165" s="3137"/>
      <c r="AG165" s="3137"/>
      <c r="AH165" s="3137"/>
      <c r="AI165" s="3136"/>
      <c r="AJ165" s="3170"/>
      <c r="AK165" s="3170"/>
      <c r="AL165" s="3170"/>
      <c r="AM165" s="3170"/>
      <c r="AN165" s="3170"/>
      <c r="AO165" s="3170"/>
      <c r="AP165" s="3170"/>
      <c r="AQ165" s="3170"/>
      <c r="AR165" s="3170"/>
      <c r="AS165" s="3170"/>
      <c r="AT165" s="3170"/>
      <c r="AU165" s="3170"/>
      <c r="AV165" s="3170"/>
      <c r="AW165" s="3170"/>
      <c r="AX165" s="3170"/>
      <c r="AY165" s="3170"/>
      <c r="AZ165" s="3170"/>
      <c r="BA165" s="3170"/>
      <c r="BB165" s="3170"/>
      <c r="BC165" s="3170"/>
      <c r="BD165" s="3170"/>
      <c r="BE165" s="3170"/>
      <c r="BF165" s="3170"/>
      <c r="BG165" s="3170"/>
      <c r="BH165" s="3170"/>
      <c r="BI165" s="3170"/>
      <c r="BJ165" s="3170"/>
      <c r="BK165" s="3170"/>
      <c r="BL165" s="3170"/>
      <c r="BM165" s="3170"/>
      <c r="BN165" s="3170"/>
      <c r="BO165" s="3170"/>
      <c r="BP165" s="3170"/>
      <c r="BQ165" s="3170"/>
      <c r="BR165" s="3170"/>
      <c r="BS165" s="3170"/>
      <c r="BT165" s="3170"/>
      <c r="BU165" s="3170"/>
      <c r="BV165" s="3170"/>
      <c r="BW165" s="3170"/>
      <c r="BX165" s="3170"/>
      <c r="BY165" s="3170"/>
      <c r="BZ165" s="3171"/>
      <c r="CA165" s="3172"/>
      <c r="CB165" s="3172"/>
      <c r="CC165" s="3172"/>
      <c r="CD165" s="3172"/>
      <c r="CE165" s="3172"/>
      <c r="CF165" s="3172"/>
      <c r="CG165" s="3173"/>
      <c r="CH165" s="3173"/>
      <c r="CI165" s="3173"/>
      <c r="CJ165" s="3173"/>
      <c r="CK165" s="3173"/>
      <c r="CL165" s="3173"/>
      <c r="CM165" s="3173"/>
      <c r="CN165" s="3173"/>
      <c r="CO165" s="3172"/>
      <c r="CP165" s="3172"/>
      <c r="CQ165" s="3172"/>
      <c r="CR165" s="3172"/>
      <c r="CS165" s="3172"/>
      <c r="CT165" s="3172"/>
      <c r="CU165" s="3172"/>
      <c r="CV165" s="3172"/>
      <c r="CW165" s="3172"/>
      <c r="CX165" s="3172"/>
      <c r="CY165" s="3172"/>
      <c r="CZ165" s="3172"/>
    </row>
    <row r="166" spans="1:104" ht="16.350000000000001" customHeight="1" x14ac:dyDescent="0.2">
      <c r="A166" s="4970"/>
      <c r="B166" s="2624" t="s">
        <v>161</v>
      </c>
      <c r="C166" s="287">
        <f>SUM(D166+E166)</f>
        <v>0</v>
      </c>
      <c r="D166" s="288">
        <f>SUM(H166+J166+L166+N166)</f>
        <v>0</v>
      </c>
      <c r="E166" s="2615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3100"/>
      <c r="R166" s="3100"/>
      <c r="S166" s="3100"/>
      <c r="T166" s="3100"/>
      <c r="U166" s="3100"/>
      <c r="V166" s="3100"/>
      <c r="W166" s="3100"/>
      <c r="X166" s="3100"/>
      <c r="Y166" s="3100"/>
      <c r="Z166" s="3100"/>
      <c r="AA166" s="3100"/>
      <c r="AB166" s="3100"/>
      <c r="AC166" s="3100"/>
      <c r="AD166" s="3137"/>
      <c r="AE166" s="3137"/>
      <c r="AF166" s="3137"/>
      <c r="AG166" s="3137"/>
      <c r="AH166" s="3137"/>
      <c r="AI166" s="3136"/>
      <c r="AJ166" s="3081"/>
      <c r="AK166" s="3081"/>
      <c r="AL166" s="3081"/>
      <c r="AM166" s="3081"/>
      <c r="AN166" s="3081"/>
      <c r="AO166" s="3081"/>
      <c r="AP166" s="3081"/>
      <c r="AQ166" s="3081"/>
      <c r="AR166" s="3081"/>
      <c r="AS166" s="3081"/>
      <c r="AT166" s="3081"/>
      <c r="AU166" s="3081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3100"/>
      <c r="Z167" s="3100"/>
      <c r="AA167" s="3100"/>
      <c r="AB167" s="3100"/>
      <c r="AC167" s="3100"/>
      <c r="AD167" s="3137"/>
      <c r="AE167" s="3137"/>
      <c r="AF167" s="3137"/>
      <c r="AG167" s="3137"/>
      <c r="AH167" s="3137"/>
      <c r="AI167" s="3137"/>
      <c r="AJ167" s="3137"/>
      <c r="AK167" s="3137"/>
      <c r="AL167" s="3137"/>
      <c r="AM167" s="3137"/>
      <c r="AN167" s="3137"/>
      <c r="AO167" s="3167"/>
      <c r="AP167" s="3137"/>
      <c r="AQ167" s="3137"/>
      <c r="AR167" s="3095"/>
      <c r="AS167" s="3081"/>
      <c r="AT167" s="3115"/>
      <c r="AU167" s="3115"/>
      <c r="AV167" s="3115"/>
      <c r="AW167" s="3115"/>
      <c r="AX167" s="3115"/>
      <c r="AY167" s="3115"/>
      <c r="AZ167" s="3115"/>
      <c r="BA167" s="3115"/>
      <c r="BB167" s="3115"/>
      <c r="BC167" s="3115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2613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3110"/>
      <c r="Z168" s="3102"/>
      <c r="AA168" s="16"/>
      <c r="AB168" s="3174"/>
      <c r="AC168" s="3102"/>
      <c r="AD168" s="126"/>
      <c r="AE168" s="3175"/>
      <c r="AF168" s="3175"/>
      <c r="AG168" s="3175"/>
      <c r="AH168" s="3137"/>
      <c r="AI168" s="126"/>
      <c r="AJ168" s="3167"/>
      <c r="AK168" s="3167"/>
      <c r="AL168" s="3167"/>
      <c r="AM168" s="3137"/>
      <c r="AN168" s="126"/>
      <c r="AO168" s="3167"/>
      <c r="AP168" s="3137"/>
      <c r="AQ168" s="3137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2616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383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3176"/>
      <c r="AM171" s="3177"/>
      <c r="AN171" s="3177"/>
      <c r="AO171" s="717"/>
      <c r="AP171" s="3177"/>
      <c r="AQ171" s="717"/>
      <c r="AR171" s="1098"/>
      <c r="AS171" s="3178"/>
      <c r="AT171" s="3111"/>
      <c r="AU171" s="3100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964" t="s">
        <v>72</v>
      </c>
      <c r="D175" s="5964"/>
      <c r="E175" s="5964"/>
      <c r="F175" s="5964" t="s">
        <v>182</v>
      </c>
      <c r="G175" s="5964"/>
      <c r="H175" s="5964" t="s">
        <v>183</v>
      </c>
      <c r="I175" s="5964"/>
      <c r="J175" s="5964" t="s">
        <v>184</v>
      </c>
      <c r="K175" s="5964"/>
      <c r="L175" s="5964" t="s">
        <v>119</v>
      </c>
      <c r="M175" s="5964"/>
      <c r="N175" s="5917" t="s">
        <v>12</v>
      </c>
      <c r="O175" s="5919"/>
      <c r="P175" s="5966" t="s">
        <v>121</v>
      </c>
      <c r="Q175" s="5966"/>
      <c r="R175" s="5966" t="s">
        <v>122</v>
      </c>
      <c r="S175" s="5966"/>
      <c r="T175" s="5966" t="s">
        <v>123</v>
      </c>
      <c r="U175" s="5966"/>
      <c r="V175" s="5966" t="s">
        <v>124</v>
      </c>
      <c r="W175" s="5966"/>
      <c r="X175" s="5966" t="s">
        <v>125</v>
      </c>
      <c r="Y175" s="5966"/>
      <c r="Z175" s="5966" t="s">
        <v>126</v>
      </c>
      <c r="AA175" s="5966"/>
      <c r="AB175" s="5966" t="s">
        <v>127</v>
      </c>
      <c r="AC175" s="5966"/>
      <c r="AD175" s="5966" t="s">
        <v>128</v>
      </c>
      <c r="AE175" s="5966"/>
      <c r="AF175" s="5966" t="s">
        <v>129</v>
      </c>
      <c r="AG175" s="5966"/>
      <c r="AH175" s="5966" t="s">
        <v>130</v>
      </c>
      <c r="AI175" s="5966"/>
      <c r="AJ175" s="5966" t="s">
        <v>131</v>
      </c>
      <c r="AK175" s="5966"/>
      <c r="AL175" s="5966" t="s">
        <v>132</v>
      </c>
      <c r="AM175" s="5955"/>
      <c r="AN175" s="5973" t="s">
        <v>185</v>
      </c>
      <c r="AO175" s="5974" t="s">
        <v>186</v>
      </c>
      <c r="AP175" s="5955" t="s">
        <v>187</v>
      </c>
      <c r="AQ175" s="5956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376"/>
      <c r="B176" s="5854"/>
      <c r="C176" s="3179" t="s">
        <v>97</v>
      </c>
      <c r="D176" s="3018" t="s">
        <v>62</v>
      </c>
      <c r="E176" s="3180" t="s">
        <v>98</v>
      </c>
      <c r="F176" s="3179" t="s">
        <v>62</v>
      </c>
      <c r="G176" s="3180" t="s">
        <v>98</v>
      </c>
      <c r="H176" s="3179" t="s">
        <v>62</v>
      </c>
      <c r="I176" s="3180" t="s">
        <v>98</v>
      </c>
      <c r="J176" s="3179" t="s">
        <v>62</v>
      </c>
      <c r="K176" s="3180" t="s">
        <v>98</v>
      </c>
      <c r="L176" s="3179" t="s">
        <v>62</v>
      </c>
      <c r="M176" s="3180" t="s">
        <v>98</v>
      </c>
      <c r="N176" s="3179" t="s">
        <v>62</v>
      </c>
      <c r="O176" s="3180" t="s">
        <v>98</v>
      </c>
      <c r="P176" s="3179" t="s">
        <v>62</v>
      </c>
      <c r="Q176" s="3180" t="s">
        <v>98</v>
      </c>
      <c r="R176" s="3179" t="s">
        <v>62</v>
      </c>
      <c r="S176" s="3180" t="s">
        <v>98</v>
      </c>
      <c r="T176" s="3179" t="s">
        <v>62</v>
      </c>
      <c r="U176" s="3180" t="s">
        <v>98</v>
      </c>
      <c r="V176" s="3179" t="s">
        <v>62</v>
      </c>
      <c r="W176" s="3180" t="s">
        <v>98</v>
      </c>
      <c r="X176" s="3179" t="s">
        <v>62</v>
      </c>
      <c r="Y176" s="3180" t="s">
        <v>98</v>
      </c>
      <c r="Z176" s="3179" t="s">
        <v>62</v>
      </c>
      <c r="AA176" s="3180" t="s">
        <v>98</v>
      </c>
      <c r="AB176" s="3179" t="s">
        <v>62</v>
      </c>
      <c r="AC176" s="3180" t="s">
        <v>98</v>
      </c>
      <c r="AD176" s="3179" t="s">
        <v>62</v>
      </c>
      <c r="AE176" s="3180" t="s">
        <v>98</v>
      </c>
      <c r="AF176" s="3179" t="s">
        <v>62</v>
      </c>
      <c r="AG176" s="3180" t="s">
        <v>98</v>
      </c>
      <c r="AH176" s="3179" t="s">
        <v>62</v>
      </c>
      <c r="AI176" s="3180" t="s">
        <v>98</v>
      </c>
      <c r="AJ176" s="3179" t="s">
        <v>62</v>
      </c>
      <c r="AK176" s="3180" t="s">
        <v>98</v>
      </c>
      <c r="AL176" s="3179" t="s">
        <v>62</v>
      </c>
      <c r="AM176" s="2602" t="s">
        <v>98</v>
      </c>
      <c r="AN176" s="4854"/>
      <c r="AO176" s="4856"/>
      <c r="AP176" s="3179" t="s">
        <v>62</v>
      </c>
      <c r="AQ176" s="2603" t="s">
        <v>98</v>
      </c>
      <c r="AR176" s="5965"/>
      <c r="AS176" s="5965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967" t="s">
        <v>190</v>
      </c>
      <c r="B177" s="5968"/>
      <c r="C177" s="3181">
        <f>SUM(D177+E177)</f>
        <v>24</v>
      </c>
      <c r="D177" s="3182">
        <f>SUM(F177+H177+J177+L177+N177+P177+R177+T177+V177+X177+Z177+AB177+AD177+AF177+AH177+AJ177+AL177)</f>
        <v>8</v>
      </c>
      <c r="E177" s="416">
        <f>SUM(G177+I177+K177+M177+O177+Q177+S177+U177+W177+Y177+AA177+AC177+AE177+AG177+AI177+AK177+AM177)</f>
        <v>16</v>
      </c>
      <c r="F177" s="3183">
        <v>0</v>
      </c>
      <c r="G177" s="417">
        <v>0</v>
      </c>
      <c r="H177" s="3183">
        <v>0</v>
      </c>
      <c r="I177" s="417">
        <v>0</v>
      </c>
      <c r="J177" s="3183">
        <v>3</v>
      </c>
      <c r="K177" s="417">
        <v>4</v>
      </c>
      <c r="L177" s="3183">
        <v>1</v>
      </c>
      <c r="M177" s="417">
        <v>6</v>
      </c>
      <c r="N177" s="3183">
        <v>1</v>
      </c>
      <c r="O177" s="417">
        <v>0</v>
      </c>
      <c r="P177" s="3183">
        <v>0</v>
      </c>
      <c r="Q177" s="417">
        <v>0</v>
      </c>
      <c r="R177" s="3183">
        <v>0</v>
      </c>
      <c r="S177" s="417">
        <v>0</v>
      </c>
      <c r="T177" s="3183">
        <v>0</v>
      </c>
      <c r="U177" s="417">
        <v>0</v>
      </c>
      <c r="V177" s="3183">
        <v>1</v>
      </c>
      <c r="W177" s="417">
        <v>1</v>
      </c>
      <c r="X177" s="3183">
        <v>0</v>
      </c>
      <c r="Y177" s="417">
        <v>0</v>
      </c>
      <c r="Z177" s="3183">
        <v>0</v>
      </c>
      <c r="AA177" s="417">
        <v>0</v>
      </c>
      <c r="AB177" s="3183">
        <v>1</v>
      </c>
      <c r="AC177" s="417">
        <v>0</v>
      </c>
      <c r="AD177" s="3133">
        <v>1</v>
      </c>
      <c r="AE177" s="417">
        <v>3</v>
      </c>
      <c r="AF177" s="3133">
        <v>0</v>
      </c>
      <c r="AG177" s="417">
        <v>1</v>
      </c>
      <c r="AH177" s="3133">
        <v>0</v>
      </c>
      <c r="AI177" s="417">
        <v>1</v>
      </c>
      <c r="AJ177" s="3133">
        <v>0</v>
      </c>
      <c r="AK177" s="417">
        <v>0</v>
      </c>
      <c r="AL177" s="3133">
        <v>0</v>
      </c>
      <c r="AM177" s="395">
        <v>0</v>
      </c>
      <c r="AN177" s="3184">
        <v>0</v>
      </c>
      <c r="AO177" s="1447">
        <v>0</v>
      </c>
      <c r="AP177" s="3133">
        <v>0</v>
      </c>
      <c r="AQ177" s="417">
        <v>0</v>
      </c>
      <c r="AR177" s="3185">
        <v>6</v>
      </c>
      <c r="AS177" s="3185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969" t="s">
        <v>191</v>
      </c>
      <c r="B178" s="5970"/>
      <c r="C178" s="3186"/>
      <c r="D178" s="3187"/>
      <c r="E178" s="3187"/>
      <c r="F178" s="3187"/>
      <c r="G178" s="3187"/>
      <c r="H178" s="3187"/>
      <c r="I178" s="3187"/>
      <c r="J178" s="3187"/>
      <c r="K178" s="3187"/>
      <c r="L178" s="3187"/>
      <c r="M178" s="3187"/>
      <c r="N178" s="3187"/>
      <c r="O178" s="3187"/>
      <c r="P178" s="3187"/>
      <c r="Q178" s="3187"/>
      <c r="R178" s="3187"/>
      <c r="S178" s="3187"/>
      <c r="T178" s="3187"/>
      <c r="U178" s="3187"/>
      <c r="V178" s="3187"/>
      <c r="W178" s="3187"/>
      <c r="X178" s="3187"/>
      <c r="Y178" s="3187"/>
      <c r="Z178" s="3187"/>
      <c r="AA178" s="3187"/>
      <c r="AB178" s="3187"/>
      <c r="AC178" s="3187"/>
      <c r="AD178" s="3187"/>
      <c r="AE178" s="3187"/>
      <c r="AF178" s="3187"/>
      <c r="AG178" s="3187"/>
      <c r="AH178" s="3187"/>
      <c r="AI178" s="3187"/>
      <c r="AJ178" s="3187"/>
      <c r="AK178" s="3187"/>
      <c r="AL178" s="3187"/>
      <c r="AM178" s="3187"/>
      <c r="AN178" s="3187"/>
      <c r="AO178" s="3187"/>
      <c r="AP178" s="3187"/>
      <c r="AQ178" s="3187"/>
      <c r="AR178" s="3187"/>
      <c r="AS178" s="3188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3189" t="s">
        <v>193</v>
      </c>
      <c r="C179" s="3190">
        <f>SUM(D179+E179)</f>
        <v>4</v>
      </c>
      <c r="D179" s="3191">
        <f t="shared" ref="D179:D187" si="35">SUM(F179+H179+J179+L179+N179+P179+R179+T179+V179+X179+Z179+AB179+AD179+AF179+AH179+AJ179+AL179)</f>
        <v>1</v>
      </c>
      <c r="E179" s="3189">
        <f t="shared" ref="E179:E187" si="36">SUM(G179+I179+K179+M179+O179+Q179+S179+U179+W179+Y179+AA179+AC179+AE179+AG179+AI179+AK179+AM179)</f>
        <v>3</v>
      </c>
      <c r="F179" s="3052">
        <v>0</v>
      </c>
      <c r="G179" s="3077">
        <v>0</v>
      </c>
      <c r="H179" s="3052">
        <v>0</v>
      </c>
      <c r="I179" s="3077">
        <v>0</v>
      </c>
      <c r="J179" s="3052">
        <v>0</v>
      </c>
      <c r="K179" s="3077">
        <v>2</v>
      </c>
      <c r="L179" s="3052">
        <v>1</v>
      </c>
      <c r="M179" s="3077">
        <v>1</v>
      </c>
      <c r="N179" s="3052">
        <v>0</v>
      </c>
      <c r="O179" s="3077">
        <v>0</v>
      </c>
      <c r="P179" s="3052">
        <v>0</v>
      </c>
      <c r="Q179" s="3077">
        <v>0</v>
      </c>
      <c r="R179" s="3052">
        <v>0</v>
      </c>
      <c r="S179" s="3077">
        <v>0</v>
      </c>
      <c r="T179" s="3052">
        <v>0</v>
      </c>
      <c r="U179" s="3077">
        <v>0</v>
      </c>
      <c r="V179" s="3052">
        <v>0</v>
      </c>
      <c r="W179" s="3077">
        <v>0</v>
      </c>
      <c r="X179" s="3052">
        <v>0</v>
      </c>
      <c r="Y179" s="3077">
        <v>0</v>
      </c>
      <c r="Z179" s="3052">
        <v>0</v>
      </c>
      <c r="AA179" s="3077">
        <v>0</v>
      </c>
      <c r="AB179" s="3052">
        <v>0</v>
      </c>
      <c r="AC179" s="3077">
        <v>0</v>
      </c>
      <c r="AD179" s="3052">
        <v>0</v>
      </c>
      <c r="AE179" s="3077">
        <v>0</v>
      </c>
      <c r="AF179" s="3052">
        <v>0</v>
      </c>
      <c r="AG179" s="3077">
        <v>0</v>
      </c>
      <c r="AH179" s="3052">
        <v>0</v>
      </c>
      <c r="AI179" s="3077">
        <v>0</v>
      </c>
      <c r="AJ179" s="3052">
        <v>0</v>
      </c>
      <c r="AK179" s="3077">
        <v>0</v>
      </c>
      <c r="AL179" s="3052">
        <v>0</v>
      </c>
      <c r="AM179" s="3158">
        <v>0</v>
      </c>
      <c r="AN179" s="3192">
        <v>0</v>
      </c>
      <c r="AO179" s="3088">
        <v>0</v>
      </c>
      <c r="AP179" s="3052">
        <v>0</v>
      </c>
      <c r="AQ179" s="3077">
        <v>0</v>
      </c>
      <c r="AR179" s="3077">
        <v>3</v>
      </c>
      <c r="AS179" s="3077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965"/>
      <c r="B180" s="2609" t="s">
        <v>194</v>
      </c>
      <c r="C180" s="3193">
        <f>SUM(D180+E180)</f>
        <v>0</v>
      </c>
      <c r="D180" s="714">
        <f t="shared" si="35"/>
        <v>0</v>
      </c>
      <c r="E180" s="427">
        <f t="shared" si="36"/>
        <v>0</v>
      </c>
      <c r="F180" s="3133">
        <v>0</v>
      </c>
      <c r="G180" s="106">
        <v>0</v>
      </c>
      <c r="H180" s="3133">
        <v>0</v>
      </c>
      <c r="I180" s="106">
        <v>0</v>
      </c>
      <c r="J180" s="3133">
        <v>0</v>
      </c>
      <c r="K180" s="106">
        <v>0</v>
      </c>
      <c r="L180" s="3133">
        <v>0</v>
      </c>
      <c r="M180" s="106">
        <v>0</v>
      </c>
      <c r="N180" s="3133">
        <v>0</v>
      </c>
      <c r="O180" s="106">
        <v>0</v>
      </c>
      <c r="P180" s="3133">
        <v>0</v>
      </c>
      <c r="Q180" s="106">
        <v>0</v>
      </c>
      <c r="R180" s="3133">
        <v>0</v>
      </c>
      <c r="S180" s="106">
        <v>0</v>
      </c>
      <c r="T180" s="3133">
        <v>0</v>
      </c>
      <c r="U180" s="106">
        <v>0</v>
      </c>
      <c r="V180" s="3133">
        <v>0</v>
      </c>
      <c r="W180" s="106">
        <v>0</v>
      </c>
      <c r="X180" s="3133">
        <v>0</v>
      </c>
      <c r="Y180" s="106">
        <v>0</v>
      </c>
      <c r="Z180" s="3133">
        <v>0</v>
      </c>
      <c r="AA180" s="106">
        <v>0</v>
      </c>
      <c r="AB180" s="3133">
        <v>0</v>
      </c>
      <c r="AC180" s="106">
        <v>0</v>
      </c>
      <c r="AD180" s="3133">
        <v>0</v>
      </c>
      <c r="AE180" s="106">
        <v>0</v>
      </c>
      <c r="AF180" s="3133">
        <v>0</v>
      </c>
      <c r="AG180" s="106">
        <v>0</v>
      </c>
      <c r="AH180" s="3133">
        <v>0</v>
      </c>
      <c r="AI180" s="106">
        <v>0</v>
      </c>
      <c r="AJ180" s="3133">
        <v>0</v>
      </c>
      <c r="AK180" s="106">
        <v>0</v>
      </c>
      <c r="AL180" s="3133">
        <v>0</v>
      </c>
      <c r="AM180" s="428">
        <v>0</v>
      </c>
      <c r="AN180" s="794">
        <v>0</v>
      </c>
      <c r="AO180" s="3134">
        <v>0</v>
      </c>
      <c r="AP180" s="3133">
        <v>0</v>
      </c>
      <c r="AQ180" s="106">
        <v>0</v>
      </c>
      <c r="AR180" s="106">
        <v>0</v>
      </c>
      <c r="AS180" s="106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971" t="s">
        <v>195</v>
      </c>
      <c r="B181" s="5972"/>
      <c r="C181" s="3181">
        <f t="shared" ref="C181:C219" si="50">SUM(D181+E181)</f>
        <v>5</v>
      </c>
      <c r="D181" s="3182">
        <f t="shared" si="35"/>
        <v>0</v>
      </c>
      <c r="E181" s="3194">
        <f t="shared" si="36"/>
        <v>5</v>
      </c>
      <c r="F181" s="3183">
        <v>0</v>
      </c>
      <c r="G181" s="3185">
        <v>0</v>
      </c>
      <c r="H181" s="3183">
        <v>0</v>
      </c>
      <c r="I181" s="3185">
        <v>0</v>
      </c>
      <c r="J181" s="3183">
        <v>0</v>
      </c>
      <c r="K181" s="3185">
        <v>2</v>
      </c>
      <c r="L181" s="3183">
        <v>0</v>
      </c>
      <c r="M181" s="3185">
        <v>3</v>
      </c>
      <c r="N181" s="3183">
        <v>0</v>
      </c>
      <c r="O181" s="3185">
        <v>0</v>
      </c>
      <c r="P181" s="3183">
        <v>0</v>
      </c>
      <c r="Q181" s="3185">
        <v>0</v>
      </c>
      <c r="R181" s="3183">
        <v>0</v>
      </c>
      <c r="S181" s="3185">
        <v>0</v>
      </c>
      <c r="T181" s="3183">
        <v>0</v>
      </c>
      <c r="U181" s="3185">
        <v>0</v>
      </c>
      <c r="V181" s="3183">
        <v>0</v>
      </c>
      <c r="W181" s="3185">
        <v>0</v>
      </c>
      <c r="X181" s="3183">
        <v>0</v>
      </c>
      <c r="Y181" s="3185">
        <v>0</v>
      </c>
      <c r="Z181" s="3183">
        <v>0</v>
      </c>
      <c r="AA181" s="3185">
        <v>0</v>
      </c>
      <c r="AB181" s="3183">
        <v>0</v>
      </c>
      <c r="AC181" s="3185">
        <v>0</v>
      </c>
      <c r="AD181" s="3183">
        <v>0</v>
      </c>
      <c r="AE181" s="3185">
        <v>0</v>
      </c>
      <c r="AF181" s="3183">
        <v>0</v>
      </c>
      <c r="AG181" s="3185">
        <v>0</v>
      </c>
      <c r="AH181" s="3183">
        <v>0</v>
      </c>
      <c r="AI181" s="3185">
        <v>0</v>
      </c>
      <c r="AJ181" s="3183">
        <v>0</v>
      </c>
      <c r="AK181" s="3185">
        <v>0</v>
      </c>
      <c r="AL181" s="3183">
        <v>0</v>
      </c>
      <c r="AM181" s="3195">
        <v>0</v>
      </c>
      <c r="AN181" s="3184">
        <v>0</v>
      </c>
      <c r="AO181" s="3196">
        <v>0</v>
      </c>
      <c r="AP181" s="3183">
        <v>0</v>
      </c>
      <c r="AQ181" s="3185">
        <v>0</v>
      </c>
      <c r="AR181" s="3185">
        <v>3</v>
      </c>
      <c r="AS181" s="3185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3189" t="s">
        <v>197</v>
      </c>
      <c r="C182" s="3190">
        <f t="shared" si="50"/>
        <v>9</v>
      </c>
      <c r="D182" s="3191">
        <f t="shared" si="35"/>
        <v>2</v>
      </c>
      <c r="E182" s="3189">
        <f t="shared" si="36"/>
        <v>7</v>
      </c>
      <c r="F182" s="3052">
        <v>0</v>
      </c>
      <c r="G182" s="3077">
        <v>0</v>
      </c>
      <c r="H182" s="3052">
        <v>0</v>
      </c>
      <c r="I182" s="3077">
        <v>0</v>
      </c>
      <c r="J182" s="3052">
        <v>2</v>
      </c>
      <c r="K182" s="3077">
        <v>3</v>
      </c>
      <c r="L182" s="3052">
        <v>0</v>
      </c>
      <c r="M182" s="3077">
        <v>4</v>
      </c>
      <c r="N182" s="3052">
        <v>0</v>
      </c>
      <c r="O182" s="3077">
        <v>0</v>
      </c>
      <c r="P182" s="3052">
        <v>0</v>
      </c>
      <c r="Q182" s="3077">
        <v>0</v>
      </c>
      <c r="R182" s="3052">
        <v>0</v>
      </c>
      <c r="S182" s="3077">
        <v>0</v>
      </c>
      <c r="T182" s="3052">
        <v>0</v>
      </c>
      <c r="U182" s="3077">
        <v>0</v>
      </c>
      <c r="V182" s="3052">
        <v>0</v>
      </c>
      <c r="W182" s="3077">
        <v>0</v>
      </c>
      <c r="X182" s="3052">
        <v>0</v>
      </c>
      <c r="Y182" s="3077">
        <v>0</v>
      </c>
      <c r="Z182" s="3052">
        <v>0</v>
      </c>
      <c r="AA182" s="3077">
        <v>0</v>
      </c>
      <c r="AB182" s="3052">
        <v>0</v>
      </c>
      <c r="AC182" s="3077">
        <v>0</v>
      </c>
      <c r="AD182" s="3052">
        <v>0</v>
      </c>
      <c r="AE182" s="3077">
        <v>0</v>
      </c>
      <c r="AF182" s="3052">
        <v>0</v>
      </c>
      <c r="AG182" s="3077">
        <v>0</v>
      </c>
      <c r="AH182" s="3052">
        <v>0</v>
      </c>
      <c r="AI182" s="3077">
        <v>0</v>
      </c>
      <c r="AJ182" s="3052">
        <v>0</v>
      </c>
      <c r="AK182" s="3077">
        <v>0</v>
      </c>
      <c r="AL182" s="3052">
        <v>0</v>
      </c>
      <c r="AM182" s="3158">
        <v>0</v>
      </c>
      <c r="AN182" s="3192">
        <v>0</v>
      </c>
      <c r="AO182" s="3088">
        <v>0</v>
      </c>
      <c r="AP182" s="3052">
        <v>0</v>
      </c>
      <c r="AQ182" s="3077">
        <v>0</v>
      </c>
      <c r="AR182" s="3077">
        <v>3</v>
      </c>
      <c r="AS182" s="3077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965"/>
      <c r="B183" s="2609" t="s">
        <v>198</v>
      </c>
      <c r="C183" s="1117">
        <f t="shared" si="50"/>
        <v>8</v>
      </c>
      <c r="D183" s="432">
        <f t="shared" si="35"/>
        <v>2</v>
      </c>
      <c r="E183" s="416">
        <f t="shared" si="36"/>
        <v>6</v>
      </c>
      <c r="F183" s="724">
        <v>0</v>
      </c>
      <c r="G183" s="417">
        <v>0</v>
      </c>
      <c r="H183" s="724">
        <v>0</v>
      </c>
      <c r="I183" s="417">
        <v>0</v>
      </c>
      <c r="J183" s="724">
        <v>2</v>
      </c>
      <c r="K183" s="417">
        <v>3</v>
      </c>
      <c r="L183" s="3133">
        <v>0</v>
      </c>
      <c r="M183" s="106">
        <v>3</v>
      </c>
      <c r="N183" s="724">
        <v>0</v>
      </c>
      <c r="O183" s="417">
        <v>0</v>
      </c>
      <c r="P183" s="724">
        <v>0</v>
      </c>
      <c r="Q183" s="417">
        <v>0</v>
      </c>
      <c r="R183" s="724">
        <v>0</v>
      </c>
      <c r="S183" s="417">
        <v>0</v>
      </c>
      <c r="T183" s="724">
        <v>0</v>
      </c>
      <c r="U183" s="417">
        <v>0</v>
      </c>
      <c r="V183" s="724">
        <v>0</v>
      </c>
      <c r="W183" s="417">
        <v>0</v>
      </c>
      <c r="X183" s="724">
        <v>0</v>
      </c>
      <c r="Y183" s="417">
        <v>0</v>
      </c>
      <c r="Z183" s="724">
        <v>0</v>
      </c>
      <c r="AA183" s="417">
        <v>0</v>
      </c>
      <c r="AB183" s="724">
        <v>0</v>
      </c>
      <c r="AC183" s="417">
        <v>0</v>
      </c>
      <c r="AD183" s="724">
        <v>0</v>
      </c>
      <c r="AE183" s="417">
        <v>0</v>
      </c>
      <c r="AF183" s="724">
        <v>0</v>
      </c>
      <c r="AG183" s="417">
        <v>0</v>
      </c>
      <c r="AH183" s="724">
        <v>0</v>
      </c>
      <c r="AI183" s="417">
        <v>0</v>
      </c>
      <c r="AJ183" s="724">
        <v>0</v>
      </c>
      <c r="AK183" s="417">
        <v>0</v>
      </c>
      <c r="AL183" s="724">
        <v>0</v>
      </c>
      <c r="AM183" s="395">
        <v>0</v>
      </c>
      <c r="AN183" s="794">
        <v>0</v>
      </c>
      <c r="AO183" s="3134">
        <v>0</v>
      </c>
      <c r="AP183" s="3133">
        <v>0</v>
      </c>
      <c r="AQ183" s="106">
        <v>0</v>
      </c>
      <c r="AR183" s="106">
        <v>3</v>
      </c>
      <c r="AS183" s="106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3197" t="s">
        <v>199</v>
      </c>
      <c r="B184" s="3198"/>
      <c r="C184" s="3022">
        <f t="shared" si="50"/>
        <v>24</v>
      </c>
      <c r="D184" s="3023">
        <f t="shared" si="35"/>
        <v>8</v>
      </c>
      <c r="E184" s="3141">
        <f t="shared" si="36"/>
        <v>16</v>
      </c>
      <c r="F184" s="3183">
        <v>0</v>
      </c>
      <c r="G184" s="3185">
        <v>0</v>
      </c>
      <c r="H184" s="3183">
        <v>0</v>
      </c>
      <c r="I184" s="3185">
        <v>0</v>
      </c>
      <c r="J184" s="3183">
        <v>3</v>
      </c>
      <c r="K184" s="3185">
        <v>4</v>
      </c>
      <c r="L184" s="3183">
        <v>1</v>
      </c>
      <c r="M184" s="3185">
        <v>6</v>
      </c>
      <c r="N184" s="3183">
        <v>1</v>
      </c>
      <c r="O184" s="3185">
        <v>0</v>
      </c>
      <c r="P184" s="3183">
        <v>0</v>
      </c>
      <c r="Q184" s="3185">
        <v>0</v>
      </c>
      <c r="R184" s="3183">
        <v>0</v>
      </c>
      <c r="S184" s="3185">
        <v>0</v>
      </c>
      <c r="T184" s="3183">
        <v>0</v>
      </c>
      <c r="U184" s="3185">
        <v>0</v>
      </c>
      <c r="V184" s="3183">
        <v>1</v>
      </c>
      <c r="W184" s="3185">
        <v>1</v>
      </c>
      <c r="X184" s="3183">
        <v>0</v>
      </c>
      <c r="Y184" s="3185">
        <v>0</v>
      </c>
      <c r="Z184" s="3183">
        <v>0</v>
      </c>
      <c r="AA184" s="3185">
        <v>0</v>
      </c>
      <c r="AB184" s="3183">
        <v>1</v>
      </c>
      <c r="AC184" s="3185">
        <v>0</v>
      </c>
      <c r="AD184" s="3183">
        <v>1</v>
      </c>
      <c r="AE184" s="3185">
        <v>3</v>
      </c>
      <c r="AF184" s="3183">
        <v>0</v>
      </c>
      <c r="AG184" s="3185">
        <v>1</v>
      </c>
      <c r="AH184" s="3183">
        <v>0</v>
      </c>
      <c r="AI184" s="3185">
        <v>1</v>
      </c>
      <c r="AJ184" s="3183">
        <v>0</v>
      </c>
      <c r="AK184" s="3185">
        <v>0</v>
      </c>
      <c r="AL184" s="3183">
        <v>0</v>
      </c>
      <c r="AM184" s="3195">
        <v>0</v>
      </c>
      <c r="AN184" s="3184">
        <v>0</v>
      </c>
      <c r="AO184" s="3196">
        <v>0</v>
      </c>
      <c r="AP184" s="3133">
        <v>0</v>
      </c>
      <c r="AQ184" s="3185">
        <v>0</v>
      </c>
      <c r="AR184" s="3185">
        <v>6</v>
      </c>
      <c r="AS184" s="3185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2611" t="s">
        <v>201</v>
      </c>
      <c r="C185" s="436">
        <f t="shared" si="50"/>
        <v>2</v>
      </c>
      <c r="D185" s="437">
        <f t="shared" si="35"/>
        <v>1</v>
      </c>
      <c r="E185" s="2611">
        <f t="shared" si="36"/>
        <v>1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1</v>
      </c>
      <c r="L185" s="55">
        <v>1</v>
      </c>
      <c r="M185" s="57">
        <v>0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1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4970"/>
      <c r="B186" s="2606" t="s">
        <v>202</v>
      </c>
      <c r="C186" s="441">
        <f t="shared" si="50"/>
        <v>0</v>
      </c>
      <c r="D186" s="442">
        <f t="shared" si="35"/>
        <v>0</v>
      </c>
      <c r="E186" s="2606">
        <f t="shared" si="36"/>
        <v>0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4970"/>
      <c r="B187" s="2606" t="s">
        <v>203</v>
      </c>
      <c r="C187" s="441">
        <f t="shared" si="50"/>
        <v>8</v>
      </c>
      <c r="D187" s="444">
        <f t="shared" si="35"/>
        <v>3</v>
      </c>
      <c r="E187" s="2606">
        <f t="shared" si="36"/>
        <v>5</v>
      </c>
      <c r="F187" s="58">
        <v>0</v>
      </c>
      <c r="G187" s="60">
        <v>0</v>
      </c>
      <c r="H187" s="58">
        <v>0</v>
      </c>
      <c r="I187" s="60">
        <v>0</v>
      </c>
      <c r="J187" s="58">
        <v>1</v>
      </c>
      <c r="K187" s="60">
        <v>2</v>
      </c>
      <c r="L187" s="58">
        <v>0</v>
      </c>
      <c r="M187" s="60">
        <v>0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1</v>
      </c>
      <c r="W187" s="60">
        <v>0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0</v>
      </c>
      <c r="AD187" s="58">
        <v>1</v>
      </c>
      <c r="AE187" s="60">
        <v>2</v>
      </c>
      <c r="AF187" s="58">
        <v>0</v>
      </c>
      <c r="AG187" s="60">
        <v>0</v>
      </c>
      <c r="AH187" s="58">
        <v>0</v>
      </c>
      <c r="AI187" s="60">
        <v>1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2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4970"/>
      <c r="B188" s="446" t="s">
        <v>204</v>
      </c>
      <c r="C188" s="441">
        <f t="shared" si="50"/>
        <v>0</v>
      </c>
      <c r="D188" s="447"/>
      <c r="E188" s="2606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4970"/>
      <c r="B189" s="2606" t="s">
        <v>205</v>
      </c>
      <c r="C189" s="441">
        <f t="shared" si="50"/>
        <v>1</v>
      </c>
      <c r="D189" s="437">
        <f t="shared" ref="D189:E195" si="51">SUM(F189+H189+J189+L189+N189+P189+R189+T189+V189+X189+Z189+AB189+AD189+AF189+AH189+AJ189+AL189)</f>
        <v>0</v>
      </c>
      <c r="E189" s="2606">
        <f t="shared" si="51"/>
        <v>1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0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1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4970"/>
      <c r="B190" s="448" t="s">
        <v>206</v>
      </c>
      <c r="C190" s="441">
        <f t="shared" si="50"/>
        <v>0</v>
      </c>
      <c r="D190" s="442">
        <f t="shared" si="51"/>
        <v>0</v>
      </c>
      <c r="E190" s="2606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4970"/>
      <c r="B191" s="449" t="s">
        <v>207</v>
      </c>
      <c r="C191" s="441">
        <f t="shared" si="50"/>
        <v>0</v>
      </c>
      <c r="D191" s="442">
        <f t="shared" si="51"/>
        <v>0</v>
      </c>
      <c r="E191" s="2606">
        <f t="shared" si="51"/>
        <v>0</v>
      </c>
      <c r="F191" s="36"/>
      <c r="G191" s="40"/>
      <c r="H191" s="36"/>
      <c r="I191" s="40"/>
      <c r="J191" s="36"/>
      <c r="K191" s="40"/>
      <c r="L191" s="36"/>
      <c r="M191" s="40"/>
      <c r="N191" s="36"/>
      <c r="O191" s="40"/>
      <c r="P191" s="36"/>
      <c r="Q191" s="40"/>
      <c r="R191" s="36"/>
      <c r="S191" s="40"/>
      <c r="T191" s="36"/>
      <c r="U191" s="40"/>
      <c r="V191" s="36"/>
      <c r="W191" s="40"/>
      <c r="X191" s="36"/>
      <c r="Y191" s="40"/>
      <c r="Z191" s="36"/>
      <c r="AA191" s="40"/>
      <c r="AB191" s="36"/>
      <c r="AC191" s="40"/>
      <c r="AD191" s="36"/>
      <c r="AE191" s="40"/>
      <c r="AF191" s="36"/>
      <c r="AG191" s="40"/>
      <c r="AH191" s="36"/>
      <c r="AI191" s="40"/>
      <c r="AJ191" s="36"/>
      <c r="AK191" s="40"/>
      <c r="AL191" s="36"/>
      <c r="AM191" s="347"/>
      <c r="AN191" s="443"/>
      <c r="AO191" s="240"/>
      <c r="AP191" s="36"/>
      <c r="AQ191" s="60"/>
      <c r="AR191" s="60"/>
      <c r="AS191" s="60"/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965"/>
      <c r="B192" s="450" t="s">
        <v>208</v>
      </c>
      <c r="C192" s="451">
        <f t="shared" si="50"/>
        <v>0</v>
      </c>
      <c r="D192" s="444">
        <f t="shared" si="51"/>
        <v>0</v>
      </c>
      <c r="E192" s="2610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3199" t="s">
        <v>210</v>
      </c>
      <c r="C193" s="3190">
        <f t="shared" si="50"/>
        <v>0</v>
      </c>
      <c r="D193" s="3191">
        <f t="shared" si="51"/>
        <v>0</v>
      </c>
      <c r="E193" s="3189">
        <f t="shared" si="51"/>
        <v>0</v>
      </c>
      <c r="F193" s="3052"/>
      <c r="G193" s="3077"/>
      <c r="H193" s="3052"/>
      <c r="I193" s="3077"/>
      <c r="J193" s="3052"/>
      <c r="K193" s="3077"/>
      <c r="L193" s="3052"/>
      <c r="M193" s="3077"/>
      <c r="N193" s="3052"/>
      <c r="O193" s="3077"/>
      <c r="P193" s="3052"/>
      <c r="Q193" s="3077"/>
      <c r="R193" s="3052"/>
      <c r="S193" s="3077"/>
      <c r="T193" s="3052"/>
      <c r="U193" s="3077"/>
      <c r="V193" s="3052"/>
      <c r="W193" s="3077"/>
      <c r="X193" s="3052"/>
      <c r="Y193" s="3077"/>
      <c r="Z193" s="3052"/>
      <c r="AA193" s="3077"/>
      <c r="AB193" s="3052"/>
      <c r="AC193" s="3077"/>
      <c r="AD193" s="3052"/>
      <c r="AE193" s="3077"/>
      <c r="AF193" s="3052"/>
      <c r="AG193" s="3077"/>
      <c r="AH193" s="3052"/>
      <c r="AI193" s="3077"/>
      <c r="AJ193" s="3052"/>
      <c r="AK193" s="3077"/>
      <c r="AL193" s="3052"/>
      <c r="AM193" s="3158"/>
      <c r="AN193" s="3192"/>
      <c r="AO193" s="3088"/>
      <c r="AP193" s="3052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4970"/>
      <c r="B194" s="2606" t="s">
        <v>211</v>
      </c>
      <c r="C194" s="441">
        <f t="shared" si="50"/>
        <v>0</v>
      </c>
      <c r="D194" s="442">
        <f t="shared" si="51"/>
        <v>0</v>
      </c>
      <c r="E194" s="2606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4970"/>
      <c r="B195" s="2609" t="s">
        <v>212</v>
      </c>
      <c r="C195" s="454">
        <f t="shared" si="50"/>
        <v>0</v>
      </c>
      <c r="D195" s="455">
        <f t="shared" si="51"/>
        <v>0</v>
      </c>
      <c r="E195" s="2609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3189" t="s">
        <v>214</v>
      </c>
      <c r="C196" s="3190">
        <f t="shared" si="50"/>
        <v>0</v>
      </c>
      <c r="D196" s="3191">
        <f>SUM(F196+H196+J196+L196+N196)</f>
        <v>0</v>
      </c>
      <c r="E196" s="3189">
        <f t="shared" ref="D196:E199" si="52">SUM(G196+I196+K196+M196+O196)</f>
        <v>0</v>
      </c>
      <c r="F196" s="3052"/>
      <c r="G196" s="3077"/>
      <c r="H196" s="3052"/>
      <c r="I196" s="3077"/>
      <c r="J196" s="3052"/>
      <c r="K196" s="3077"/>
      <c r="L196" s="3052"/>
      <c r="M196" s="3077"/>
      <c r="N196" s="3052"/>
      <c r="O196" s="3077"/>
      <c r="P196" s="3200"/>
      <c r="Q196" s="3201"/>
      <c r="R196" s="3200"/>
      <c r="S196" s="3201"/>
      <c r="T196" s="3200"/>
      <c r="U196" s="3201"/>
      <c r="V196" s="3200"/>
      <c r="W196" s="3201"/>
      <c r="X196" s="3200"/>
      <c r="Y196" s="3201"/>
      <c r="Z196" s="3200"/>
      <c r="AA196" s="3201"/>
      <c r="AB196" s="3200"/>
      <c r="AC196" s="3201"/>
      <c r="AD196" s="3200"/>
      <c r="AE196" s="3201"/>
      <c r="AF196" s="3200"/>
      <c r="AG196" s="3201"/>
      <c r="AH196" s="3200"/>
      <c r="AI196" s="3201"/>
      <c r="AJ196" s="3200"/>
      <c r="AK196" s="3201"/>
      <c r="AL196" s="3200"/>
      <c r="AM196" s="3202"/>
      <c r="AN196" s="3192"/>
      <c r="AO196" s="3203"/>
      <c r="AP196" s="3052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4970"/>
      <c r="B197" s="2606" t="s">
        <v>215</v>
      </c>
      <c r="C197" s="441">
        <f t="shared" si="50"/>
        <v>1</v>
      </c>
      <c r="D197" s="442">
        <f t="shared" si="52"/>
        <v>0</v>
      </c>
      <c r="E197" s="2606">
        <f t="shared" si="52"/>
        <v>1</v>
      </c>
      <c r="F197" s="36">
        <v>0</v>
      </c>
      <c r="G197" s="40">
        <v>0</v>
      </c>
      <c r="H197" s="36">
        <v>0</v>
      </c>
      <c r="I197" s="40">
        <v>0</v>
      </c>
      <c r="J197" s="36">
        <v>0</v>
      </c>
      <c r="K197" s="40">
        <v>1</v>
      </c>
      <c r="L197" s="36">
        <v>0</v>
      </c>
      <c r="M197" s="40">
        <v>0</v>
      </c>
      <c r="N197" s="36">
        <v>0</v>
      </c>
      <c r="O197" s="40">
        <v>0</v>
      </c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>
        <v>0</v>
      </c>
      <c r="AO197" s="1461"/>
      <c r="AP197" s="36">
        <v>0</v>
      </c>
      <c r="AQ197" s="60">
        <v>0</v>
      </c>
      <c r="AR197" s="60">
        <v>0</v>
      </c>
      <c r="AS197" s="60">
        <v>0</v>
      </c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4970"/>
      <c r="B198" s="2606" t="s">
        <v>216</v>
      </c>
      <c r="C198" s="441">
        <f t="shared" si="50"/>
        <v>0</v>
      </c>
      <c r="D198" s="442">
        <f t="shared" si="52"/>
        <v>0</v>
      </c>
      <c r="E198" s="2606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965"/>
      <c r="B199" s="2609" t="s">
        <v>217</v>
      </c>
      <c r="C199" s="454">
        <f t="shared" si="50"/>
        <v>0</v>
      </c>
      <c r="D199" s="455">
        <f t="shared" si="52"/>
        <v>0</v>
      </c>
      <c r="E199" s="2609">
        <f t="shared" si="52"/>
        <v>0</v>
      </c>
      <c r="F199" s="43"/>
      <c r="G199" s="63"/>
      <c r="H199" s="43"/>
      <c r="I199" s="63"/>
      <c r="J199" s="43"/>
      <c r="K199" s="63"/>
      <c r="L199" s="43"/>
      <c r="M199" s="63"/>
      <c r="N199" s="43"/>
      <c r="O199" s="63"/>
      <c r="P199" s="3204"/>
      <c r="Q199" s="465"/>
      <c r="R199" s="3204"/>
      <c r="S199" s="465"/>
      <c r="T199" s="3204"/>
      <c r="U199" s="465"/>
      <c r="V199" s="3204"/>
      <c r="W199" s="465"/>
      <c r="X199" s="3204"/>
      <c r="Y199" s="465"/>
      <c r="Z199" s="3204"/>
      <c r="AA199" s="465"/>
      <c r="AB199" s="3204"/>
      <c r="AC199" s="465"/>
      <c r="AD199" s="3204"/>
      <c r="AE199" s="465"/>
      <c r="AF199" s="3204"/>
      <c r="AG199" s="465"/>
      <c r="AH199" s="3204"/>
      <c r="AI199" s="465"/>
      <c r="AJ199" s="3204"/>
      <c r="AK199" s="465"/>
      <c r="AL199" s="3204"/>
      <c r="AM199" s="465"/>
      <c r="AN199" s="47"/>
      <c r="AO199" s="384"/>
      <c r="AP199" s="43"/>
      <c r="AQ199" s="63"/>
      <c r="AR199" s="63"/>
      <c r="AS199" s="63"/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3205" t="s">
        <v>219</v>
      </c>
      <c r="C200" s="436">
        <f t="shared" si="50"/>
        <v>1</v>
      </c>
      <c r="D200" s="437">
        <f t="shared" ref="D200:E219" si="53">SUM(F200+H200+J200+L200+N200+P200+R200+T200+V200+X200+Z200+AB200+AD200+AF200+AH200+AJ200+AL200)</f>
        <v>0</v>
      </c>
      <c r="E200" s="2611">
        <f t="shared" si="53"/>
        <v>1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0</v>
      </c>
      <c r="L200" s="55">
        <v>0</v>
      </c>
      <c r="M200" s="57">
        <v>1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3088">
        <v>0</v>
      </c>
      <c r="AP200" s="3046">
        <v>0</v>
      </c>
      <c r="AQ200" s="57">
        <v>0</v>
      </c>
      <c r="AR200" s="57">
        <v>0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4970"/>
      <c r="B201" s="468" t="s">
        <v>220</v>
      </c>
      <c r="C201" s="441">
        <f t="shared" si="50"/>
        <v>0</v>
      </c>
      <c r="D201" s="442">
        <f t="shared" si="53"/>
        <v>0</v>
      </c>
      <c r="E201" s="2606">
        <f t="shared" si="53"/>
        <v>0</v>
      </c>
      <c r="F201" s="36">
        <v>0</v>
      </c>
      <c r="G201" s="40">
        <v>0</v>
      </c>
      <c r="H201" s="36">
        <v>0</v>
      </c>
      <c r="I201" s="40">
        <v>0</v>
      </c>
      <c r="J201" s="36">
        <v>0</v>
      </c>
      <c r="K201" s="40">
        <v>0</v>
      </c>
      <c r="L201" s="36">
        <v>0</v>
      </c>
      <c r="M201" s="40">
        <v>0</v>
      </c>
      <c r="N201" s="36">
        <v>0</v>
      </c>
      <c r="O201" s="40">
        <v>0</v>
      </c>
      <c r="P201" s="36">
        <v>0</v>
      </c>
      <c r="Q201" s="40">
        <v>0</v>
      </c>
      <c r="R201" s="36">
        <v>0</v>
      </c>
      <c r="S201" s="40">
        <v>0</v>
      </c>
      <c r="T201" s="36">
        <v>0</v>
      </c>
      <c r="U201" s="40">
        <v>0</v>
      </c>
      <c r="V201" s="36">
        <v>0</v>
      </c>
      <c r="W201" s="40">
        <v>0</v>
      </c>
      <c r="X201" s="36">
        <v>0</v>
      </c>
      <c r="Y201" s="40">
        <v>0</v>
      </c>
      <c r="Z201" s="36">
        <v>0</v>
      </c>
      <c r="AA201" s="40">
        <v>0</v>
      </c>
      <c r="AB201" s="36">
        <v>0</v>
      </c>
      <c r="AC201" s="40">
        <v>0</v>
      </c>
      <c r="AD201" s="36">
        <v>0</v>
      </c>
      <c r="AE201" s="40">
        <v>0</v>
      </c>
      <c r="AF201" s="36">
        <v>0</v>
      </c>
      <c r="AG201" s="40">
        <v>0</v>
      </c>
      <c r="AH201" s="36">
        <v>0</v>
      </c>
      <c r="AI201" s="40">
        <v>0</v>
      </c>
      <c r="AJ201" s="36">
        <v>0</v>
      </c>
      <c r="AK201" s="40">
        <v>0</v>
      </c>
      <c r="AL201" s="36">
        <v>0</v>
      </c>
      <c r="AM201" s="39">
        <v>0</v>
      </c>
      <c r="AN201" s="40">
        <v>0</v>
      </c>
      <c r="AO201" s="240">
        <v>0</v>
      </c>
      <c r="AP201" s="237">
        <v>0</v>
      </c>
      <c r="AQ201" s="40">
        <v>0</v>
      </c>
      <c r="AR201" s="40">
        <v>0</v>
      </c>
      <c r="AS201" s="240">
        <v>0</v>
      </c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4970"/>
      <c r="B202" s="446" t="s">
        <v>221</v>
      </c>
      <c r="C202" s="441">
        <f t="shared" si="50"/>
        <v>0</v>
      </c>
      <c r="D202" s="442">
        <f t="shared" si="53"/>
        <v>0</v>
      </c>
      <c r="E202" s="2606">
        <f t="shared" si="53"/>
        <v>0</v>
      </c>
      <c r="F202" s="36">
        <v>0</v>
      </c>
      <c r="G202" s="40">
        <v>0</v>
      </c>
      <c r="H202" s="36">
        <v>0</v>
      </c>
      <c r="I202" s="40">
        <v>0</v>
      </c>
      <c r="J202" s="36">
        <v>0</v>
      </c>
      <c r="K202" s="40">
        <v>0</v>
      </c>
      <c r="L202" s="36">
        <v>0</v>
      </c>
      <c r="M202" s="40">
        <v>0</v>
      </c>
      <c r="N202" s="36">
        <v>0</v>
      </c>
      <c r="O202" s="40">
        <v>0</v>
      </c>
      <c r="P202" s="36">
        <v>0</v>
      </c>
      <c r="Q202" s="40">
        <v>0</v>
      </c>
      <c r="R202" s="36">
        <v>0</v>
      </c>
      <c r="S202" s="40">
        <v>0</v>
      </c>
      <c r="T202" s="36">
        <v>0</v>
      </c>
      <c r="U202" s="40">
        <v>0</v>
      </c>
      <c r="V202" s="36">
        <v>0</v>
      </c>
      <c r="W202" s="40">
        <v>0</v>
      </c>
      <c r="X202" s="36">
        <v>0</v>
      </c>
      <c r="Y202" s="40">
        <v>0</v>
      </c>
      <c r="Z202" s="36">
        <v>0</v>
      </c>
      <c r="AA202" s="40">
        <v>0</v>
      </c>
      <c r="AB202" s="36">
        <v>0</v>
      </c>
      <c r="AC202" s="40">
        <v>0</v>
      </c>
      <c r="AD202" s="36">
        <v>0</v>
      </c>
      <c r="AE202" s="40">
        <v>0</v>
      </c>
      <c r="AF202" s="36">
        <v>0</v>
      </c>
      <c r="AG202" s="40">
        <v>0</v>
      </c>
      <c r="AH202" s="36">
        <v>0</v>
      </c>
      <c r="AI202" s="40">
        <v>0</v>
      </c>
      <c r="AJ202" s="36">
        <v>0</v>
      </c>
      <c r="AK202" s="40">
        <v>0</v>
      </c>
      <c r="AL202" s="36">
        <v>0</v>
      </c>
      <c r="AM202" s="39">
        <v>0</v>
      </c>
      <c r="AN202" s="40">
        <v>0</v>
      </c>
      <c r="AO202" s="240">
        <v>0</v>
      </c>
      <c r="AP202" s="237">
        <v>0</v>
      </c>
      <c r="AQ202" s="40">
        <v>0</v>
      </c>
      <c r="AR202" s="40">
        <v>0</v>
      </c>
      <c r="AS202" s="240">
        <v>0</v>
      </c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4970"/>
      <c r="B203" s="446" t="s">
        <v>222</v>
      </c>
      <c r="C203" s="441">
        <f t="shared" si="50"/>
        <v>1</v>
      </c>
      <c r="D203" s="442">
        <f t="shared" si="53"/>
        <v>1</v>
      </c>
      <c r="E203" s="2606">
        <f t="shared" si="53"/>
        <v>0</v>
      </c>
      <c r="F203" s="36">
        <v>0</v>
      </c>
      <c r="G203" s="40">
        <v>0</v>
      </c>
      <c r="H203" s="36">
        <v>0</v>
      </c>
      <c r="I203" s="40">
        <v>0</v>
      </c>
      <c r="J203" s="36">
        <v>1</v>
      </c>
      <c r="K203" s="40">
        <v>0</v>
      </c>
      <c r="L203" s="36">
        <v>0</v>
      </c>
      <c r="M203" s="40">
        <v>0</v>
      </c>
      <c r="N203" s="36">
        <v>0</v>
      </c>
      <c r="O203" s="40">
        <v>0</v>
      </c>
      <c r="P203" s="36">
        <v>0</v>
      </c>
      <c r="Q203" s="40">
        <v>0</v>
      </c>
      <c r="R203" s="36">
        <v>0</v>
      </c>
      <c r="S203" s="40">
        <v>0</v>
      </c>
      <c r="T203" s="36">
        <v>0</v>
      </c>
      <c r="U203" s="40">
        <v>0</v>
      </c>
      <c r="V203" s="36">
        <v>0</v>
      </c>
      <c r="W203" s="40">
        <v>0</v>
      </c>
      <c r="X203" s="36">
        <v>0</v>
      </c>
      <c r="Y203" s="40">
        <v>0</v>
      </c>
      <c r="Z203" s="36">
        <v>0</v>
      </c>
      <c r="AA203" s="40">
        <v>0</v>
      </c>
      <c r="AB203" s="36">
        <v>0</v>
      </c>
      <c r="AC203" s="40">
        <v>0</v>
      </c>
      <c r="AD203" s="36">
        <v>0</v>
      </c>
      <c r="AE203" s="40">
        <v>0</v>
      </c>
      <c r="AF203" s="36">
        <v>0</v>
      </c>
      <c r="AG203" s="40">
        <v>0</v>
      </c>
      <c r="AH203" s="36">
        <v>0</v>
      </c>
      <c r="AI203" s="40">
        <v>0</v>
      </c>
      <c r="AJ203" s="36">
        <v>0</v>
      </c>
      <c r="AK203" s="40">
        <v>0</v>
      </c>
      <c r="AL203" s="36">
        <v>0</v>
      </c>
      <c r="AM203" s="39">
        <v>0</v>
      </c>
      <c r="AN203" s="40">
        <v>0</v>
      </c>
      <c r="AO203" s="240">
        <v>0</v>
      </c>
      <c r="AP203" s="237">
        <v>0</v>
      </c>
      <c r="AQ203" s="40">
        <v>0</v>
      </c>
      <c r="AR203" s="40">
        <v>0</v>
      </c>
      <c r="AS203" s="240">
        <v>0</v>
      </c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4970"/>
      <c r="B204" s="446" t="s">
        <v>223</v>
      </c>
      <c r="C204" s="441">
        <f t="shared" si="50"/>
        <v>0</v>
      </c>
      <c r="D204" s="442">
        <f t="shared" si="53"/>
        <v>0</v>
      </c>
      <c r="E204" s="2606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965"/>
      <c r="B205" s="469" t="s">
        <v>224</v>
      </c>
      <c r="C205" s="1117">
        <f t="shared" si="50"/>
        <v>0</v>
      </c>
      <c r="D205" s="432">
        <f t="shared" si="53"/>
        <v>0</v>
      </c>
      <c r="E205" s="416">
        <f t="shared" si="53"/>
        <v>0</v>
      </c>
      <c r="F205" s="36"/>
      <c r="G205" s="40"/>
      <c r="H205" s="36"/>
      <c r="I205" s="40"/>
      <c r="J205" s="36"/>
      <c r="K205" s="40"/>
      <c r="L205" s="36"/>
      <c r="M205" s="40"/>
      <c r="N205" s="36"/>
      <c r="O205" s="40"/>
      <c r="P205" s="36"/>
      <c r="Q205" s="40"/>
      <c r="R205" s="36"/>
      <c r="S205" s="40"/>
      <c r="T205" s="36"/>
      <c r="U205" s="40"/>
      <c r="V205" s="36"/>
      <c r="W205" s="40"/>
      <c r="X205" s="36"/>
      <c r="Y205" s="40"/>
      <c r="Z205" s="36"/>
      <c r="AA205" s="40"/>
      <c r="AB205" s="36"/>
      <c r="AC205" s="40"/>
      <c r="AD205" s="36"/>
      <c r="AE205" s="40"/>
      <c r="AF205" s="36"/>
      <c r="AG205" s="40"/>
      <c r="AH205" s="36"/>
      <c r="AI205" s="40"/>
      <c r="AJ205" s="36"/>
      <c r="AK205" s="40"/>
      <c r="AL205" s="43"/>
      <c r="AM205" s="46"/>
      <c r="AN205" s="63"/>
      <c r="AO205" s="298"/>
      <c r="AP205" s="244"/>
      <c r="AQ205" s="63"/>
      <c r="AR205" s="63"/>
      <c r="AS205" s="298"/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3199" t="s">
        <v>226</v>
      </c>
      <c r="C206" s="3190">
        <f t="shared" si="50"/>
        <v>0</v>
      </c>
      <c r="D206" s="3191">
        <f t="shared" si="53"/>
        <v>0</v>
      </c>
      <c r="E206" s="3189">
        <f t="shared" si="53"/>
        <v>0</v>
      </c>
      <c r="F206" s="3052"/>
      <c r="G206" s="3077"/>
      <c r="H206" s="3052"/>
      <c r="I206" s="3077"/>
      <c r="J206" s="3052"/>
      <c r="K206" s="3077"/>
      <c r="L206" s="3052"/>
      <c r="M206" s="3077"/>
      <c r="N206" s="3052"/>
      <c r="O206" s="3077"/>
      <c r="P206" s="3052"/>
      <c r="Q206" s="3077"/>
      <c r="R206" s="3052"/>
      <c r="S206" s="3077"/>
      <c r="T206" s="3052"/>
      <c r="U206" s="3077"/>
      <c r="V206" s="3052"/>
      <c r="W206" s="3077"/>
      <c r="X206" s="3052"/>
      <c r="Y206" s="3077"/>
      <c r="Z206" s="3052"/>
      <c r="AA206" s="3077"/>
      <c r="AB206" s="3052"/>
      <c r="AC206" s="3077"/>
      <c r="AD206" s="3052"/>
      <c r="AE206" s="3077"/>
      <c r="AF206" s="3052"/>
      <c r="AG206" s="3077"/>
      <c r="AH206" s="3052"/>
      <c r="AI206" s="3077"/>
      <c r="AJ206" s="3052"/>
      <c r="AK206" s="3077"/>
      <c r="AL206" s="3052"/>
      <c r="AM206" s="3206"/>
      <c r="AN206" s="682"/>
      <c r="AO206" s="3203"/>
      <c r="AP206" s="3046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4970"/>
      <c r="B207" s="446" t="s">
        <v>227</v>
      </c>
      <c r="C207" s="441">
        <f t="shared" si="50"/>
        <v>0</v>
      </c>
      <c r="D207" s="442">
        <f t="shared" si="53"/>
        <v>0</v>
      </c>
      <c r="E207" s="2606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965"/>
      <c r="B208" s="473" t="s">
        <v>228</v>
      </c>
      <c r="C208" s="454">
        <f t="shared" si="50"/>
        <v>0</v>
      </c>
      <c r="D208" s="455">
        <f t="shared" si="53"/>
        <v>0</v>
      </c>
      <c r="E208" s="2609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941" t="s">
        <v>229</v>
      </c>
      <c r="B209" s="5937"/>
      <c r="C209" s="436">
        <f t="shared" si="50"/>
        <v>2</v>
      </c>
      <c r="D209" s="437">
        <f t="shared" si="53"/>
        <v>1</v>
      </c>
      <c r="E209" s="2611">
        <f t="shared" si="53"/>
        <v>1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1</v>
      </c>
      <c r="O209" s="57">
        <v>0</v>
      </c>
      <c r="P209" s="55">
        <v>0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1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2</v>
      </c>
      <c r="D210" s="442">
        <f t="shared" si="53"/>
        <v>0</v>
      </c>
      <c r="E210" s="2606">
        <f t="shared" si="53"/>
        <v>2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2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1</v>
      </c>
      <c r="E211" s="2606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1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1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</v>
      </c>
      <c r="D212" s="444">
        <f t="shared" si="53"/>
        <v>1</v>
      </c>
      <c r="E212" s="2610">
        <f t="shared" si="53"/>
        <v>4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3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1</v>
      </c>
      <c r="AC212" s="63">
        <v>0</v>
      </c>
      <c r="AD212" s="43">
        <v>0</v>
      </c>
      <c r="AE212" s="63">
        <v>1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2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3205" t="s">
        <v>234</v>
      </c>
      <c r="C213" s="3190">
        <f t="shared" si="50"/>
        <v>0</v>
      </c>
      <c r="D213" s="3191">
        <f t="shared" si="53"/>
        <v>0</v>
      </c>
      <c r="E213" s="3207">
        <f t="shared" si="53"/>
        <v>0</v>
      </c>
      <c r="F213" s="724"/>
      <c r="G213" s="417"/>
      <c r="H213" s="724"/>
      <c r="I213" s="417"/>
      <c r="J213" s="724"/>
      <c r="K213" s="417"/>
      <c r="L213" s="724"/>
      <c r="M213" s="417"/>
      <c r="N213" s="724"/>
      <c r="O213" s="417"/>
      <c r="P213" s="724"/>
      <c r="Q213" s="417"/>
      <c r="R213" s="724"/>
      <c r="S213" s="417"/>
      <c r="T213" s="724"/>
      <c r="U213" s="417"/>
      <c r="V213" s="724"/>
      <c r="W213" s="417"/>
      <c r="X213" s="724"/>
      <c r="Y213" s="417"/>
      <c r="Z213" s="724"/>
      <c r="AA213" s="417"/>
      <c r="AB213" s="724"/>
      <c r="AC213" s="417"/>
      <c r="AD213" s="724"/>
      <c r="AE213" s="417"/>
      <c r="AF213" s="724"/>
      <c r="AG213" s="417"/>
      <c r="AH213" s="724"/>
      <c r="AI213" s="417"/>
      <c r="AJ213" s="724"/>
      <c r="AK213" s="417"/>
      <c r="AL213" s="724"/>
      <c r="AM213" s="395"/>
      <c r="AN213" s="475"/>
      <c r="AO213" s="1447"/>
      <c r="AP213" s="724"/>
      <c r="AQ213" s="417"/>
      <c r="AR213" s="417"/>
      <c r="AS213" s="417"/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4970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4970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4970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965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117">
        <f t="shared" si="50"/>
        <v>0</v>
      </c>
      <c r="D218" s="432">
        <f t="shared" si="53"/>
        <v>0</v>
      </c>
      <c r="E218" s="416">
        <f t="shared" si="53"/>
        <v>0</v>
      </c>
      <c r="F218" s="724"/>
      <c r="G218" s="417"/>
      <c r="H218" s="724"/>
      <c r="I218" s="417"/>
      <c r="J218" s="724"/>
      <c r="K218" s="417"/>
      <c r="L218" s="724"/>
      <c r="M218" s="417"/>
      <c r="N218" s="724"/>
      <c r="O218" s="417"/>
      <c r="P218" s="724"/>
      <c r="Q218" s="417"/>
      <c r="R218" s="724"/>
      <c r="S218" s="417"/>
      <c r="T218" s="724"/>
      <c r="U218" s="417"/>
      <c r="V218" s="724"/>
      <c r="W218" s="417"/>
      <c r="X218" s="724"/>
      <c r="Y218" s="417"/>
      <c r="Z218" s="724"/>
      <c r="AA218" s="417"/>
      <c r="AB218" s="724"/>
      <c r="AC218" s="417"/>
      <c r="AD218" s="724"/>
      <c r="AE218" s="417"/>
      <c r="AF218" s="724"/>
      <c r="AG218" s="417"/>
      <c r="AH218" s="724"/>
      <c r="AI218" s="417"/>
      <c r="AJ218" s="724"/>
      <c r="AK218" s="417"/>
      <c r="AL218" s="724"/>
      <c r="AM218" s="395"/>
      <c r="AN218" s="475"/>
      <c r="AO218" s="1447"/>
      <c r="AP218" s="724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2609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964" t="s">
        <v>72</v>
      </c>
      <c r="D221" s="5964"/>
      <c r="E221" s="5964"/>
      <c r="F221" s="5964" t="s">
        <v>182</v>
      </c>
      <c r="G221" s="5964"/>
      <c r="H221" s="5964" t="s">
        <v>183</v>
      </c>
      <c r="I221" s="5964"/>
      <c r="J221" s="5964" t="s">
        <v>184</v>
      </c>
      <c r="K221" s="5964"/>
      <c r="L221" s="5964" t="s">
        <v>119</v>
      </c>
      <c r="M221" s="5964"/>
      <c r="N221" s="5917" t="s">
        <v>12</v>
      </c>
      <c r="O221" s="5919"/>
      <c r="P221" s="5966" t="s">
        <v>121</v>
      </c>
      <c r="Q221" s="5966"/>
      <c r="R221" s="5966" t="s">
        <v>122</v>
      </c>
      <c r="S221" s="5966"/>
      <c r="T221" s="5966" t="s">
        <v>123</v>
      </c>
      <c r="U221" s="5966"/>
      <c r="V221" s="5966" t="s">
        <v>124</v>
      </c>
      <c r="W221" s="5966"/>
      <c r="X221" s="5966" t="s">
        <v>125</v>
      </c>
      <c r="Y221" s="5966"/>
      <c r="Z221" s="5966" t="s">
        <v>126</v>
      </c>
      <c r="AA221" s="5966"/>
      <c r="AB221" s="5966" t="s">
        <v>127</v>
      </c>
      <c r="AC221" s="5966"/>
      <c r="AD221" s="5966" t="s">
        <v>128</v>
      </c>
      <c r="AE221" s="5966"/>
      <c r="AF221" s="5966" t="s">
        <v>129</v>
      </c>
      <c r="AG221" s="5966"/>
      <c r="AH221" s="5966" t="s">
        <v>130</v>
      </c>
      <c r="AI221" s="5966"/>
      <c r="AJ221" s="5966" t="s">
        <v>131</v>
      </c>
      <c r="AK221" s="5966"/>
      <c r="AL221" s="5966" t="s">
        <v>132</v>
      </c>
      <c r="AM221" s="5955"/>
      <c r="AN221" s="5976" t="s">
        <v>85</v>
      </c>
      <c r="AO221" s="5977"/>
      <c r="AP221" s="5978"/>
      <c r="AQ221" s="5979" t="s">
        <v>185</v>
      </c>
      <c r="AR221" s="5974" t="s">
        <v>243</v>
      </c>
      <c r="AS221" s="5966" t="s">
        <v>187</v>
      </c>
      <c r="AT221" s="5966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361"/>
      <c r="B222" s="4735"/>
      <c r="C222" s="3017" t="s">
        <v>97</v>
      </c>
      <c r="D222" s="3019" t="s">
        <v>62</v>
      </c>
      <c r="E222" s="2603" t="s">
        <v>98</v>
      </c>
      <c r="F222" s="3179" t="s">
        <v>62</v>
      </c>
      <c r="G222" s="2603" t="s">
        <v>98</v>
      </c>
      <c r="H222" s="3179" t="s">
        <v>62</v>
      </c>
      <c r="I222" s="2603" t="s">
        <v>98</v>
      </c>
      <c r="J222" s="3179" t="s">
        <v>62</v>
      </c>
      <c r="K222" s="2603" t="s">
        <v>98</v>
      </c>
      <c r="L222" s="3179" t="s">
        <v>62</v>
      </c>
      <c r="M222" s="2603" t="s">
        <v>98</v>
      </c>
      <c r="N222" s="3179" t="s">
        <v>62</v>
      </c>
      <c r="O222" s="2603" t="s">
        <v>98</v>
      </c>
      <c r="P222" s="3179" t="s">
        <v>62</v>
      </c>
      <c r="Q222" s="2603" t="s">
        <v>98</v>
      </c>
      <c r="R222" s="3179" t="s">
        <v>62</v>
      </c>
      <c r="S222" s="2603" t="s">
        <v>98</v>
      </c>
      <c r="T222" s="3179" t="s">
        <v>62</v>
      </c>
      <c r="U222" s="2603" t="s">
        <v>98</v>
      </c>
      <c r="V222" s="3179" t="s">
        <v>62</v>
      </c>
      <c r="W222" s="2603" t="s">
        <v>98</v>
      </c>
      <c r="X222" s="3179" t="s">
        <v>62</v>
      </c>
      <c r="Y222" s="2603" t="s">
        <v>98</v>
      </c>
      <c r="Z222" s="3179" t="s">
        <v>62</v>
      </c>
      <c r="AA222" s="2603" t="s">
        <v>98</v>
      </c>
      <c r="AB222" s="3179" t="s">
        <v>62</v>
      </c>
      <c r="AC222" s="2603" t="s">
        <v>98</v>
      </c>
      <c r="AD222" s="3179" t="s">
        <v>62</v>
      </c>
      <c r="AE222" s="2603" t="s">
        <v>98</v>
      </c>
      <c r="AF222" s="3179" t="s">
        <v>62</v>
      </c>
      <c r="AG222" s="2603" t="s">
        <v>98</v>
      </c>
      <c r="AH222" s="3179" t="s">
        <v>62</v>
      </c>
      <c r="AI222" s="2603" t="s">
        <v>98</v>
      </c>
      <c r="AJ222" s="3179" t="s">
        <v>62</v>
      </c>
      <c r="AK222" s="2603" t="s">
        <v>98</v>
      </c>
      <c r="AL222" s="3179" t="s">
        <v>62</v>
      </c>
      <c r="AM222" s="2602" t="s">
        <v>98</v>
      </c>
      <c r="AN222" s="3208" t="s">
        <v>142</v>
      </c>
      <c r="AO222" s="3209" t="s">
        <v>144</v>
      </c>
      <c r="AP222" s="3210" t="s">
        <v>143</v>
      </c>
      <c r="AQ222" s="4865"/>
      <c r="AR222" s="4856"/>
      <c r="AS222" s="3179" t="s">
        <v>62</v>
      </c>
      <c r="AT222" s="2603" t="s">
        <v>98</v>
      </c>
      <c r="AU222" s="5965"/>
      <c r="AV222" s="5965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975" t="s">
        <v>245</v>
      </c>
      <c r="B223" s="5968"/>
      <c r="C223" s="3181">
        <f>SUM(D223+E223)</f>
        <v>19</v>
      </c>
      <c r="D223" s="3182">
        <f>SUM(F223+H223+J223+L223+N223+P223+R223+T223+V223+X223+Z223+AB223+AD223+AF223+AH223+AJ223+AL223)</f>
        <v>8</v>
      </c>
      <c r="E223" s="416">
        <f>SUM(G223+I223+K223+M223+O223+Q223+S223+U223+W223+Y223+AA223+AC223+AE223+AG223+AI223+AK223+AM223)</f>
        <v>11</v>
      </c>
      <c r="F223" s="3183">
        <v>0</v>
      </c>
      <c r="G223" s="3185">
        <v>0</v>
      </c>
      <c r="H223" s="3183">
        <v>0</v>
      </c>
      <c r="I223" s="3185">
        <v>0</v>
      </c>
      <c r="J223" s="3183">
        <v>2</v>
      </c>
      <c r="K223" s="3185">
        <v>3</v>
      </c>
      <c r="L223" s="3183">
        <v>6</v>
      </c>
      <c r="M223" s="3185">
        <v>5</v>
      </c>
      <c r="N223" s="3183">
        <v>0</v>
      </c>
      <c r="O223" s="3185">
        <v>0</v>
      </c>
      <c r="P223" s="3183">
        <v>0</v>
      </c>
      <c r="Q223" s="3185">
        <v>0</v>
      </c>
      <c r="R223" s="3183">
        <v>0</v>
      </c>
      <c r="S223" s="3185">
        <v>1</v>
      </c>
      <c r="T223" s="3183">
        <v>0</v>
      </c>
      <c r="U223" s="3185">
        <v>0</v>
      </c>
      <c r="V223" s="3183">
        <v>0</v>
      </c>
      <c r="W223" s="3185">
        <v>0</v>
      </c>
      <c r="X223" s="3183">
        <v>0</v>
      </c>
      <c r="Y223" s="3185">
        <v>0</v>
      </c>
      <c r="Z223" s="3183">
        <v>0</v>
      </c>
      <c r="AA223" s="3185">
        <v>1</v>
      </c>
      <c r="AB223" s="3183">
        <v>0</v>
      </c>
      <c r="AC223" s="3185">
        <v>1</v>
      </c>
      <c r="AD223" s="3183">
        <v>0</v>
      </c>
      <c r="AE223" s="3185">
        <v>0</v>
      </c>
      <c r="AF223" s="3183">
        <v>0</v>
      </c>
      <c r="AG223" s="3185">
        <v>0</v>
      </c>
      <c r="AH223" s="3183">
        <v>0</v>
      </c>
      <c r="AI223" s="3185">
        <v>0</v>
      </c>
      <c r="AJ223" s="3183">
        <v>0</v>
      </c>
      <c r="AK223" s="3185">
        <v>0</v>
      </c>
      <c r="AL223" s="3183">
        <v>0</v>
      </c>
      <c r="AM223" s="3195">
        <v>0</v>
      </c>
      <c r="AN223" s="800">
        <v>1</v>
      </c>
      <c r="AO223" s="827">
        <v>0</v>
      </c>
      <c r="AP223" s="63">
        <v>0</v>
      </c>
      <c r="AQ223" s="3185">
        <v>0</v>
      </c>
      <c r="AR223" s="3196">
        <v>0</v>
      </c>
      <c r="AS223" s="3183">
        <v>0</v>
      </c>
      <c r="AT223" s="3185">
        <v>0</v>
      </c>
      <c r="AU223" s="3185">
        <v>7</v>
      </c>
      <c r="AV223" s="3185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969" t="s">
        <v>191</v>
      </c>
      <c r="B224" s="597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321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3205" t="s">
        <v>247</v>
      </c>
      <c r="C225" s="3190">
        <f>SUM(D225+E225)</f>
        <v>7</v>
      </c>
      <c r="D225" s="3191">
        <f t="shared" ref="D225:D233" si="66">SUM(F225+H225+J225+L225+N225+P225+R225+T225+V225+X225+Z225+AB225+AD225+AF225+AH225+AJ225+AL225)</f>
        <v>1</v>
      </c>
      <c r="E225" s="3189">
        <f t="shared" ref="E225:E233" si="67">SUM(G225+I225+K225+M225+O225+Q225+S225+U225+W225+Y225+AA225+AC225+AE225+AG225+AI225+AK225+AM225)</f>
        <v>6</v>
      </c>
      <c r="F225" s="3052">
        <v>0</v>
      </c>
      <c r="G225" s="3077">
        <v>0</v>
      </c>
      <c r="H225" s="3052">
        <v>0</v>
      </c>
      <c r="I225" s="3077">
        <v>0</v>
      </c>
      <c r="J225" s="3052">
        <v>0</v>
      </c>
      <c r="K225" s="3077">
        <v>1</v>
      </c>
      <c r="L225" s="3052">
        <v>1</v>
      </c>
      <c r="M225" s="3077">
        <v>5</v>
      </c>
      <c r="N225" s="3052">
        <v>0</v>
      </c>
      <c r="O225" s="3077">
        <v>0</v>
      </c>
      <c r="P225" s="3052">
        <v>0</v>
      </c>
      <c r="Q225" s="3077">
        <v>0</v>
      </c>
      <c r="R225" s="3052">
        <v>0</v>
      </c>
      <c r="S225" s="3077">
        <v>0</v>
      </c>
      <c r="T225" s="3052">
        <v>0</v>
      </c>
      <c r="U225" s="3077">
        <v>0</v>
      </c>
      <c r="V225" s="3052">
        <v>0</v>
      </c>
      <c r="W225" s="3077">
        <v>0</v>
      </c>
      <c r="X225" s="3052">
        <v>0</v>
      </c>
      <c r="Y225" s="3077">
        <v>0</v>
      </c>
      <c r="Z225" s="3052">
        <v>0</v>
      </c>
      <c r="AA225" s="3077">
        <v>0</v>
      </c>
      <c r="AB225" s="3052">
        <v>0</v>
      </c>
      <c r="AC225" s="3077">
        <v>0</v>
      </c>
      <c r="AD225" s="3052">
        <v>0</v>
      </c>
      <c r="AE225" s="3077">
        <v>0</v>
      </c>
      <c r="AF225" s="3052">
        <v>0</v>
      </c>
      <c r="AG225" s="3077">
        <v>0</v>
      </c>
      <c r="AH225" s="3052">
        <v>0</v>
      </c>
      <c r="AI225" s="3077">
        <v>0</v>
      </c>
      <c r="AJ225" s="3052">
        <v>0</v>
      </c>
      <c r="AK225" s="3077">
        <v>0</v>
      </c>
      <c r="AL225" s="3052">
        <v>0</v>
      </c>
      <c r="AM225" s="3158">
        <v>0</v>
      </c>
      <c r="AN225" s="3159">
        <v>0</v>
      </c>
      <c r="AO225" s="3046">
        <v>0</v>
      </c>
      <c r="AP225" s="3077">
        <v>0</v>
      </c>
      <c r="AQ225" s="3077">
        <v>0</v>
      </c>
      <c r="AR225" s="3088">
        <v>0</v>
      </c>
      <c r="AS225" s="3052">
        <v>0</v>
      </c>
      <c r="AT225" s="3077">
        <v>0</v>
      </c>
      <c r="AU225" s="3077">
        <v>5</v>
      </c>
      <c r="AV225" s="3077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965"/>
      <c r="B226" s="477" t="s">
        <v>194</v>
      </c>
      <c r="C226" s="454">
        <f>SUM(D226+E226)</f>
        <v>0</v>
      </c>
      <c r="D226" s="455">
        <f t="shared" si="66"/>
        <v>0</v>
      </c>
      <c r="E226" s="2609">
        <f t="shared" si="67"/>
        <v>0</v>
      </c>
      <c r="F226" s="43">
        <v>0</v>
      </c>
      <c r="G226" s="63">
        <v>0</v>
      </c>
      <c r="H226" s="43">
        <v>0</v>
      </c>
      <c r="I226" s="63">
        <v>0</v>
      </c>
      <c r="J226" s="43">
        <v>0</v>
      </c>
      <c r="K226" s="63">
        <v>0</v>
      </c>
      <c r="L226" s="43">
        <v>0</v>
      </c>
      <c r="M226" s="63">
        <v>0</v>
      </c>
      <c r="N226" s="43">
        <v>0</v>
      </c>
      <c r="O226" s="63">
        <v>0</v>
      </c>
      <c r="P226" s="43">
        <v>0</v>
      </c>
      <c r="Q226" s="63">
        <v>0</v>
      </c>
      <c r="R226" s="43">
        <v>0</v>
      </c>
      <c r="S226" s="63">
        <v>0</v>
      </c>
      <c r="T226" s="43">
        <v>0</v>
      </c>
      <c r="U226" s="63">
        <v>0</v>
      </c>
      <c r="V226" s="43">
        <v>0</v>
      </c>
      <c r="W226" s="63">
        <v>0</v>
      </c>
      <c r="X226" s="43">
        <v>0</v>
      </c>
      <c r="Y226" s="63">
        <v>0</v>
      </c>
      <c r="Z226" s="43">
        <v>0</v>
      </c>
      <c r="AA226" s="63">
        <v>0</v>
      </c>
      <c r="AB226" s="43">
        <v>0</v>
      </c>
      <c r="AC226" s="63">
        <v>0</v>
      </c>
      <c r="AD226" s="43">
        <v>0</v>
      </c>
      <c r="AE226" s="63">
        <v>0</v>
      </c>
      <c r="AF226" s="43">
        <v>0</v>
      </c>
      <c r="AG226" s="63">
        <v>0</v>
      </c>
      <c r="AH226" s="43">
        <v>0</v>
      </c>
      <c r="AI226" s="63">
        <v>0</v>
      </c>
      <c r="AJ226" s="58">
        <v>0</v>
      </c>
      <c r="AK226" s="60">
        <v>0</v>
      </c>
      <c r="AL226" s="43">
        <v>0</v>
      </c>
      <c r="AM226" s="456">
        <v>0</v>
      </c>
      <c r="AN226" s="490">
        <v>0</v>
      </c>
      <c r="AO226" s="244">
        <v>0</v>
      </c>
      <c r="AP226" s="63">
        <v>0</v>
      </c>
      <c r="AQ226" s="63">
        <v>0</v>
      </c>
      <c r="AR226" s="298">
        <v>0</v>
      </c>
      <c r="AS226" s="43">
        <v>0</v>
      </c>
      <c r="AT226" s="63">
        <v>0</v>
      </c>
      <c r="AU226" s="63">
        <v>0</v>
      </c>
      <c r="AV226" s="63"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971" t="s">
        <v>195</v>
      </c>
      <c r="B227" s="5972"/>
      <c r="C227" s="3212">
        <f t="shared" ref="C227:C264" si="75">SUM(D227+E227)</f>
        <v>7</v>
      </c>
      <c r="D227" s="3182">
        <f t="shared" si="66"/>
        <v>0</v>
      </c>
      <c r="E227" s="3194">
        <f t="shared" si="67"/>
        <v>7</v>
      </c>
      <c r="F227" s="3183">
        <v>0</v>
      </c>
      <c r="G227" s="3185">
        <v>0</v>
      </c>
      <c r="H227" s="3183">
        <v>0</v>
      </c>
      <c r="I227" s="3185">
        <v>0</v>
      </c>
      <c r="J227" s="3183">
        <v>0</v>
      </c>
      <c r="K227" s="3185">
        <v>2</v>
      </c>
      <c r="L227" s="3183">
        <v>0</v>
      </c>
      <c r="M227" s="3185">
        <v>5</v>
      </c>
      <c r="N227" s="3183">
        <v>0</v>
      </c>
      <c r="O227" s="3185">
        <v>0</v>
      </c>
      <c r="P227" s="3183">
        <v>0</v>
      </c>
      <c r="Q227" s="3185">
        <v>0</v>
      </c>
      <c r="R227" s="3183">
        <v>0</v>
      </c>
      <c r="S227" s="3185">
        <v>0</v>
      </c>
      <c r="T227" s="3183">
        <v>0</v>
      </c>
      <c r="U227" s="3185">
        <v>0</v>
      </c>
      <c r="V227" s="3183">
        <v>0</v>
      </c>
      <c r="W227" s="3185">
        <v>0</v>
      </c>
      <c r="X227" s="3183">
        <v>0</v>
      </c>
      <c r="Y227" s="3185">
        <v>0</v>
      </c>
      <c r="Z227" s="3183">
        <v>0</v>
      </c>
      <c r="AA227" s="3185">
        <v>0</v>
      </c>
      <c r="AB227" s="3183">
        <v>0</v>
      </c>
      <c r="AC227" s="3185">
        <v>0</v>
      </c>
      <c r="AD227" s="3183">
        <v>0</v>
      </c>
      <c r="AE227" s="3185">
        <v>0</v>
      </c>
      <c r="AF227" s="3183">
        <v>0</v>
      </c>
      <c r="AG227" s="3185">
        <v>0</v>
      </c>
      <c r="AH227" s="3183">
        <v>0</v>
      </c>
      <c r="AI227" s="3185">
        <v>0</v>
      </c>
      <c r="AJ227" s="3183">
        <v>0</v>
      </c>
      <c r="AK227" s="3185">
        <v>0</v>
      </c>
      <c r="AL227" s="3183">
        <v>0</v>
      </c>
      <c r="AM227" s="3195">
        <v>0</v>
      </c>
      <c r="AN227" s="3213">
        <v>0</v>
      </c>
      <c r="AO227" s="3214">
        <v>0</v>
      </c>
      <c r="AP227" s="3185">
        <v>0</v>
      </c>
      <c r="AQ227" s="3185">
        <v>0</v>
      </c>
      <c r="AR227" s="3196">
        <v>0</v>
      </c>
      <c r="AS227" s="3183">
        <v>0</v>
      </c>
      <c r="AT227" s="3185">
        <v>0</v>
      </c>
      <c r="AU227" s="3185">
        <v>5</v>
      </c>
      <c r="AV227" s="3185"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3189" t="s">
        <v>197</v>
      </c>
      <c r="C228" s="3190">
        <f t="shared" si="75"/>
        <v>9</v>
      </c>
      <c r="D228" s="3191">
        <f t="shared" si="66"/>
        <v>1</v>
      </c>
      <c r="E228" s="3189">
        <f t="shared" si="67"/>
        <v>8</v>
      </c>
      <c r="F228" s="3052">
        <v>0</v>
      </c>
      <c r="G228" s="3077">
        <v>0</v>
      </c>
      <c r="H228" s="3052">
        <v>0</v>
      </c>
      <c r="I228" s="3077">
        <v>0</v>
      </c>
      <c r="J228" s="3052">
        <v>1</v>
      </c>
      <c r="K228" s="3077">
        <v>3</v>
      </c>
      <c r="L228" s="3052">
        <v>0</v>
      </c>
      <c r="M228" s="3077">
        <v>5</v>
      </c>
      <c r="N228" s="3052">
        <v>0</v>
      </c>
      <c r="O228" s="3077">
        <v>0</v>
      </c>
      <c r="P228" s="3052">
        <v>0</v>
      </c>
      <c r="Q228" s="3077">
        <v>0</v>
      </c>
      <c r="R228" s="3052">
        <v>0</v>
      </c>
      <c r="S228" s="3077">
        <v>0</v>
      </c>
      <c r="T228" s="3052">
        <v>0</v>
      </c>
      <c r="U228" s="3077">
        <v>0</v>
      </c>
      <c r="V228" s="3052">
        <v>0</v>
      </c>
      <c r="W228" s="3077">
        <v>0</v>
      </c>
      <c r="X228" s="3052">
        <v>0</v>
      </c>
      <c r="Y228" s="3077">
        <v>0</v>
      </c>
      <c r="Z228" s="3052">
        <v>0</v>
      </c>
      <c r="AA228" s="3077">
        <v>0</v>
      </c>
      <c r="AB228" s="3052">
        <v>0</v>
      </c>
      <c r="AC228" s="3077">
        <v>0</v>
      </c>
      <c r="AD228" s="3052">
        <v>0</v>
      </c>
      <c r="AE228" s="3077">
        <v>0</v>
      </c>
      <c r="AF228" s="3052">
        <v>0</v>
      </c>
      <c r="AG228" s="3077">
        <v>0</v>
      </c>
      <c r="AH228" s="3052">
        <v>0</v>
      </c>
      <c r="AI228" s="3077">
        <v>0</v>
      </c>
      <c r="AJ228" s="3052">
        <v>0</v>
      </c>
      <c r="AK228" s="3077">
        <v>0</v>
      </c>
      <c r="AL228" s="3052">
        <v>0</v>
      </c>
      <c r="AM228" s="3158">
        <v>0</v>
      </c>
      <c r="AN228" s="3159">
        <v>0</v>
      </c>
      <c r="AO228" s="3046">
        <v>0</v>
      </c>
      <c r="AP228" s="3077">
        <v>0</v>
      </c>
      <c r="AQ228" s="3077">
        <v>0</v>
      </c>
      <c r="AR228" s="3088">
        <v>0</v>
      </c>
      <c r="AS228" s="3052">
        <v>0</v>
      </c>
      <c r="AT228" s="3077">
        <v>0</v>
      </c>
      <c r="AU228" s="3077">
        <v>4</v>
      </c>
      <c r="AV228" s="3077"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965"/>
      <c r="B229" s="427" t="s">
        <v>198</v>
      </c>
      <c r="C229" s="1117">
        <f t="shared" si="75"/>
        <v>9</v>
      </c>
      <c r="D229" s="432">
        <f t="shared" si="66"/>
        <v>1</v>
      </c>
      <c r="E229" s="416">
        <f t="shared" si="67"/>
        <v>8</v>
      </c>
      <c r="F229" s="724">
        <v>0</v>
      </c>
      <c r="G229" s="417">
        <v>0</v>
      </c>
      <c r="H229" s="724">
        <v>0</v>
      </c>
      <c r="I229" s="417">
        <v>0</v>
      </c>
      <c r="J229" s="724">
        <v>1</v>
      </c>
      <c r="K229" s="417">
        <v>2</v>
      </c>
      <c r="L229" s="724">
        <v>0</v>
      </c>
      <c r="M229" s="417">
        <v>6</v>
      </c>
      <c r="N229" s="724">
        <v>0</v>
      </c>
      <c r="O229" s="417">
        <v>0</v>
      </c>
      <c r="P229" s="724">
        <v>0</v>
      </c>
      <c r="Q229" s="417">
        <v>0</v>
      </c>
      <c r="R229" s="724">
        <v>0</v>
      </c>
      <c r="S229" s="417">
        <v>0</v>
      </c>
      <c r="T229" s="724">
        <v>0</v>
      </c>
      <c r="U229" s="417">
        <v>0</v>
      </c>
      <c r="V229" s="724">
        <v>0</v>
      </c>
      <c r="W229" s="417">
        <v>0</v>
      </c>
      <c r="X229" s="724">
        <v>0</v>
      </c>
      <c r="Y229" s="417">
        <v>0</v>
      </c>
      <c r="Z229" s="724">
        <v>0</v>
      </c>
      <c r="AA229" s="417">
        <v>0</v>
      </c>
      <c r="AB229" s="724">
        <v>0</v>
      </c>
      <c r="AC229" s="417">
        <v>0</v>
      </c>
      <c r="AD229" s="724">
        <v>0</v>
      </c>
      <c r="AE229" s="417">
        <v>0</v>
      </c>
      <c r="AF229" s="724">
        <v>0</v>
      </c>
      <c r="AG229" s="417">
        <v>0</v>
      </c>
      <c r="AH229" s="724">
        <v>0</v>
      </c>
      <c r="AI229" s="417">
        <v>0</v>
      </c>
      <c r="AJ229" s="3133">
        <v>0</v>
      </c>
      <c r="AK229" s="106">
        <v>0</v>
      </c>
      <c r="AL229" s="724">
        <v>0</v>
      </c>
      <c r="AM229" s="395">
        <v>0</v>
      </c>
      <c r="AN229" s="492">
        <v>1</v>
      </c>
      <c r="AO229" s="493">
        <v>0</v>
      </c>
      <c r="AP229" s="106">
        <v>0</v>
      </c>
      <c r="AQ229" s="417">
        <v>0</v>
      </c>
      <c r="AR229" s="697">
        <v>0</v>
      </c>
      <c r="AS229" s="724">
        <v>0</v>
      </c>
      <c r="AT229" s="417">
        <v>0</v>
      </c>
      <c r="AU229" s="417">
        <v>4</v>
      </c>
      <c r="AV229" s="417"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3197" t="s">
        <v>199</v>
      </c>
      <c r="B230" s="3198"/>
      <c r="C230" s="3022">
        <f t="shared" si="75"/>
        <v>19</v>
      </c>
      <c r="D230" s="3023">
        <f t="shared" si="66"/>
        <v>8</v>
      </c>
      <c r="E230" s="3141">
        <f t="shared" si="67"/>
        <v>11</v>
      </c>
      <c r="F230" s="3183">
        <v>0</v>
      </c>
      <c r="G230" s="3185">
        <v>0</v>
      </c>
      <c r="H230" s="3183">
        <v>0</v>
      </c>
      <c r="I230" s="3185">
        <v>0</v>
      </c>
      <c r="J230" s="3183">
        <v>2</v>
      </c>
      <c r="K230" s="3185">
        <v>3</v>
      </c>
      <c r="L230" s="3183">
        <v>6</v>
      </c>
      <c r="M230" s="3185">
        <v>5</v>
      </c>
      <c r="N230" s="3183">
        <v>0</v>
      </c>
      <c r="O230" s="3185">
        <v>0</v>
      </c>
      <c r="P230" s="3183">
        <v>0</v>
      </c>
      <c r="Q230" s="3185">
        <v>0</v>
      </c>
      <c r="R230" s="3183">
        <v>0</v>
      </c>
      <c r="S230" s="3185">
        <v>1</v>
      </c>
      <c r="T230" s="3183">
        <v>0</v>
      </c>
      <c r="U230" s="3185">
        <v>0</v>
      </c>
      <c r="V230" s="3183">
        <v>0</v>
      </c>
      <c r="W230" s="3185">
        <v>0</v>
      </c>
      <c r="X230" s="3183">
        <v>0</v>
      </c>
      <c r="Y230" s="3185">
        <v>0</v>
      </c>
      <c r="Z230" s="3183">
        <v>0</v>
      </c>
      <c r="AA230" s="3185">
        <v>1</v>
      </c>
      <c r="AB230" s="3183">
        <v>0</v>
      </c>
      <c r="AC230" s="3185">
        <v>1</v>
      </c>
      <c r="AD230" s="3183">
        <v>0</v>
      </c>
      <c r="AE230" s="3185">
        <v>0</v>
      </c>
      <c r="AF230" s="3183">
        <v>0</v>
      </c>
      <c r="AG230" s="3185">
        <v>0</v>
      </c>
      <c r="AH230" s="3183">
        <v>0</v>
      </c>
      <c r="AI230" s="3185">
        <v>0</v>
      </c>
      <c r="AJ230" s="3183">
        <v>0</v>
      </c>
      <c r="AK230" s="3185">
        <v>0</v>
      </c>
      <c r="AL230" s="3183">
        <v>0</v>
      </c>
      <c r="AM230" s="3195">
        <v>0</v>
      </c>
      <c r="AN230" s="3213">
        <v>1</v>
      </c>
      <c r="AO230" s="3214">
        <v>0</v>
      </c>
      <c r="AP230" s="3185">
        <v>0</v>
      </c>
      <c r="AQ230" s="3185">
        <v>0</v>
      </c>
      <c r="AR230" s="3196">
        <v>0</v>
      </c>
      <c r="AS230" s="3183">
        <v>0</v>
      </c>
      <c r="AT230" s="3185">
        <v>0</v>
      </c>
      <c r="AU230" s="3185">
        <v>7</v>
      </c>
      <c r="AV230" s="3185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2611">
        <f t="shared" si="67"/>
        <v>0</v>
      </c>
      <c r="F231" s="55"/>
      <c r="G231" s="57"/>
      <c r="H231" s="55"/>
      <c r="I231" s="57"/>
      <c r="J231" s="55"/>
      <c r="K231" s="57"/>
      <c r="L231" s="55"/>
      <c r="M231" s="57"/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/>
      <c r="AO231" s="373"/>
      <c r="AP231" s="57"/>
      <c r="AQ231" s="57"/>
      <c r="AR231" s="439"/>
      <c r="AS231" s="55"/>
      <c r="AT231" s="57"/>
      <c r="AU231" s="57"/>
      <c r="AV231" s="57"/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8</v>
      </c>
      <c r="D232" s="442">
        <f t="shared" si="66"/>
        <v>5</v>
      </c>
      <c r="E232" s="2606">
        <f t="shared" si="67"/>
        <v>3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1</v>
      </c>
      <c r="L232" s="36">
        <v>5</v>
      </c>
      <c r="M232" s="40">
        <v>0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1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1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3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1</v>
      </c>
      <c r="D233" s="442">
        <f t="shared" si="66"/>
        <v>1</v>
      </c>
      <c r="E233" s="2606">
        <f t="shared" si="67"/>
        <v>0</v>
      </c>
      <c r="F233" s="36">
        <v>0</v>
      </c>
      <c r="G233" s="40">
        <v>0</v>
      </c>
      <c r="H233" s="36">
        <v>0</v>
      </c>
      <c r="I233" s="40">
        <v>0</v>
      </c>
      <c r="J233" s="36">
        <v>1</v>
      </c>
      <c r="K233" s="40">
        <v>0</v>
      </c>
      <c r="L233" s="36">
        <v>0</v>
      </c>
      <c r="M233" s="40">
        <v>0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1</v>
      </c>
      <c r="AO233" s="373">
        <v>0</v>
      </c>
      <c r="AP233" s="57">
        <v>0</v>
      </c>
      <c r="AQ233" s="40">
        <v>0</v>
      </c>
      <c r="AR233" s="240">
        <v>0</v>
      </c>
      <c r="AS233" s="36">
        <v>0</v>
      </c>
      <c r="AT233" s="40">
        <v>0</v>
      </c>
      <c r="AU233" s="40">
        <v>0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2606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2606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2606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0</v>
      </c>
      <c r="D237" s="442">
        <f t="shared" si="76"/>
        <v>0</v>
      </c>
      <c r="E237" s="2606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965"/>
      <c r="B238" s="498" t="s">
        <v>208</v>
      </c>
      <c r="C238" s="451">
        <f t="shared" si="75"/>
        <v>0</v>
      </c>
      <c r="D238" s="444">
        <f t="shared" si="76"/>
        <v>0</v>
      </c>
      <c r="E238" s="2610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3215" t="s">
        <v>210</v>
      </c>
      <c r="C239" s="3190">
        <f t="shared" si="75"/>
        <v>0</v>
      </c>
      <c r="D239" s="3191">
        <f t="shared" si="76"/>
        <v>0</v>
      </c>
      <c r="E239" s="3189">
        <f t="shared" si="76"/>
        <v>0</v>
      </c>
      <c r="F239" s="3052"/>
      <c r="G239" s="3077"/>
      <c r="H239" s="3052"/>
      <c r="I239" s="3077"/>
      <c r="J239" s="3052"/>
      <c r="K239" s="3077"/>
      <c r="L239" s="3052"/>
      <c r="M239" s="3077"/>
      <c r="N239" s="3052"/>
      <c r="O239" s="3077"/>
      <c r="P239" s="3052"/>
      <c r="Q239" s="3077"/>
      <c r="R239" s="3052"/>
      <c r="S239" s="3077"/>
      <c r="T239" s="3052"/>
      <c r="U239" s="3077"/>
      <c r="V239" s="3052"/>
      <c r="W239" s="3077"/>
      <c r="X239" s="3052"/>
      <c r="Y239" s="3077"/>
      <c r="Z239" s="3052"/>
      <c r="AA239" s="3077"/>
      <c r="AB239" s="3052"/>
      <c r="AC239" s="3077"/>
      <c r="AD239" s="3052"/>
      <c r="AE239" s="3077"/>
      <c r="AF239" s="3052"/>
      <c r="AG239" s="3077"/>
      <c r="AH239" s="3052"/>
      <c r="AI239" s="3077"/>
      <c r="AJ239" s="3216"/>
      <c r="AK239" s="587"/>
      <c r="AL239" s="3052"/>
      <c r="AM239" s="3158"/>
      <c r="AN239" s="363"/>
      <c r="AO239" s="373"/>
      <c r="AP239" s="57"/>
      <c r="AQ239" s="3077"/>
      <c r="AR239" s="3088"/>
      <c r="AS239" s="3052"/>
      <c r="AT239" s="3077"/>
      <c r="AU239" s="3077"/>
      <c r="AV239" s="3077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2606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2609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3205" t="s">
        <v>214</v>
      </c>
      <c r="C242" s="3190">
        <f t="shared" si="75"/>
        <v>0</v>
      </c>
      <c r="D242" s="3191">
        <f>SUM(F242+H242+J242+L242+N242)</f>
        <v>0</v>
      </c>
      <c r="E242" s="3189">
        <f>SUM(G242+I242+K242+M242+O242)</f>
        <v>0</v>
      </c>
      <c r="F242" s="3052"/>
      <c r="G242" s="3077"/>
      <c r="H242" s="3052"/>
      <c r="I242" s="3077"/>
      <c r="J242" s="3052"/>
      <c r="K242" s="3077"/>
      <c r="L242" s="3052"/>
      <c r="M242" s="3077"/>
      <c r="N242" s="3052"/>
      <c r="O242" s="3077"/>
      <c r="P242" s="3200"/>
      <c r="Q242" s="3201"/>
      <c r="R242" s="3200"/>
      <c r="S242" s="3201"/>
      <c r="T242" s="3200"/>
      <c r="U242" s="3201"/>
      <c r="V242" s="3200"/>
      <c r="W242" s="3201"/>
      <c r="X242" s="3200"/>
      <c r="Y242" s="3201"/>
      <c r="Z242" s="3200"/>
      <c r="AA242" s="3201"/>
      <c r="AB242" s="3200"/>
      <c r="AC242" s="3201"/>
      <c r="AD242" s="3200"/>
      <c r="AE242" s="3201"/>
      <c r="AF242" s="3200"/>
      <c r="AG242" s="3201"/>
      <c r="AH242" s="3200"/>
      <c r="AI242" s="3201"/>
      <c r="AJ242" s="3200"/>
      <c r="AK242" s="3201"/>
      <c r="AL242" s="3200"/>
      <c r="AM242" s="3217"/>
      <c r="AN242" s="3159"/>
      <c r="AO242" s="3046"/>
      <c r="AP242" s="3077"/>
      <c r="AQ242" s="3077"/>
      <c r="AR242" s="3203"/>
      <c r="AS242" s="3052"/>
      <c r="AT242" s="3077"/>
      <c r="AU242" s="3077"/>
      <c r="AV242" s="3077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1</v>
      </c>
      <c r="D243" s="442">
        <f t="shared" ref="D243:E244" si="77">SUM(F243+H243+J243+L243+N243)</f>
        <v>0</v>
      </c>
      <c r="E243" s="2606">
        <f t="shared" si="77"/>
        <v>1</v>
      </c>
      <c r="F243" s="36">
        <v>0</v>
      </c>
      <c r="G243" s="40">
        <v>0</v>
      </c>
      <c r="H243" s="36">
        <v>0</v>
      </c>
      <c r="I243" s="40">
        <v>0</v>
      </c>
      <c r="J243" s="36">
        <v>0</v>
      </c>
      <c r="K243" s="40">
        <v>1</v>
      </c>
      <c r="L243" s="36">
        <v>0</v>
      </c>
      <c r="M243" s="40">
        <v>0</v>
      </c>
      <c r="N243" s="36">
        <v>0</v>
      </c>
      <c r="O243" s="40">
        <v>0</v>
      </c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>
        <v>0</v>
      </c>
      <c r="AO243" s="373">
        <v>0</v>
      </c>
      <c r="AP243" s="57">
        <v>0</v>
      </c>
      <c r="AQ243" s="40">
        <v>0</v>
      </c>
      <c r="AR243" s="502"/>
      <c r="AS243" s="36">
        <v>0</v>
      </c>
      <c r="AT243" s="40">
        <v>0</v>
      </c>
      <c r="AU243" s="40">
        <v>0</v>
      </c>
      <c r="AV243" s="40">
        <v>0</v>
      </c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2606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1</v>
      </c>
      <c r="D245" s="455">
        <f>SUM(F245+H245+J245+L245+N245)</f>
        <v>0</v>
      </c>
      <c r="E245" s="2609">
        <f>SUM(G245+I245+K245+M245+O245)</f>
        <v>1</v>
      </c>
      <c r="F245" s="43">
        <v>0</v>
      </c>
      <c r="G245" s="63">
        <v>0</v>
      </c>
      <c r="H245" s="43">
        <v>0</v>
      </c>
      <c r="I245" s="63">
        <v>0</v>
      </c>
      <c r="J245" s="43">
        <v>0</v>
      </c>
      <c r="K245" s="63">
        <v>1</v>
      </c>
      <c r="L245" s="43">
        <v>0</v>
      </c>
      <c r="M245" s="63">
        <v>0</v>
      </c>
      <c r="N245" s="43">
        <v>0</v>
      </c>
      <c r="O245" s="63"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0</v>
      </c>
      <c r="AQ245" s="43">
        <v>0</v>
      </c>
      <c r="AR245" s="504"/>
      <c r="AS245" s="43">
        <v>0</v>
      </c>
      <c r="AT245" s="63">
        <v>0</v>
      </c>
      <c r="AU245" s="63">
        <v>1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3218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2611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3206"/>
      <c r="AN246" s="3046"/>
      <c r="AO246" s="3160"/>
      <c r="AP246" s="3054"/>
      <c r="AQ246" s="57"/>
      <c r="AR246" s="57"/>
      <c r="AS246" s="3052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2607" t="s">
        <v>220</v>
      </c>
      <c r="C247" s="441">
        <f t="shared" si="75"/>
        <v>0</v>
      </c>
      <c r="D247" s="442">
        <f t="shared" si="78"/>
        <v>0</v>
      </c>
      <c r="E247" s="2606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2607" t="s">
        <v>221</v>
      </c>
      <c r="C248" s="441">
        <f t="shared" si="75"/>
        <v>0</v>
      </c>
      <c r="D248" s="442">
        <f t="shared" si="78"/>
        <v>0</v>
      </c>
      <c r="E248" s="2606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2607" t="s">
        <v>222</v>
      </c>
      <c r="C249" s="441">
        <f t="shared" si="75"/>
        <v>0</v>
      </c>
      <c r="D249" s="442">
        <f t="shared" si="78"/>
        <v>0</v>
      </c>
      <c r="E249" s="2606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2607" t="s">
        <v>223</v>
      </c>
      <c r="C250" s="436">
        <f t="shared" si="75"/>
        <v>0</v>
      </c>
      <c r="D250" s="437">
        <f t="shared" si="78"/>
        <v>0</v>
      </c>
      <c r="E250" s="2611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965"/>
      <c r="B251" s="469" t="s">
        <v>224</v>
      </c>
      <c r="C251" s="1117">
        <f t="shared" si="75"/>
        <v>1</v>
      </c>
      <c r="D251" s="432">
        <f t="shared" si="78"/>
        <v>0</v>
      </c>
      <c r="E251" s="416">
        <f t="shared" si="78"/>
        <v>1</v>
      </c>
      <c r="F251" s="36">
        <v>0</v>
      </c>
      <c r="G251" s="40">
        <v>0</v>
      </c>
      <c r="H251" s="36">
        <v>0</v>
      </c>
      <c r="I251" s="40">
        <v>0</v>
      </c>
      <c r="J251" s="36">
        <v>0</v>
      </c>
      <c r="K251" s="40">
        <v>0</v>
      </c>
      <c r="L251" s="36">
        <v>0</v>
      </c>
      <c r="M251" s="40">
        <v>0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1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3218" t="s">
        <v>226</v>
      </c>
      <c r="C252" s="3190">
        <f t="shared" si="75"/>
        <v>0</v>
      </c>
      <c r="D252" s="3191">
        <f t="shared" si="78"/>
        <v>0</v>
      </c>
      <c r="E252" s="3189">
        <f t="shared" si="78"/>
        <v>0</v>
      </c>
      <c r="F252" s="3052"/>
      <c r="G252" s="3077"/>
      <c r="H252" s="3052"/>
      <c r="I252" s="3077"/>
      <c r="J252" s="3052"/>
      <c r="K252" s="3077"/>
      <c r="L252" s="3052"/>
      <c r="M252" s="3077"/>
      <c r="N252" s="3052"/>
      <c r="O252" s="3077"/>
      <c r="P252" s="3052"/>
      <c r="Q252" s="3077"/>
      <c r="R252" s="3052"/>
      <c r="S252" s="3077"/>
      <c r="T252" s="3052"/>
      <c r="U252" s="3077"/>
      <c r="V252" s="3052"/>
      <c r="W252" s="3077"/>
      <c r="X252" s="3052"/>
      <c r="Y252" s="3077"/>
      <c r="Z252" s="3052"/>
      <c r="AA252" s="3077"/>
      <c r="AB252" s="3052"/>
      <c r="AC252" s="3077"/>
      <c r="AD252" s="3052"/>
      <c r="AE252" s="3077"/>
      <c r="AF252" s="3052"/>
      <c r="AG252" s="3077"/>
      <c r="AH252" s="3052"/>
      <c r="AI252" s="3077"/>
      <c r="AJ252" s="3052"/>
      <c r="AK252" s="3077"/>
      <c r="AL252" s="3052"/>
      <c r="AM252" s="3158"/>
      <c r="AN252" s="363"/>
      <c r="AO252" s="373"/>
      <c r="AP252" s="57"/>
      <c r="AQ252" s="507"/>
      <c r="AR252" s="508"/>
      <c r="AS252" s="3052"/>
      <c r="AT252" s="3077"/>
      <c r="AU252" s="3077"/>
      <c r="AV252" s="3077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2605" t="s">
        <v>227</v>
      </c>
      <c r="C253" s="436">
        <f t="shared" si="75"/>
        <v>0</v>
      </c>
      <c r="D253" s="437">
        <f t="shared" si="78"/>
        <v>0</v>
      </c>
      <c r="E253" s="2611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965"/>
      <c r="B254" s="2608" t="s">
        <v>228</v>
      </c>
      <c r="C254" s="3193">
        <f t="shared" si="75"/>
        <v>0</v>
      </c>
      <c r="D254" s="714">
        <f t="shared" si="78"/>
        <v>0</v>
      </c>
      <c r="E254" s="427">
        <f t="shared" si="78"/>
        <v>0</v>
      </c>
      <c r="F254" s="3133"/>
      <c r="G254" s="106"/>
      <c r="H254" s="3133"/>
      <c r="I254" s="106"/>
      <c r="J254" s="3133"/>
      <c r="K254" s="106"/>
      <c r="L254" s="3133"/>
      <c r="M254" s="106"/>
      <c r="N254" s="3133"/>
      <c r="O254" s="106"/>
      <c r="P254" s="3133"/>
      <c r="Q254" s="106"/>
      <c r="R254" s="3133"/>
      <c r="S254" s="106"/>
      <c r="T254" s="3133"/>
      <c r="U254" s="106"/>
      <c r="V254" s="3133"/>
      <c r="W254" s="106"/>
      <c r="X254" s="3133"/>
      <c r="Y254" s="106"/>
      <c r="Z254" s="3133"/>
      <c r="AA254" s="106"/>
      <c r="AB254" s="3133"/>
      <c r="AC254" s="106"/>
      <c r="AD254" s="3133"/>
      <c r="AE254" s="106"/>
      <c r="AF254" s="3133"/>
      <c r="AG254" s="106"/>
      <c r="AH254" s="3133"/>
      <c r="AI254" s="106"/>
      <c r="AJ254" s="3133"/>
      <c r="AK254" s="106"/>
      <c r="AL254" s="3133"/>
      <c r="AM254" s="428"/>
      <c r="AN254" s="800"/>
      <c r="AO254" s="827"/>
      <c r="AP254" s="106"/>
      <c r="AQ254" s="384"/>
      <c r="AR254" s="504"/>
      <c r="AS254" s="3133"/>
      <c r="AT254" s="106"/>
      <c r="AU254" s="106"/>
      <c r="AV254" s="106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941" t="s">
        <v>229</v>
      </c>
      <c r="B255" s="5937"/>
      <c r="C255" s="436">
        <f t="shared" si="75"/>
        <v>0</v>
      </c>
      <c r="D255" s="437">
        <f t="shared" si="78"/>
        <v>0</v>
      </c>
      <c r="E255" s="2611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2</v>
      </c>
      <c r="D256" s="442">
        <f t="shared" si="78"/>
        <v>1</v>
      </c>
      <c r="E256" s="2606">
        <f t="shared" si="78"/>
        <v>1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1</v>
      </c>
      <c r="M256" s="40">
        <v>1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1</v>
      </c>
      <c r="D257" s="442">
        <f t="shared" si="78"/>
        <v>1</v>
      </c>
      <c r="E257" s="2606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1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1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4</v>
      </c>
      <c r="D258" s="442">
        <f t="shared" si="78"/>
        <v>0</v>
      </c>
      <c r="E258" s="2606">
        <f t="shared" si="78"/>
        <v>4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4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2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3205" t="s">
        <v>234</v>
      </c>
      <c r="C259" s="441">
        <f t="shared" si="75"/>
        <v>0</v>
      </c>
      <c r="D259" s="442">
        <f t="shared" si="78"/>
        <v>0</v>
      </c>
      <c r="E259" s="2606">
        <f t="shared" si="78"/>
        <v>0</v>
      </c>
      <c r="F259" s="58"/>
      <c r="G259" s="60"/>
      <c r="H259" s="58"/>
      <c r="I259" s="60"/>
      <c r="J259" s="58"/>
      <c r="K259" s="60"/>
      <c r="L259" s="58"/>
      <c r="M259" s="60"/>
      <c r="N259" s="58"/>
      <c r="O259" s="60"/>
      <c r="P259" s="58"/>
      <c r="Q259" s="60"/>
      <c r="R259" s="58"/>
      <c r="S259" s="60"/>
      <c r="T259" s="58"/>
      <c r="U259" s="60"/>
      <c r="V259" s="58"/>
      <c r="W259" s="60"/>
      <c r="X259" s="58"/>
      <c r="Y259" s="60"/>
      <c r="Z259" s="58"/>
      <c r="AA259" s="60"/>
      <c r="AB259" s="58"/>
      <c r="AC259" s="60"/>
      <c r="AD259" s="58"/>
      <c r="AE259" s="60"/>
      <c r="AF259" s="58"/>
      <c r="AG259" s="60"/>
      <c r="AH259" s="58"/>
      <c r="AI259" s="60"/>
      <c r="AJ259" s="58"/>
      <c r="AK259" s="60"/>
      <c r="AL259" s="58"/>
      <c r="AM259" s="352"/>
      <c r="AN259" s="363"/>
      <c r="AO259" s="373"/>
      <c r="AP259" s="57"/>
      <c r="AQ259" s="60"/>
      <c r="AR259" s="307"/>
      <c r="AS259" s="58"/>
      <c r="AT259" s="60"/>
      <c r="AU259" s="60"/>
      <c r="AV259" s="60"/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0</v>
      </c>
      <c r="D260" s="442">
        <f t="shared" si="78"/>
        <v>0</v>
      </c>
      <c r="E260" s="2606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2606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2606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965"/>
      <c r="B263" s="477" t="s">
        <v>238</v>
      </c>
      <c r="C263" s="454">
        <f t="shared" si="75"/>
        <v>0</v>
      </c>
      <c r="D263" s="455">
        <f t="shared" si="78"/>
        <v>0</v>
      </c>
      <c r="E263" s="2609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117">
        <f t="shared" si="75"/>
        <v>0</v>
      </c>
      <c r="D264" s="432">
        <f t="shared" si="78"/>
        <v>0</v>
      </c>
      <c r="E264" s="416">
        <f t="shared" si="78"/>
        <v>0</v>
      </c>
      <c r="F264" s="724"/>
      <c r="G264" s="417"/>
      <c r="H264" s="724"/>
      <c r="I264" s="417"/>
      <c r="J264" s="724"/>
      <c r="K264" s="417"/>
      <c r="L264" s="724"/>
      <c r="M264" s="417"/>
      <c r="N264" s="724"/>
      <c r="O264" s="417"/>
      <c r="P264" s="724"/>
      <c r="Q264" s="417"/>
      <c r="R264" s="724"/>
      <c r="S264" s="417"/>
      <c r="T264" s="724"/>
      <c r="U264" s="417"/>
      <c r="V264" s="724"/>
      <c r="W264" s="417"/>
      <c r="X264" s="724"/>
      <c r="Y264" s="417"/>
      <c r="Z264" s="724"/>
      <c r="AA264" s="417"/>
      <c r="AB264" s="724"/>
      <c r="AC264" s="417"/>
      <c r="AD264" s="724"/>
      <c r="AE264" s="417"/>
      <c r="AF264" s="724"/>
      <c r="AG264" s="417"/>
      <c r="AH264" s="724"/>
      <c r="AI264" s="417"/>
      <c r="AJ264" s="724"/>
      <c r="AK264" s="417"/>
      <c r="AL264" s="724"/>
      <c r="AM264" s="395"/>
      <c r="AN264" s="363"/>
      <c r="AO264" s="373"/>
      <c r="AP264" s="57"/>
      <c r="AQ264" s="417"/>
      <c r="AR264" s="697"/>
      <c r="AS264" s="724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2609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800"/>
      <c r="AO265" s="827"/>
      <c r="AP265" s="106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966" t="s">
        <v>72</v>
      </c>
      <c r="D267" s="5966"/>
      <c r="E267" s="5966"/>
      <c r="F267" s="5917" t="s">
        <v>250</v>
      </c>
      <c r="G267" s="5919"/>
      <c r="H267" s="5917" t="s">
        <v>251</v>
      </c>
      <c r="I267" s="5919"/>
      <c r="J267" s="5917" t="s">
        <v>252</v>
      </c>
      <c r="K267" s="5919"/>
      <c r="L267" s="5917" t="s">
        <v>253</v>
      </c>
      <c r="M267" s="5919"/>
      <c r="N267" s="5917" t="s">
        <v>254</v>
      </c>
      <c r="O267" s="5919"/>
      <c r="P267" s="5917" t="s">
        <v>255</v>
      </c>
      <c r="Q267" s="5919"/>
      <c r="R267" s="5917" t="s">
        <v>256</v>
      </c>
      <c r="S267" s="5919"/>
      <c r="T267" s="5917" t="s">
        <v>257</v>
      </c>
      <c r="U267" s="5919"/>
      <c r="V267" s="5917" t="s">
        <v>258</v>
      </c>
      <c r="W267" s="5919"/>
      <c r="X267" s="5917" t="s">
        <v>259</v>
      </c>
      <c r="Y267" s="5919"/>
      <c r="Z267" s="5917" t="s">
        <v>260</v>
      </c>
      <c r="AA267" s="5919"/>
      <c r="AB267" s="5917" t="s">
        <v>261</v>
      </c>
      <c r="AC267" s="5919"/>
      <c r="AD267" s="5917" t="s">
        <v>262</v>
      </c>
      <c r="AE267" s="5919"/>
      <c r="AF267" s="5917" t="s">
        <v>263</v>
      </c>
      <c r="AG267" s="5919"/>
      <c r="AH267" s="5917" t="s">
        <v>264</v>
      </c>
      <c r="AI267" s="5919"/>
      <c r="AJ267" s="5917" t="s">
        <v>265</v>
      </c>
      <c r="AK267" s="5919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361"/>
      <c r="B268" s="4735"/>
      <c r="C268" s="3017" t="s">
        <v>97</v>
      </c>
      <c r="D268" s="3120" t="s">
        <v>62</v>
      </c>
      <c r="E268" s="3121" t="s">
        <v>98</v>
      </c>
      <c r="F268" s="3179" t="s">
        <v>62</v>
      </c>
      <c r="G268" s="3219" t="s">
        <v>98</v>
      </c>
      <c r="H268" s="3179" t="s">
        <v>62</v>
      </c>
      <c r="I268" s="3219" t="s">
        <v>98</v>
      </c>
      <c r="J268" s="3179" t="s">
        <v>62</v>
      </c>
      <c r="K268" s="3219" t="s">
        <v>98</v>
      </c>
      <c r="L268" s="3179" t="s">
        <v>62</v>
      </c>
      <c r="M268" s="3219" t="s">
        <v>98</v>
      </c>
      <c r="N268" s="3179" t="s">
        <v>62</v>
      </c>
      <c r="O268" s="3219" t="s">
        <v>98</v>
      </c>
      <c r="P268" s="3179" t="s">
        <v>62</v>
      </c>
      <c r="Q268" s="3219" t="s">
        <v>98</v>
      </c>
      <c r="R268" s="3179" t="s">
        <v>62</v>
      </c>
      <c r="S268" s="3219" t="s">
        <v>98</v>
      </c>
      <c r="T268" s="3179" t="s">
        <v>62</v>
      </c>
      <c r="U268" s="3219" t="s">
        <v>98</v>
      </c>
      <c r="V268" s="3179" t="s">
        <v>62</v>
      </c>
      <c r="W268" s="3219" t="s">
        <v>98</v>
      </c>
      <c r="X268" s="3179" t="s">
        <v>62</v>
      </c>
      <c r="Y268" s="3219" t="s">
        <v>98</v>
      </c>
      <c r="Z268" s="3179" t="s">
        <v>62</v>
      </c>
      <c r="AA268" s="3219" t="s">
        <v>98</v>
      </c>
      <c r="AB268" s="3179" t="s">
        <v>62</v>
      </c>
      <c r="AC268" s="3219" t="s">
        <v>98</v>
      </c>
      <c r="AD268" s="3179" t="s">
        <v>62</v>
      </c>
      <c r="AE268" s="3219" t="s">
        <v>98</v>
      </c>
      <c r="AF268" s="3179" t="s">
        <v>62</v>
      </c>
      <c r="AG268" s="3219" t="s">
        <v>98</v>
      </c>
      <c r="AH268" s="3179" t="s">
        <v>62</v>
      </c>
      <c r="AI268" s="3219" t="s">
        <v>98</v>
      </c>
      <c r="AJ268" s="3179" t="s">
        <v>62</v>
      </c>
      <c r="AK268" s="3219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3051" t="s">
        <v>171</v>
      </c>
      <c r="C269" s="3085">
        <f>SUM(D269+E269)</f>
        <v>0</v>
      </c>
      <c r="D269" s="3086">
        <f>SUM(F269+H269+J269+L269+N269+P269+R269+T269+V269+X269+Z269+AB269+AD269+AF269+AH269+AJ269)</f>
        <v>0</v>
      </c>
      <c r="E269" s="3076">
        <f>SUM(G269+I269+K269+M269+O269+Q269+S269+U269+W269+Y269+AA269+AC269+AE269+AG269+AI269+AK269)</f>
        <v>0</v>
      </c>
      <c r="F269" s="3052"/>
      <c r="G269" s="3077"/>
      <c r="H269" s="3052"/>
      <c r="I269" s="3077"/>
      <c r="J269" s="3052"/>
      <c r="K269" s="3077"/>
      <c r="L269" s="3052"/>
      <c r="M269" s="3077"/>
      <c r="N269" s="3052"/>
      <c r="O269" s="3077"/>
      <c r="P269" s="3052"/>
      <c r="Q269" s="3077"/>
      <c r="R269" s="3052"/>
      <c r="S269" s="3077"/>
      <c r="T269" s="3052"/>
      <c r="U269" s="3077"/>
      <c r="V269" s="3052"/>
      <c r="W269" s="3077"/>
      <c r="X269" s="3052"/>
      <c r="Y269" s="3077"/>
      <c r="Z269" s="3052"/>
      <c r="AA269" s="3077"/>
      <c r="AB269" s="3052"/>
      <c r="AC269" s="3077"/>
      <c r="AD269" s="3052"/>
      <c r="AE269" s="3077"/>
      <c r="AF269" s="3052"/>
      <c r="AG269" s="3077"/>
      <c r="AH269" s="3052"/>
      <c r="AI269" s="3077"/>
      <c r="AJ269" s="3052"/>
      <c r="AK269" s="3077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980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2615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3051" t="s">
        <v>171</v>
      </c>
      <c r="C271" s="3085">
        <f>SUM(D271+E271)</f>
        <v>0</v>
      </c>
      <c r="D271" s="3086">
        <f t="shared" si="80"/>
        <v>0</v>
      </c>
      <c r="E271" s="3076">
        <f t="shared" si="80"/>
        <v>0</v>
      </c>
      <c r="F271" s="3052"/>
      <c r="G271" s="3077"/>
      <c r="H271" s="3052"/>
      <c r="I271" s="3077"/>
      <c r="J271" s="3052"/>
      <c r="K271" s="3077"/>
      <c r="L271" s="3052"/>
      <c r="M271" s="3077"/>
      <c r="N271" s="3052"/>
      <c r="O271" s="3077"/>
      <c r="P271" s="3052"/>
      <c r="Q271" s="3077"/>
      <c r="R271" s="3052"/>
      <c r="S271" s="3077"/>
      <c r="T271" s="3052"/>
      <c r="U271" s="3077"/>
      <c r="V271" s="3052"/>
      <c r="W271" s="3077"/>
      <c r="X271" s="3052"/>
      <c r="Y271" s="3077"/>
      <c r="Z271" s="3052"/>
      <c r="AA271" s="3077"/>
      <c r="AB271" s="3052"/>
      <c r="AC271" s="3077"/>
      <c r="AD271" s="3052"/>
      <c r="AE271" s="3077"/>
      <c r="AF271" s="3052"/>
      <c r="AG271" s="3077"/>
      <c r="AH271" s="3052"/>
      <c r="AI271" s="3077"/>
      <c r="AJ271" s="3052"/>
      <c r="AK271" s="3077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980"/>
      <c r="B272" s="88" t="s">
        <v>85</v>
      </c>
      <c r="C272" s="3131">
        <f>SUM(D272+E272)</f>
        <v>0</v>
      </c>
      <c r="D272" s="701">
        <f t="shared" si="80"/>
        <v>0</v>
      </c>
      <c r="E272" s="2612">
        <f t="shared" si="80"/>
        <v>0</v>
      </c>
      <c r="F272" s="3133"/>
      <c r="G272" s="106"/>
      <c r="H272" s="3133"/>
      <c r="I272" s="106"/>
      <c r="J272" s="3133"/>
      <c r="K272" s="106"/>
      <c r="L272" s="3133"/>
      <c r="M272" s="106"/>
      <c r="N272" s="3133"/>
      <c r="O272" s="106"/>
      <c r="P272" s="3133"/>
      <c r="Q272" s="106"/>
      <c r="R272" s="3133"/>
      <c r="S272" s="106"/>
      <c r="T272" s="3133"/>
      <c r="U272" s="106"/>
      <c r="V272" s="3133"/>
      <c r="W272" s="106"/>
      <c r="X272" s="3133"/>
      <c r="Y272" s="106"/>
      <c r="Z272" s="3133"/>
      <c r="AA272" s="106"/>
      <c r="AB272" s="3133"/>
      <c r="AC272" s="106"/>
      <c r="AD272" s="3133"/>
      <c r="AE272" s="106"/>
      <c r="AF272" s="3133"/>
      <c r="AG272" s="106"/>
      <c r="AH272" s="3133"/>
      <c r="AI272" s="106"/>
      <c r="AJ272" s="3133"/>
      <c r="AK272" s="106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982" t="s">
        <v>271</v>
      </c>
      <c r="G274" s="5983"/>
      <c r="H274" s="5983"/>
      <c r="I274" s="5983"/>
      <c r="J274" s="5983"/>
      <c r="K274" s="5983"/>
      <c r="L274" s="5983"/>
      <c r="M274" s="5983"/>
      <c r="N274" s="5983"/>
      <c r="O274" s="5983"/>
      <c r="P274" s="5983"/>
      <c r="Q274" s="5983"/>
      <c r="R274" s="5983"/>
      <c r="S274" s="5983"/>
      <c r="T274" s="5983"/>
      <c r="U274" s="5983"/>
      <c r="V274" s="5983"/>
      <c r="W274" s="5983"/>
      <c r="X274" s="5983"/>
      <c r="Y274" s="5983"/>
      <c r="Z274" s="5983"/>
      <c r="AA274" s="5983"/>
      <c r="AB274" s="5983"/>
      <c r="AC274" s="5983"/>
      <c r="AD274" s="5983"/>
      <c r="AE274" s="5983"/>
      <c r="AF274" s="5983"/>
      <c r="AG274" s="5983"/>
      <c r="AH274" s="5983"/>
      <c r="AI274" s="5983"/>
      <c r="AJ274" s="5983"/>
      <c r="AK274" s="5984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361"/>
      <c r="D275" s="4790"/>
      <c r="E275" s="4735"/>
      <c r="F275" s="5982" t="s">
        <v>183</v>
      </c>
      <c r="G275" s="5985"/>
      <c r="H275" s="5982" t="s">
        <v>184</v>
      </c>
      <c r="I275" s="5985"/>
      <c r="J275" s="5982" t="s">
        <v>119</v>
      </c>
      <c r="K275" s="5985"/>
      <c r="L275" s="5982" t="s">
        <v>12</v>
      </c>
      <c r="M275" s="5985"/>
      <c r="N275" s="5917" t="s">
        <v>13</v>
      </c>
      <c r="O275" s="5919"/>
      <c r="P275" s="5917" t="s">
        <v>14</v>
      </c>
      <c r="Q275" s="5919"/>
      <c r="R275" s="5917" t="s">
        <v>15</v>
      </c>
      <c r="S275" s="5919"/>
      <c r="T275" s="5917" t="s">
        <v>16</v>
      </c>
      <c r="U275" s="5919"/>
      <c r="V275" s="5917" t="s">
        <v>17</v>
      </c>
      <c r="W275" s="5919"/>
      <c r="X275" s="5917" t="s">
        <v>18</v>
      </c>
      <c r="Y275" s="5919"/>
      <c r="Z275" s="5917" t="s">
        <v>273</v>
      </c>
      <c r="AA275" s="5919"/>
      <c r="AB275" s="5917" t="s">
        <v>45</v>
      </c>
      <c r="AC275" s="5919"/>
      <c r="AD275" s="5917" t="s">
        <v>46</v>
      </c>
      <c r="AE275" s="5919"/>
      <c r="AF275" s="5917" t="s">
        <v>274</v>
      </c>
      <c r="AG275" s="5919"/>
      <c r="AH275" s="5917" t="s">
        <v>275</v>
      </c>
      <c r="AI275" s="5919"/>
      <c r="AJ275" s="5955" t="s">
        <v>276</v>
      </c>
      <c r="AK275" s="5986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981"/>
      <c r="B276" s="5980"/>
      <c r="C276" s="3220" t="s">
        <v>97</v>
      </c>
      <c r="D276" s="3221" t="s">
        <v>62</v>
      </c>
      <c r="E276" s="2600" t="s">
        <v>98</v>
      </c>
      <c r="F276" s="3222" t="s">
        <v>62</v>
      </c>
      <c r="G276" s="686" t="s">
        <v>98</v>
      </c>
      <c r="H276" s="3222" t="s">
        <v>62</v>
      </c>
      <c r="I276" s="686" t="s">
        <v>98</v>
      </c>
      <c r="J276" s="3222" t="s">
        <v>62</v>
      </c>
      <c r="K276" s="686" t="s">
        <v>98</v>
      </c>
      <c r="L276" s="3222" t="s">
        <v>62</v>
      </c>
      <c r="M276" s="686" t="s">
        <v>98</v>
      </c>
      <c r="N276" s="3222" t="s">
        <v>62</v>
      </c>
      <c r="O276" s="686" t="s">
        <v>98</v>
      </c>
      <c r="P276" s="3222" t="s">
        <v>62</v>
      </c>
      <c r="Q276" s="686" t="s">
        <v>98</v>
      </c>
      <c r="R276" s="3222" t="s">
        <v>62</v>
      </c>
      <c r="S276" s="686" t="s">
        <v>98</v>
      </c>
      <c r="T276" s="2622" t="s">
        <v>62</v>
      </c>
      <c r="U276" s="2622" t="s">
        <v>98</v>
      </c>
      <c r="V276" s="3223" t="s">
        <v>62</v>
      </c>
      <c r="W276" s="686" t="s">
        <v>98</v>
      </c>
      <c r="X276" s="3222" t="s">
        <v>62</v>
      </c>
      <c r="Y276" s="686" t="s">
        <v>98</v>
      </c>
      <c r="Z276" s="3222" t="s">
        <v>62</v>
      </c>
      <c r="AA276" s="686" t="s">
        <v>98</v>
      </c>
      <c r="AB276" s="3222" t="s">
        <v>62</v>
      </c>
      <c r="AC276" s="686" t="s">
        <v>98</v>
      </c>
      <c r="AD276" s="3222" t="s">
        <v>62</v>
      </c>
      <c r="AE276" s="686" t="s">
        <v>98</v>
      </c>
      <c r="AF276" s="3222" t="s">
        <v>62</v>
      </c>
      <c r="AG276" s="686" t="s">
        <v>98</v>
      </c>
      <c r="AH276" s="3222" t="s">
        <v>62</v>
      </c>
      <c r="AI276" s="686" t="s">
        <v>98</v>
      </c>
      <c r="AJ276" s="3222" t="s">
        <v>62</v>
      </c>
      <c r="AK276" s="687" t="s">
        <v>98</v>
      </c>
      <c r="AL276" s="4735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3224">
        <f>SUM(D277+E277)</f>
        <v>0</v>
      </c>
      <c r="D277" s="3225">
        <f>SUM(F277+H277+J277+L277+N277+P277+R277+T277+V277+X277+Z277+AB277+AD277+AF277+AH277+AJ277)</f>
        <v>0</v>
      </c>
      <c r="E277" s="3157">
        <f>SUM(G277+I277+K277+M277+O277+Q277+S277+U277+W277+Y277+AA277+AC277+AE277+AG277+AI277+AK277)</f>
        <v>0</v>
      </c>
      <c r="F277" s="3052"/>
      <c r="G277" s="3077"/>
      <c r="H277" s="3052"/>
      <c r="I277" s="3077"/>
      <c r="J277" s="3052"/>
      <c r="K277" s="3077"/>
      <c r="L277" s="3052"/>
      <c r="M277" s="3077"/>
      <c r="N277" s="3052"/>
      <c r="O277" s="3077"/>
      <c r="P277" s="3052"/>
      <c r="Q277" s="3077"/>
      <c r="R277" s="3052"/>
      <c r="S277" s="3077"/>
      <c r="T277" s="3052"/>
      <c r="U277" s="3077"/>
      <c r="V277" s="3052"/>
      <c r="W277" s="3077"/>
      <c r="X277" s="3052"/>
      <c r="Y277" s="3077"/>
      <c r="Z277" s="3052"/>
      <c r="AA277" s="3077"/>
      <c r="AB277" s="3052"/>
      <c r="AC277" s="3077"/>
      <c r="AD277" s="3052"/>
      <c r="AE277" s="3077"/>
      <c r="AF277" s="3052"/>
      <c r="AG277" s="3077"/>
      <c r="AH277" s="3052"/>
      <c r="AI277" s="3077"/>
      <c r="AJ277" s="3052"/>
      <c r="AK277" s="3078"/>
      <c r="AL277" s="3077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980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698" t="s">
        <v>73</v>
      </c>
      <c r="C279" s="3226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3136"/>
      <c r="AW279" s="3137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980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3144"/>
      <c r="AW280" s="3100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3144"/>
      <c r="AW281" s="3100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964" t="s">
        <v>281</v>
      </c>
      <c r="D282" s="5964"/>
      <c r="E282" s="5964"/>
      <c r="F282" s="5917" t="s">
        <v>282</v>
      </c>
      <c r="G282" s="5918"/>
      <c r="H282" s="5918"/>
      <c r="I282" s="5918"/>
      <c r="J282" s="5918"/>
      <c r="K282" s="5918"/>
      <c r="L282" s="5918"/>
      <c r="M282" s="5918"/>
      <c r="N282" s="5918"/>
      <c r="O282" s="5918"/>
      <c r="P282" s="5918"/>
      <c r="Q282" s="5918"/>
      <c r="R282" s="5918"/>
      <c r="S282" s="5918"/>
      <c r="T282" s="5918"/>
      <c r="U282" s="5918"/>
      <c r="V282" s="5918"/>
      <c r="W282" s="5918"/>
      <c r="X282" s="5918"/>
      <c r="Y282" s="5918"/>
      <c r="Z282" s="5918"/>
      <c r="AA282" s="5918"/>
      <c r="AB282" s="5918"/>
      <c r="AC282" s="5918"/>
      <c r="AD282" s="5918"/>
      <c r="AE282" s="5918"/>
      <c r="AF282" s="5918"/>
      <c r="AG282" s="5918"/>
      <c r="AH282" s="5918"/>
      <c r="AI282" s="5918"/>
      <c r="AJ282" s="5918"/>
      <c r="AK282" s="5918"/>
      <c r="AL282" s="5918"/>
      <c r="AM282" s="5988"/>
      <c r="AN282" s="5961" t="s">
        <v>85</v>
      </c>
      <c r="AO282" s="5961"/>
      <c r="AP282" s="5956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3227"/>
      <c r="AW282" s="3228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987"/>
      <c r="D283" s="5987"/>
      <c r="E283" s="5987"/>
      <c r="F283" s="5989" t="s">
        <v>284</v>
      </c>
      <c r="G283" s="5961"/>
      <c r="H283" s="5989" t="s">
        <v>183</v>
      </c>
      <c r="I283" s="5961"/>
      <c r="J283" s="5989" t="s">
        <v>184</v>
      </c>
      <c r="K283" s="5961"/>
      <c r="L283" s="5989" t="s">
        <v>119</v>
      </c>
      <c r="M283" s="5961"/>
      <c r="N283" s="5989" t="s">
        <v>12</v>
      </c>
      <c r="O283" s="5961"/>
      <c r="P283" s="5989" t="s">
        <v>121</v>
      </c>
      <c r="Q283" s="5956"/>
      <c r="R283" s="5989" t="s">
        <v>122</v>
      </c>
      <c r="S283" s="5956"/>
      <c r="T283" s="5989" t="s">
        <v>123</v>
      </c>
      <c r="U283" s="5956"/>
      <c r="V283" s="5989" t="s">
        <v>124</v>
      </c>
      <c r="W283" s="5956"/>
      <c r="X283" s="5989" t="s">
        <v>125</v>
      </c>
      <c r="Y283" s="5956"/>
      <c r="Z283" s="5989" t="s">
        <v>126</v>
      </c>
      <c r="AA283" s="5956"/>
      <c r="AB283" s="5989" t="s">
        <v>127</v>
      </c>
      <c r="AC283" s="5956"/>
      <c r="AD283" s="5989" t="s">
        <v>128</v>
      </c>
      <c r="AE283" s="5956"/>
      <c r="AF283" s="5989" t="s">
        <v>129</v>
      </c>
      <c r="AG283" s="5956"/>
      <c r="AH283" s="5989" t="s">
        <v>130</v>
      </c>
      <c r="AI283" s="5956"/>
      <c r="AJ283" s="5989" t="s">
        <v>131</v>
      </c>
      <c r="AK283" s="5956"/>
      <c r="AL283" s="5989" t="s">
        <v>132</v>
      </c>
      <c r="AM283" s="5990"/>
      <c r="AN283" s="4887" t="s">
        <v>285</v>
      </c>
      <c r="AO283" s="4887" t="s">
        <v>286</v>
      </c>
      <c r="AP283" s="4889" t="s">
        <v>287</v>
      </c>
      <c r="AQ283" s="5668"/>
      <c r="AR283" s="4884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361"/>
      <c r="B284" s="4735"/>
      <c r="C284" s="3229" t="s">
        <v>97</v>
      </c>
      <c r="D284" s="3230" t="s">
        <v>62</v>
      </c>
      <c r="E284" s="3219" t="s">
        <v>98</v>
      </c>
      <c r="F284" s="3229" t="s">
        <v>288</v>
      </c>
      <c r="G284" s="3231" t="s">
        <v>98</v>
      </c>
      <c r="H284" s="3229" t="s">
        <v>288</v>
      </c>
      <c r="I284" s="3231" t="s">
        <v>98</v>
      </c>
      <c r="J284" s="3229" t="s">
        <v>288</v>
      </c>
      <c r="K284" s="3231" t="s">
        <v>98</v>
      </c>
      <c r="L284" s="3229" t="s">
        <v>288</v>
      </c>
      <c r="M284" s="3231" t="s">
        <v>98</v>
      </c>
      <c r="N284" s="3229" t="s">
        <v>288</v>
      </c>
      <c r="O284" s="3231" t="s">
        <v>98</v>
      </c>
      <c r="P284" s="3229" t="s">
        <v>288</v>
      </c>
      <c r="Q284" s="3231" t="s">
        <v>98</v>
      </c>
      <c r="R284" s="3229" t="s">
        <v>288</v>
      </c>
      <c r="S284" s="3231" t="s">
        <v>98</v>
      </c>
      <c r="T284" s="3229" t="s">
        <v>288</v>
      </c>
      <c r="U284" s="3231" t="s">
        <v>98</v>
      </c>
      <c r="V284" s="3229" t="s">
        <v>288</v>
      </c>
      <c r="W284" s="3231" t="s">
        <v>98</v>
      </c>
      <c r="X284" s="3229" t="s">
        <v>288</v>
      </c>
      <c r="Y284" s="3231" t="s">
        <v>98</v>
      </c>
      <c r="Z284" s="3229" t="s">
        <v>288</v>
      </c>
      <c r="AA284" s="3231" t="s">
        <v>98</v>
      </c>
      <c r="AB284" s="3229" t="s">
        <v>288</v>
      </c>
      <c r="AC284" s="3231" t="s">
        <v>98</v>
      </c>
      <c r="AD284" s="3229" t="s">
        <v>288</v>
      </c>
      <c r="AE284" s="3231" t="s">
        <v>98</v>
      </c>
      <c r="AF284" s="3229" t="s">
        <v>288</v>
      </c>
      <c r="AG284" s="3231" t="s">
        <v>98</v>
      </c>
      <c r="AH284" s="3229" t="s">
        <v>288</v>
      </c>
      <c r="AI284" s="3231" t="s">
        <v>98</v>
      </c>
      <c r="AJ284" s="3229" t="s">
        <v>288</v>
      </c>
      <c r="AK284" s="3231" t="s">
        <v>98</v>
      </c>
      <c r="AL284" s="3229" t="s">
        <v>288</v>
      </c>
      <c r="AM284" s="3232" t="s">
        <v>98</v>
      </c>
      <c r="AN284" s="5669"/>
      <c r="AO284" s="5669"/>
      <c r="AP284" s="4735"/>
      <c r="AQ284" s="3229" t="s">
        <v>289</v>
      </c>
      <c r="AR284" s="2604" t="s">
        <v>290</v>
      </c>
      <c r="AS284" s="5965"/>
      <c r="AT284" s="5965"/>
      <c r="AU284" s="4735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991" t="s">
        <v>291</v>
      </c>
      <c r="B285" s="5972"/>
      <c r="C285" s="3233">
        <f t="shared" ref="C285:C294" si="82">SUM(D285+E285)</f>
        <v>8</v>
      </c>
      <c r="D285" s="3234">
        <f>SUM(F285+H285+J285+L285+N285+P285+R285+T285+V285+X285+Z285+AB285+AD285+AF285+AH285+AJ285+AL285)</f>
        <v>5</v>
      </c>
      <c r="E285" s="3194">
        <f>SUM(G285+I285+K285+M285+O285+Q285+S285+U285+W285+Y285+AA285+AC285+AE285+AG285+AI285+AK285+AM285)</f>
        <v>3</v>
      </c>
      <c r="F285" s="3233">
        <f>SUM(F295:F303)</f>
        <v>0</v>
      </c>
      <c r="G285" s="3235">
        <f>SUM(G295:G303)</f>
        <v>0</v>
      </c>
      <c r="H285" s="3233">
        <f>SUM(H295:H303)</f>
        <v>0</v>
      </c>
      <c r="I285" s="3235">
        <f>SUM(I295:I303)</f>
        <v>0</v>
      </c>
      <c r="J285" s="3233">
        <f>SUM(J295:J303)</f>
        <v>0</v>
      </c>
      <c r="K285" s="3235">
        <f>SUM(K286:K303)</f>
        <v>0</v>
      </c>
      <c r="L285" s="3233">
        <f>SUM(L295:L303)</f>
        <v>0</v>
      </c>
      <c r="M285" s="3235">
        <f>SUM(M286:M303)</f>
        <v>0</v>
      </c>
      <c r="N285" s="3233">
        <f>SUM(N295:N303)</f>
        <v>0</v>
      </c>
      <c r="O285" s="3235">
        <f>SUM(O286:O303)</f>
        <v>2</v>
      </c>
      <c r="P285" s="3233">
        <f>SUM(P295:P303)</f>
        <v>0</v>
      </c>
      <c r="Q285" s="3235">
        <f>SUM(Q286:Q303)</f>
        <v>1</v>
      </c>
      <c r="R285" s="3233">
        <f>SUM(R295:R303)</f>
        <v>2</v>
      </c>
      <c r="S285" s="3235">
        <f>SUM(S286:S303)</f>
        <v>0</v>
      </c>
      <c r="T285" s="3233">
        <f>SUM(T295:T303)</f>
        <v>0</v>
      </c>
      <c r="U285" s="3235">
        <f>SUM(U286:U303)</f>
        <v>0</v>
      </c>
      <c r="V285" s="3233">
        <f>SUM(V295:V303)</f>
        <v>1</v>
      </c>
      <c r="W285" s="3235">
        <f>SUM(W286:W303)</f>
        <v>0</v>
      </c>
      <c r="X285" s="3233">
        <f>SUM(X295:X303)</f>
        <v>0</v>
      </c>
      <c r="Y285" s="3235">
        <f>SUM(Y286:Y303)</f>
        <v>0</v>
      </c>
      <c r="Z285" s="3233">
        <f>SUM(Z295:Z303)</f>
        <v>0</v>
      </c>
      <c r="AA285" s="3235">
        <f>SUM(AA286:AA303)</f>
        <v>0</v>
      </c>
      <c r="AB285" s="3233">
        <f t="shared" ref="AB285:AM285" si="83">SUM(AB295:AB303)</f>
        <v>1</v>
      </c>
      <c r="AC285" s="3235">
        <f>SUM(AC286:AC303)</f>
        <v>0</v>
      </c>
      <c r="AD285" s="3233">
        <f t="shared" si="83"/>
        <v>0</v>
      </c>
      <c r="AE285" s="3235">
        <f t="shared" si="83"/>
        <v>0</v>
      </c>
      <c r="AF285" s="3233">
        <f t="shared" si="83"/>
        <v>0</v>
      </c>
      <c r="AG285" s="3235">
        <f t="shared" si="83"/>
        <v>0</v>
      </c>
      <c r="AH285" s="3233">
        <f t="shared" si="83"/>
        <v>1</v>
      </c>
      <c r="AI285" s="3235">
        <f t="shared" si="83"/>
        <v>0</v>
      </c>
      <c r="AJ285" s="3233">
        <f t="shared" si="83"/>
        <v>0</v>
      </c>
      <c r="AK285" s="3235">
        <f t="shared" si="83"/>
        <v>0</v>
      </c>
      <c r="AL285" s="3233">
        <f>SUM(AL295:AL303)</f>
        <v>0</v>
      </c>
      <c r="AM285" s="3236">
        <f t="shared" si="83"/>
        <v>0</v>
      </c>
      <c r="AN285" s="3237">
        <f t="shared" ref="AN285:AU285" si="84">SUM(AN286:AN303)</f>
        <v>0</v>
      </c>
      <c r="AO285" s="3237">
        <f t="shared" si="84"/>
        <v>0</v>
      </c>
      <c r="AP285" s="3238">
        <f t="shared" si="84"/>
        <v>0</v>
      </c>
      <c r="AQ285" s="3233">
        <f t="shared" si="84"/>
        <v>0</v>
      </c>
      <c r="AR285" s="3238">
        <f t="shared" si="84"/>
        <v>0</v>
      </c>
      <c r="AS285" s="3239">
        <f t="shared" si="84"/>
        <v>0</v>
      </c>
      <c r="AT285" s="3239">
        <f t="shared" si="84"/>
        <v>1</v>
      </c>
      <c r="AU285" s="3194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3240" t="s">
        <v>33</v>
      </c>
      <c r="C286" s="234">
        <f t="shared" si="82"/>
        <v>2</v>
      </c>
      <c r="D286" s="3241"/>
      <c r="E286" s="3189">
        <f t="shared" ref="E286:E294" si="85">SUM(K286+M286+O286+Q286+S286+U286+W286+Y286+AA286+AC286)</f>
        <v>2</v>
      </c>
      <c r="F286" s="3242"/>
      <c r="G286" s="507"/>
      <c r="H286" s="3242"/>
      <c r="I286" s="507"/>
      <c r="J286" s="3242"/>
      <c r="K286" s="57"/>
      <c r="L286" s="3242"/>
      <c r="M286" s="57"/>
      <c r="N286" s="3242"/>
      <c r="O286" s="57">
        <v>1</v>
      </c>
      <c r="P286" s="3242"/>
      <c r="Q286" s="57">
        <v>1</v>
      </c>
      <c r="R286" s="3242"/>
      <c r="S286" s="57"/>
      <c r="T286" s="3242"/>
      <c r="U286" s="57"/>
      <c r="V286" s="3242"/>
      <c r="W286" s="57"/>
      <c r="X286" s="3242"/>
      <c r="Y286" s="57"/>
      <c r="Z286" s="3242"/>
      <c r="AA286" s="57"/>
      <c r="AB286" s="3242"/>
      <c r="AC286" s="57"/>
      <c r="AD286" s="3242"/>
      <c r="AE286" s="507"/>
      <c r="AF286" s="3242"/>
      <c r="AG286" s="507"/>
      <c r="AH286" s="3242"/>
      <c r="AI286" s="507"/>
      <c r="AJ286" s="3242"/>
      <c r="AK286" s="507"/>
      <c r="AL286" s="3242"/>
      <c r="AM286" s="551"/>
      <c r="AN286" s="3046">
        <v>0</v>
      </c>
      <c r="AO286" s="373">
        <v>0</v>
      </c>
      <c r="AP286" s="57">
        <v>0</v>
      </c>
      <c r="AQ286" s="55">
        <v>0</v>
      </c>
      <c r="AR286" s="57">
        <v>0</v>
      </c>
      <c r="AS286" s="439">
        <v>0</v>
      </c>
      <c r="AT286" s="439">
        <v>1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2611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2606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2606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2606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2606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2606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2606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4894"/>
      <c r="B294" s="2614" t="s">
        <v>299</v>
      </c>
      <c r="C294" s="287">
        <f t="shared" si="82"/>
        <v>0</v>
      </c>
      <c r="D294" s="559"/>
      <c r="E294" s="2609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3240" t="s">
        <v>33</v>
      </c>
      <c r="C295" s="436">
        <f t="shared" ref="C295:C303" si="93">SUM(D295+E295)</f>
        <v>3</v>
      </c>
      <c r="D295" s="437">
        <f>SUM(F295+H295+J295+L295+N295+P295+R295+T295+V295+X295+Z295+AB295+AD295+AF295+AH295+AJ295+AL295)</f>
        <v>2</v>
      </c>
      <c r="E295" s="2611">
        <f>SUM(G295+I295+K295+M295+O295+Q295+S295+U295+W295+Y295+AA295+AC295+AE295+AG295+AI295+AK295+AM295)</f>
        <v>1</v>
      </c>
      <c r="F295" s="735"/>
      <c r="G295" s="736"/>
      <c r="H295" s="737"/>
      <c r="I295" s="736"/>
      <c r="J295" s="737"/>
      <c r="K295" s="381"/>
      <c r="L295" s="738"/>
      <c r="M295" s="736"/>
      <c r="N295" s="737"/>
      <c r="O295" s="739">
        <v>1</v>
      </c>
      <c r="P295" s="735"/>
      <c r="Q295" s="736"/>
      <c r="R295" s="737">
        <v>1</v>
      </c>
      <c r="S295" s="739"/>
      <c r="T295" s="735"/>
      <c r="U295" s="736"/>
      <c r="V295" s="737"/>
      <c r="W295" s="739"/>
      <c r="X295" s="735"/>
      <c r="Y295" s="736"/>
      <c r="Z295" s="737"/>
      <c r="AA295" s="739"/>
      <c r="AB295" s="735"/>
      <c r="AC295" s="736"/>
      <c r="AD295" s="737"/>
      <c r="AE295" s="739"/>
      <c r="AF295" s="735"/>
      <c r="AG295" s="736"/>
      <c r="AH295" s="737">
        <v>1</v>
      </c>
      <c r="AI295" s="739"/>
      <c r="AJ295" s="735"/>
      <c r="AK295" s="736"/>
      <c r="AL295" s="737"/>
      <c r="AM295" s="740"/>
      <c r="AN295" s="3046"/>
      <c r="AO295" s="373"/>
      <c r="AP295" s="57"/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2611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2</v>
      </c>
      <c r="D297" s="235">
        <f t="shared" si="94"/>
        <v>2</v>
      </c>
      <c r="E297" s="2606">
        <f t="shared" si="94"/>
        <v>0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>
        <v>1</v>
      </c>
      <c r="S297" s="38"/>
      <c r="T297" s="36"/>
      <c r="U297" s="41"/>
      <c r="V297" s="237">
        <v>1</v>
      </c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>
        <v>0</v>
      </c>
      <c r="AO297" s="237">
        <v>0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2606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2606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2606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2606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2606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670"/>
      <c r="B303" s="2614" t="s">
        <v>299</v>
      </c>
      <c r="C303" s="287">
        <f t="shared" si="93"/>
        <v>1</v>
      </c>
      <c r="D303" s="288">
        <f t="shared" si="94"/>
        <v>1</v>
      </c>
      <c r="E303" s="2609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>
        <v>1</v>
      </c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>
        <v>0</v>
      </c>
      <c r="AO303" s="244">
        <v>0</v>
      </c>
      <c r="AP303" s="63">
        <v>0</v>
      </c>
      <c r="AQ303" s="43">
        <v>0</v>
      </c>
      <c r="AR303" s="63">
        <v>0</v>
      </c>
      <c r="AS303" s="298">
        <v>0</v>
      </c>
      <c r="AT303" s="63">
        <v>0</v>
      </c>
      <c r="AU303" s="63">
        <v>0</v>
      </c>
      <c r="AV303" s="53" t="str">
        <f>CB303&amp;CC303&amp;CD303</f>
        <v/>
      </c>
      <c r="AX303" s="3144"/>
      <c r="AY303" s="3100"/>
      <c r="AZ303" s="3100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3144"/>
      <c r="AY304" s="3100"/>
      <c r="AZ304" s="3100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917" t="s">
        <v>302</v>
      </c>
      <c r="G305" s="5918"/>
      <c r="H305" s="5918"/>
      <c r="I305" s="5918"/>
      <c r="J305" s="5918"/>
      <c r="K305" s="5918"/>
      <c r="L305" s="5918"/>
      <c r="M305" s="5918"/>
      <c r="N305" s="5918"/>
      <c r="O305" s="5918"/>
      <c r="P305" s="5918"/>
      <c r="Q305" s="5918"/>
      <c r="R305" s="5918"/>
      <c r="S305" s="5918"/>
      <c r="T305" s="5918"/>
      <c r="U305" s="5918"/>
      <c r="V305" s="5918"/>
      <c r="W305" s="5918"/>
      <c r="X305" s="5918"/>
      <c r="Y305" s="5918"/>
      <c r="Z305" s="5918"/>
      <c r="AA305" s="5918"/>
      <c r="AB305" s="5918"/>
      <c r="AC305" s="5918"/>
      <c r="AD305" s="5918"/>
      <c r="AE305" s="5918"/>
      <c r="AF305" s="5918"/>
      <c r="AG305" s="5918"/>
      <c r="AH305" s="5918"/>
      <c r="AI305" s="5918"/>
      <c r="AJ305" s="5918"/>
      <c r="AK305" s="5918"/>
      <c r="AL305" s="5918"/>
      <c r="AM305" s="5918"/>
      <c r="AN305" s="5918"/>
      <c r="AO305" s="5918"/>
      <c r="AP305" s="5918"/>
      <c r="AQ305" s="5918"/>
      <c r="AR305" s="5918"/>
      <c r="AS305" s="5992"/>
      <c r="AT305" s="5993" t="s">
        <v>283</v>
      </c>
      <c r="AU305" s="5994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998"/>
      <c r="D306" s="4909"/>
      <c r="E306" s="5670"/>
      <c r="F306" s="5955" t="s">
        <v>303</v>
      </c>
      <c r="G306" s="5961"/>
      <c r="H306" s="5955" t="s">
        <v>304</v>
      </c>
      <c r="I306" s="5961"/>
      <c r="J306" s="5955" t="s">
        <v>305</v>
      </c>
      <c r="K306" s="5961"/>
      <c r="L306" s="5955" t="s">
        <v>306</v>
      </c>
      <c r="M306" s="5961"/>
      <c r="N306" s="5955" t="s">
        <v>307</v>
      </c>
      <c r="O306" s="5961"/>
      <c r="P306" s="5955" t="s">
        <v>184</v>
      </c>
      <c r="Q306" s="5961"/>
      <c r="R306" s="5955" t="s">
        <v>119</v>
      </c>
      <c r="S306" s="5961"/>
      <c r="T306" s="5955" t="s">
        <v>12</v>
      </c>
      <c r="U306" s="5961"/>
      <c r="V306" s="5955" t="s">
        <v>121</v>
      </c>
      <c r="W306" s="5956"/>
      <c r="X306" s="5955" t="s">
        <v>122</v>
      </c>
      <c r="Y306" s="5956"/>
      <c r="Z306" s="5955" t="s">
        <v>123</v>
      </c>
      <c r="AA306" s="5956"/>
      <c r="AB306" s="5955" t="s">
        <v>124</v>
      </c>
      <c r="AC306" s="5956"/>
      <c r="AD306" s="5955" t="s">
        <v>125</v>
      </c>
      <c r="AE306" s="5956"/>
      <c r="AF306" s="5955" t="s">
        <v>126</v>
      </c>
      <c r="AG306" s="5956"/>
      <c r="AH306" s="5955" t="s">
        <v>127</v>
      </c>
      <c r="AI306" s="5956"/>
      <c r="AJ306" s="5955" t="s">
        <v>128</v>
      </c>
      <c r="AK306" s="5956"/>
      <c r="AL306" s="5955" t="s">
        <v>129</v>
      </c>
      <c r="AM306" s="5956"/>
      <c r="AN306" s="5955" t="s">
        <v>130</v>
      </c>
      <c r="AO306" s="5956"/>
      <c r="AP306" s="5955" t="s">
        <v>131</v>
      </c>
      <c r="AQ306" s="5956"/>
      <c r="AR306" s="5955" t="s">
        <v>132</v>
      </c>
      <c r="AS306" s="5990"/>
      <c r="AT306" s="6000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4986"/>
      <c r="B307" s="5081"/>
      <c r="C307" s="3017" t="s">
        <v>97</v>
      </c>
      <c r="D307" s="3243" t="s">
        <v>62</v>
      </c>
      <c r="E307" s="2601" t="s">
        <v>98</v>
      </c>
      <c r="F307" s="3017" t="s">
        <v>288</v>
      </c>
      <c r="G307" s="3169" t="s">
        <v>98</v>
      </c>
      <c r="H307" s="3017" t="s">
        <v>288</v>
      </c>
      <c r="I307" s="3169" t="s">
        <v>98</v>
      </c>
      <c r="J307" s="3017" t="s">
        <v>288</v>
      </c>
      <c r="K307" s="3169" t="s">
        <v>98</v>
      </c>
      <c r="L307" s="3017" t="s">
        <v>288</v>
      </c>
      <c r="M307" s="3169" t="s">
        <v>98</v>
      </c>
      <c r="N307" s="3017" t="s">
        <v>288</v>
      </c>
      <c r="O307" s="3169" t="s">
        <v>98</v>
      </c>
      <c r="P307" s="3017" t="s">
        <v>288</v>
      </c>
      <c r="Q307" s="3169" t="s">
        <v>98</v>
      </c>
      <c r="R307" s="3017" t="s">
        <v>288</v>
      </c>
      <c r="S307" s="3169" t="s">
        <v>98</v>
      </c>
      <c r="T307" s="3017" t="s">
        <v>288</v>
      </c>
      <c r="U307" s="3169" t="s">
        <v>98</v>
      </c>
      <c r="V307" s="3017" t="s">
        <v>288</v>
      </c>
      <c r="W307" s="3169" t="s">
        <v>98</v>
      </c>
      <c r="X307" s="3017" t="s">
        <v>288</v>
      </c>
      <c r="Y307" s="3169" t="s">
        <v>98</v>
      </c>
      <c r="Z307" s="3017" t="s">
        <v>288</v>
      </c>
      <c r="AA307" s="3169" t="s">
        <v>98</v>
      </c>
      <c r="AB307" s="3017" t="s">
        <v>288</v>
      </c>
      <c r="AC307" s="3169" t="s">
        <v>98</v>
      </c>
      <c r="AD307" s="3017" t="s">
        <v>288</v>
      </c>
      <c r="AE307" s="3169" t="s">
        <v>98</v>
      </c>
      <c r="AF307" s="3017" t="s">
        <v>288</v>
      </c>
      <c r="AG307" s="3169" t="s">
        <v>98</v>
      </c>
      <c r="AH307" s="3017" t="s">
        <v>288</v>
      </c>
      <c r="AI307" s="3169" t="s">
        <v>98</v>
      </c>
      <c r="AJ307" s="3017" t="s">
        <v>288</v>
      </c>
      <c r="AK307" s="3169" t="s">
        <v>98</v>
      </c>
      <c r="AL307" s="3017" t="s">
        <v>288</v>
      </c>
      <c r="AM307" s="3169" t="s">
        <v>98</v>
      </c>
      <c r="AN307" s="3017" t="s">
        <v>288</v>
      </c>
      <c r="AO307" s="3169" t="s">
        <v>98</v>
      </c>
      <c r="AP307" s="3017" t="s">
        <v>288</v>
      </c>
      <c r="AQ307" s="3169" t="s">
        <v>98</v>
      </c>
      <c r="AR307" s="3017" t="s">
        <v>288</v>
      </c>
      <c r="AS307" s="3244" t="s">
        <v>98</v>
      </c>
      <c r="AT307" s="6001"/>
      <c r="AU307" s="5081"/>
      <c r="AV307" s="4943"/>
      <c r="AW307" s="5081"/>
      <c r="AX307" s="5081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3189" t="s">
        <v>185</v>
      </c>
      <c r="C308" s="320">
        <f>SUM(D308+E308)</f>
        <v>1</v>
      </c>
      <c r="D308" s="2891"/>
      <c r="E308" s="3076">
        <f>+Q308+S308+U308+W308+Y308+AA308+AC308+AE308+AG308+AI308</f>
        <v>1</v>
      </c>
      <c r="F308" s="3245"/>
      <c r="G308" s="3246"/>
      <c r="H308" s="3245"/>
      <c r="I308" s="3246"/>
      <c r="J308" s="3245"/>
      <c r="K308" s="3247"/>
      <c r="L308" s="3245"/>
      <c r="M308" s="3248"/>
      <c r="N308" s="3245"/>
      <c r="O308" s="3247"/>
      <c r="P308" s="3245"/>
      <c r="Q308" s="3046"/>
      <c r="R308" s="3245"/>
      <c r="S308" s="3046"/>
      <c r="T308" s="3245"/>
      <c r="U308" s="3046">
        <v>1</v>
      </c>
      <c r="V308" s="3245"/>
      <c r="W308" s="3046"/>
      <c r="X308" s="3245"/>
      <c r="Y308" s="3046"/>
      <c r="Z308" s="3245"/>
      <c r="AA308" s="3046"/>
      <c r="AB308" s="3245"/>
      <c r="AC308" s="3046"/>
      <c r="AD308" s="3245"/>
      <c r="AE308" s="3046"/>
      <c r="AF308" s="3245"/>
      <c r="AG308" s="3046"/>
      <c r="AH308" s="3245"/>
      <c r="AI308" s="3046"/>
      <c r="AJ308" s="3245"/>
      <c r="AK308" s="3246"/>
      <c r="AL308" s="3245"/>
      <c r="AM308" s="3246"/>
      <c r="AN308" s="3245"/>
      <c r="AO308" s="3246"/>
      <c r="AP308" s="3245"/>
      <c r="AQ308" s="3246"/>
      <c r="AR308" s="3245"/>
      <c r="AS308" s="3249"/>
      <c r="AT308" s="3046">
        <v>0</v>
      </c>
      <c r="AU308" s="3077">
        <v>0</v>
      </c>
      <c r="AV308" s="3088">
        <v>0</v>
      </c>
      <c r="AW308" s="3077">
        <v>1</v>
      </c>
      <c r="AX308" s="3077"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4943"/>
      <c r="B309" s="2164" t="s">
        <v>300</v>
      </c>
      <c r="C309" s="723">
        <f t="shared" ref="C309:C318" si="95">SUM(D309+E309)</f>
        <v>0</v>
      </c>
      <c r="D309" s="577">
        <f>SUM(F309+H309+J309+L309+N309+P309+R309+T309+V309+X309+Z309+AB309+AD309+AF309+AH309+AJ309+AL309+AN309+AP309+AR309)</f>
        <v>0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/>
      <c r="W309" s="493"/>
      <c r="X309" s="724"/>
      <c r="Y309" s="493"/>
      <c r="Z309" s="724"/>
      <c r="AA309" s="493"/>
      <c r="AB309" s="724"/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/>
      <c r="AU309" s="417"/>
      <c r="AV309" s="697"/>
      <c r="AW309" s="417"/>
      <c r="AX309" s="417"/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995" t="s">
        <v>308</v>
      </c>
      <c r="B310" s="5996"/>
      <c r="C310" s="3022">
        <f t="shared" si="95"/>
        <v>3</v>
      </c>
      <c r="D310" s="3023">
        <f t="shared" ref="D310" si="102">SUM(F310+H310+J310+L310+N310+P310+R310+T310+V310+X310+Z310+AB310+AD310+AF310+AH310+AJ310+AL310+AN310+AP310+AR310)</f>
        <v>3</v>
      </c>
      <c r="E310" s="3141">
        <f t="shared" ref="E310" si="103">SUM(G310+I310+K310+M310+O310+Q310+S310+U310+W310+Y310+AA310+AC310+AE310+AG310+AI310+AK310+AM310+AO310+AQ310+AS310)</f>
        <v>0</v>
      </c>
      <c r="F310" s="3183"/>
      <c r="G310" s="3250"/>
      <c r="H310" s="3183"/>
      <c r="I310" s="3250"/>
      <c r="J310" s="3183"/>
      <c r="K310" s="3185"/>
      <c r="L310" s="3183"/>
      <c r="M310" s="3195"/>
      <c r="N310" s="3183"/>
      <c r="O310" s="3185"/>
      <c r="P310" s="3183"/>
      <c r="Q310" s="3250"/>
      <c r="R310" s="3183"/>
      <c r="S310" s="3250"/>
      <c r="T310" s="3183"/>
      <c r="U310" s="3250"/>
      <c r="V310" s="3183"/>
      <c r="W310" s="3250"/>
      <c r="X310" s="3183">
        <v>1</v>
      </c>
      <c r="Y310" s="3250"/>
      <c r="Z310" s="3183">
        <v>1</v>
      </c>
      <c r="AA310" s="3250"/>
      <c r="AB310" s="3183"/>
      <c r="AC310" s="3250"/>
      <c r="AD310" s="3183">
        <v>1</v>
      </c>
      <c r="AE310" s="3250"/>
      <c r="AF310" s="3183"/>
      <c r="AG310" s="3250"/>
      <c r="AH310" s="3183"/>
      <c r="AI310" s="3250"/>
      <c r="AJ310" s="3183"/>
      <c r="AK310" s="3250"/>
      <c r="AL310" s="3183"/>
      <c r="AM310" s="3250"/>
      <c r="AN310" s="3183"/>
      <c r="AO310" s="3250"/>
      <c r="AP310" s="3183"/>
      <c r="AQ310" s="3250"/>
      <c r="AR310" s="3183"/>
      <c r="AS310" s="3251"/>
      <c r="AT310" s="3250">
        <v>0</v>
      </c>
      <c r="AU310" s="3185">
        <v>0</v>
      </c>
      <c r="AV310" s="3252">
        <v>0</v>
      </c>
      <c r="AW310" s="3185">
        <v>0</v>
      </c>
      <c r="AX310" s="3185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997" t="s">
        <v>309</v>
      </c>
      <c r="B311" s="5997"/>
      <c r="C311" s="3253">
        <f t="shared" si="95"/>
        <v>1</v>
      </c>
      <c r="D311" s="3254">
        <f t="shared" ref="D311:E312" si="104">SUM(F311+H311+J311+L311+N311+P311+R311+T311+V311+X311+Z311+AB311+AD311+AF311+AH311+AJ311+AL311+AN311+AP311+AR311)</f>
        <v>1</v>
      </c>
      <c r="E311" s="3255">
        <f t="shared" si="104"/>
        <v>0</v>
      </c>
      <c r="F311" s="3216"/>
      <c r="G311" s="586"/>
      <c r="H311" s="3216"/>
      <c r="I311" s="586"/>
      <c r="J311" s="3216"/>
      <c r="K311" s="587"/>
      <c r="L311" s="3216"/>
      <c r="M311" s="588"/>
      <c r="N311" s="3216"/>
      <c r="O311" s="587"/>
      <c r="P311" s="3216"/>
      <c r="Q311" s="586"/>
      <c r="R311" s="3216"/>
      <c r="S311" s="586"/>
      <c r="T311" s="3216"/>
      <c r="U311" s="586"/>
      <c r="V311" s="3216">
        <v>1</v>
      </c>
      <c r="W311" s="586"/>
      <c r="X311" s="3216"/>
      <c r="Y311" s="586"/>
      <c r="Z311" s="3216"/>
      <c r="AA311" s="586"/>
      <c r="AB311" s="3216"/>
      <c r="AC311" s="586"/>
      <c r="AD311" s="3216"/>
      <c r="AE311" s="586"/>
      <c r="AF311" s="3216"/>
      <c r="AG311" s="586"/>
      <c r="AH311" s="3216"/>
      <c r="AI311" s="586"/>
      <c r="AJ311" s="3216"/>
      <c r="AK311" s="586"/>
      <c r="AL311" s="3216"/>
      <c r="AM311" s="586"/>
      <c r="AN311" s="3216"/>
      <c r="AO311" s="586"/>
      <c r="AP311" s="3216"/>
      <c r="AQ311" s="586"/>
      <c r="AR311" s="3216"/>
      <c r="AS311" s="589"/>
      <c r="AT311" s="586">
        <v>0</v>
      </c>
      <c r="AU311" s="587">
        <v>0</v>
      </c>
      <c r="AV311" s="816">
        <v>0</v>
      </c>
      <c r="AW311" s="587">
        <v>1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2613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2607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2613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2605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2605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4</v>
      </c>
      <c r="D317" s="235">
        <f t="shared" si="106"/>
        <v>4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>
        <v>1</v>
      </c>
      <c r="U317" s="237"/>
      <c r="V317" s="36">
        <v>2</v>
      </c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>
        <v>1</v>
      </c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1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4943"/>
      <c r="B318" s="3256" t="s">
        <v>317</v>
      </c>
      <c r="C318" s="3257">
        <f t="shared" si="95"/>
        <v>1</v>
      </c>
      <c r="D318" s="701">
        <f t="shared" si="106"/>
        <v>1</v>
      </c>
      <c r="E318" s="2618">
        <f t="shared" si="106"/>
        <v>0</v>
      </c>
      <c r="F318" s="3258"/>
      <c r="G318" s="3259"/>
      <c r="H318" s="3258"/>
      <c r="I318" s="3259"/>
      <c r="J318" s="3258"/>
      <c r="K318" s="741"/>
      <c r="L318" s="3258"/>
      <c r="M318" s="428"/>
      <c r="N318" s="3258"/>
      <c r="O318" s="741"/>
      <c r="P318" s="3258"/>
      <c r="Q318" s="3259"/>
      <c r="R318" s="3258"/>
      <c r="S318" s="3259"/>
      <c r="T318" s="3258"/>
      <c r="U318" s="3259"/>
      <c r="V318" s="3258">
        <v>1</v>
      </c>
      <c r="W318" s="3259"/>
      <c r="X318" s="3258"/>
      <c r="Y318" s="3259"/>
      <c r="Z318" s="3258"/>
      <c r="AA318" s="3259"/>
      <c r="AB318" s="3258"/>
      <c r="AC318" s="3259"/>
      <c r="AD318" s="3258"/>
      <c r="AE318" s="3259"/>
      <c r="AF318" s="3258"/>
      <c r="AG318" s="3259"/>
      <c r="AH318" s="3258"/>
      <c r="AI318" s="3259"/>
      <c r="AJ318" s="3258"/>
      <c r="AK318" s="3259"/>
      <c r="AL318" s="3258"/>
      <c r="AM318" s="3259"/>
      <c r="AN318" s="3258"/>
      <c r="AO318" s="3259"/>
      <c r="AP318" s="3258"/>
      <c r="AQ318" s="3259"/>
      <c r="AR318" s="3258"/>
      <c r="AS318" s="3260"/>
      <c r="AT318" s="3259">
        <v>0</v>
      </c>
      <c r="AU318" s="741">
        <v>0</v>
      </c>
      <c r="AV318" s="3261">
        <v>0</v>
      </c>
      <c r="AW318" s="741">
        <v>1</v>
      </c>
      <c r="AX318" s="741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3100"/>
      <c r="AN319" s="3100"/>
      <c r="AO319" s="3100"/>
      <c r="AP319" s="3100"/>
      <c r="AQ319" s="3100"/>
      <c r="AR319" s="3100"/>
      <c r="AS319" s="3100"/>
      <c r="AT319" s="3100"/>
      <c r="AU319" s="3100"/>
      <c r="AV319" s="3144"/>
      <c r="AW319" s="3144"/>
      <c r="AX319" s="3144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999" t="s">
        <v>281</v>
      </c>
      <c r="D320" s="5999"/>
      <c r="E320" s="5999"/>
      <c r="F320" s="6002" t="s">
        <v>271</v>
      </c>
      <c r="G320" s="5918"/>
      <c r="H320" s="5918"/>
      <c r="I320" s="5918"/>
      <c r="J320" s="5918"/>
      <c r="K320" s="5918"/>
      <c r="L320" s="5918"/>
      <c r="M320" s="5918"/>
      <c r="N320" s="5918"/>
      <c r="O320" s="5918"/>
      <c r="P320" s="5918"/>
      <c r="Q320" s="5918"/>
      <c r="R320" s="5918"/>
      <c r="S320" s="5918"/>
      <c r="T320" s="5918"/>
      <c r="U320" s="5918"/>
      <c r="V320" s="5918"/>
      <c r="W320" s="5918"/>
      <c r="X320" s="5918"/>
      <c r="Y320" s="5918"/>
      <c r="Z320" s="5918"/>
      <c r="AA320" s="5918"/>
      <c r="AB320" s="5918"/>
      <c r="AC320" s="5918"/>
      <c r="AD320" s="5918"/>
      <c r="AE320" s="5918"/>
      <c r="AF320" s="5918"/>
      <c r="AG320" s="5992"/>
      <c r="AH320" s="4917" t="s">
        <v>283</v>
      </c>
      <c r="AI320" s="4918"/>
      <c r="AJ320" s="6003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999"/>
      <c r="D321" s="5999"/>
      <c r="E321" s="5999"/>
      <c r="F321" s="5989" t="s">
        <v>119</v>
      </c>
      <c r="G321" s="5961"/>
      <c r="H321" s="5989" t="s">
        <v>12</v>
      </c>
      <c r="I321" s="5961"/>
      <c r="J321" s="5989" t="s">
        <v>121</v>
      </c>
      <c r="K321" s="5956"/>
      <c r="L321" s="5989" t="s">
        <v>122</v>
      </c>
      <c r="M321" s="5956"/>
      <c r="N321" s="5989" t="s">
        <v>123</v>
      </c>
      <c r="O321" s="5956"/>
      <c r="P321" s="5989" t="s">
        <v>124</v>
      </c>
      <c r="Q321" s="5956"/>
      <c r="R321" s="5989" t="s">
        <v>125</v>
      </c>
      <c r="S321" s="5956"/>
      <c r="T321" s="5989" t="s">
        <v>126</v>
      </c>
      <c r="U321" s="5956"/>
      <c r="V321" s="5989" t="s">
        <v>127</v>
      </c>
      <c r="W321" s="5956"/>
      <c r="X321" s="5989" t="s">
        <v>128</v>
      </c>
      <c r="Y321" s="5956"/>
      <c r="Z321" s="5989" t="s">
        <v>129</v>
      </c>
      <c r="AA321" s="5956"/>
      <c r="AB321" s="5989" t="s">
        <v>130</v>
      </c>
      <c r="AC321" s="5956"/>
      <c r="AD321" s="5989" t="s">
        <v>131</v>
      </c>
      <c r="AE321" s="5956"/>
      <c r="AF321" s="5989" t="s">
        <v>132</v>
      </c>
      <c r="AG321" s="5990"/>
      <c r="AH321" s="4919"/>
      <c r="AI321" s="5677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4986"/>
      <c r="B322" s="5081"/>
      <c r="C322" s="3262" t="s">
        <v>97</v>
      </c>
      <c r="D322" s="3263" t="s">
        <v>62</v>
      </c>
      <c r="E322" s="3219" t="s">
        <v>98</v>
      </c>
      <c r="F322" s="3262" t="s">
        <v>288</v>
      </c>
      <c r="G322" s="3264" t="s">
        <v>98</v>
      </c>
      <c r="H322" s="3262" t="s">
        <v>288</v>
      </c>
      <c r="I322" s="3264" t="s">
        <v>98</v>
      </c>
      <c r="J322" s="3262" t="s">
        <v>288</v>
      </c>
      <c r="K322" s="3264" t="s">
        <v>98</v>
      </c>
      <c r="L322" s="3262" t="s">
        <v>288</v>
      </c>
      <c r="M322" s="3264" t="s">
        <v>98</v>
      </c>
      <c r="N322" s="3262" t="s">
        <v>288</v>
      </c>
      <c r="O322" s="3264" t="s">
        <v>98</v>
      </c>
      <c r="P322" s="3262" t="s">
        <v>288</v>
      </c>
      <c r="Q322" s="3264" t="s">
        <v>98</v>
      </c>
      <c r="R322" s="3262" t="s">
        <v>288</v>
      </c>
      <c r="S322" s="3264" t="s">
        <v>98</v>
      </c>
      <c r="T322" s="3262" t="s">
        <v>288</v>
      </c>
      <c r="U322" s="3264" t="s">
        <v>98</v>
      </c>
      <c r="V322" s="3262" t="s">
        <v>288</v>
      </c>
      <c r="W322" s="3264" t="s">
        <v>98</v>
      </c>
      <c r="X322" s="3262" t="s">
        <v>288</v>
      </c>
      <c r="Y322" s="3264" t="s">
        <v>98</v>
      </c>
      <c r="Z322" s="3262" t="s">
        <v>288</v>
      </c>
      <c r="AA322" s="3264" t="s">
        <v>98</v>
      </c>
      <c r="AB322" s="3262" t="s">
        <v>288</v>
      </c>
      <c r="AC322" s="3264" t="s">
        <v>98</v>
      </c>
      <c r="AD322" s="3262" t="s">
        <v>288</v>
      </c>
      <c r="AE322" s="3264" t="s">
        <v>98</v>
      </c>
      <c r="AF322" s="3262" t="s">
        <v>288</v>
      </c>
      <c r="AG322" s="3265" t="s">
        <v>98</v>
      </c>
      <c r="AH322" s="3266" t="s">
        <v>289</v>
      </c>
      <c r="AI322" s="2619" t="s">
        <v>290</v>
      </c>
      <c r="AJ322" s="4954"/>
      <c r="AK322" s="5081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3267">
        <f>SUM(D323+E323)</f>
        <v>0</v>
      </c>
      <c r="D323" s="3268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3216"/>
      <c r="G323" s="586"/>
      <c r="H323" s="3216"/>
      <c r="I323" s="586"/>
      <c r="J323" s="3216"/>
      <c r="K323" s="586"/>
      <c r="L323" s="3216"/>
      <c r="M323" s="586"/>
      <c r="N323" s="3216"/>
      <c r="O323" s="586"/>
      <c r="P323" s="3216"/>
      <c r="Q323" s="586"/>
      <c r="R323" s="3216"/>
      <c r="S323" s="586"/>
      <c r="T323" s="3216"/>
      <c r="U323" s="586"/>
      <c r="V323" s="3216"/>
      <c r="W323" s="586"/>
      <c r="X323" s="3216"/>
      <c r="Y323" s="586"/>
      <c r="Z323" s="3216"/>
      <c r="AA323" s="586"/>
      <c r="AB323" s="3216"/>
      <c r="AC323" s="586"/>
      <c r="AD323" s="3216"/>
      <c r="AE323" s="586"/>
      <c r="AF323" s="3216"/>
      <c r="AG323" s="589"/>
      <c r="AH323" s="586"/>
      <c r="AI323" s="617"/>
      <c r="AJ323" s="3216"/>
      <c r="AK323" s="587"/>
      <c r="AL323" s="211"/>
      <c r="AM323" s="14"/>
      <c r="AN323" s="14"/>
      <c r="AO323" s="14"/>
      <c r="AP323" s="14"/>
      <c r="AQ323" s="14"/>
      <c r="AR323" s="3269"/>
      <c r="AS323" s="3269"/>
      <c r="AT323" s="3269"/>
      <c r="AU323" s="3269"/>
      <c r="AV323" s="3269"/>
      <c r="AW323" s="3269"/>
      <c r="AX323" s="3269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3269"/>
      <c r="AS324" s="3269"/>
      <c r="AT324" s="3269"/>
      <c r="AU324" s="3269"/>
      <c r="AV324" s="3269"/>
      <c r="AW324" s="3269"/>
      <c r="AX324" s="3269"/>
    </row>
    <row r="325" spans="1:94" ht="18.75" customHeight="1" thickTop="1" x14ac:dyDescent="0.2">
      <c r="A325" s="5025" t="s">
        <v>319</v>
      </c>
      <c r="B325" s="5025"/>
      <c r="C325" s="3257">
        <f>SUM(D325+E325)</f>
        <v>0</v>
      </c>
      <c r="D325" s="701">
        <f t="shared" si="107"/>
        <v>0</v>
      </c>
      <c r="E325" s="2164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3270" t="s">
        <v>320</v>
      </c>
      <c r="B326" s="3271"/>
      <c r="C326" s="3272"/>
      <c r="D326" s="3272"/>
      <c r="E326" s="3272"/>
      <c r="F326" s="3272"/>
      <c r="G326" s="3272"/>
      <c r="H326" s="3272"/>
      <c r="I326" s="3272"/>
      <c r="J326" s="3272"/>
      <c r="K326" s="3272"/>
      <c r="L326" s="3272"/>
      <c r="M326" s="3272"/>
      <c r="N326" s="327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4986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2185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4986"/>
      <c r="C328" s="4790"/>
      <c r="D328" s="5081"/>
      <c r="E328" s="5989" t="s">
        <v>182</v>
      </c>
      <c r="F328" s="5956"/>
      <c r="G328" s="5989" t="s">
        <v>183</v>
      </c>
      <c r="H328" s="5956"/>
      <c r="I328" s="5989" t="s">
        <v>184</v>
      </c>
      <c r="J328" s="5956"/>
      <c r="K328" s="5989" t="s">
        <v>119</v>
      </c>
      <c r="L328" s="5956"/>
      <c r="M328" s="5989" t="s">
        <v>12</v>
      </c>
      <c r="N328" s="5956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4943"/>
      <c r="B329" s="699" t="s">
        <v>97</v>
      </c>
      <c r="C329" s="3273" t="s">
        <v>62</v>
      </c>
      <c r="D329" s="2619" t="s">
        <v>98</v>
      </c>
      <c r="E329" s="3262" t="s">
        <v>62</v>
      </c>
      <c r="F329" s="3121" t="s">
        <v>98</v>
      </c>
      <c r="G329" s="3262" t="s">
        <v>62</v>
      </c>
      <c r="H329" s="3121" t="s">
        <v>98</v>
      </c>
      <c r="I329" s="3262" t="s">
        <v>62</v>
      </c>
      <c r="J329" s="3121" t="s">
        <v>98</v>
      </c>
      <c r="K329" s="3262" t="s">
        <v>62</v>
      </c>
      <c r="L329" s="3121" t="s">
        <v>98</v>
      </c>
      <c r="M329" s="3262" t="s">
        <v>62</v>
      </c>
      <c r="N329" s="3121" t="s">
        <v>98</v>
      </c>
    </row>
    <row r="330" spans="1:94" ht="20.25" customHeight="1" x14ac:dyDescent="0.2">
      <c r="A330" s="3274" t="s">
        <v>73</v>
      </c>
      <c r="B330" s="3274">
        <f>SUM(C330+D330)</f>
        <v>0</v>
      </c>
      <c r="C330" s="3275">
        <f>SUM(E330+G330+I330+K330+M330)</f>
        <v>0</v>
      </c>
      <c r="D330" s="3276">
        <f>SUM(F330+H330+J330+L330+N330)</f>
        <v>0</v>
      </c>
      <c r="E330" s="3277"/>
      <c r="F330" s="3278"/>
      <c r="G330" s="3277"/>
      <c r="H330" s="3278"/>
      <c r="I330" s="3277"/>
      <c r="J330" s="3279"/>
      <c r="K330" s="3277"/>
      <c r="L330" s="3279"/>
      <c r="M330" s="3280"/>
      <c r="N330" s="3279"/>
      <c r="O330" s="3"/>
    </row>
    <row r="331" spans="1:94" ht="21.75" customHeight="1" x14ac:dyDescent="0.2">
      <c r="A331" s="3256" t="s">
        <v>85</v>
      </c>
      <c r="B331" s="3256">
        <f>SUM(C331+D331)</f>
        <v>0</v>
      </c>
      <c r="C331" s="3281">
        <f>SUM(E331+G331+I331+K331+M331)</f>
        <v>0</v>
      </c>
      <c r="D331" s="2195">
        <f>SUM(F331+H331+J331+L331+N331)</f>
        <v>0</v>
      </c>
      <c r="E331" s="3258"/>
      <c r="F331" s="741"/>
      <c r="G331" s="3258"/>
      <c r="H331" s="955"/>
      <c r="I331" s="3258"/>
      <c r="J331" s="741"/>
      <c r="K331" s="3258"/>
      <c r="L331" s="741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6006" t="s">
        <v>322</v>
      </c>
      <c r="D333" s="6006"/>
      <c r="E333" s="6006"/>
      <c r="F333" s="5989" t="s">
        <v>323</v>
      </c>
      <c r="G333" s="5961"/>
      <c r="H333" s="5961"/>
      <c r="I333" s="5961"/>
      <c r="J333" s="5961"/>
      <c r="K333" s="5961"/>
      <c r="L333" s="5961"/>
      <c r="M333" s="5961"/>
      <c r="N333" s="5961"/>
      <c r="O333" s="5961"/>
      <c r="P333" s="5961"/>
      <c r="Q333" s="5961"/>
      <c r="R333" s="5961"/>
      <c r="S333" s="5961"/>
      <c r="T333" s="5961"/>
      <c r="U333" s="5961"/>
      <c r="V333" s="5961"/>
      <c r="W333" s="5961"/>
      <c r="X333" s="5961"/>
      <c r="Y333" s="5961"/>
      <c r="Z333" s="5961"/>
      <c r="AA333" s="5961"/>
      <c r="AB333" s="5961"/>
      <c r="AC333" s="5961"/>
      <c r="AD333" s="5961"/>
      <c r="AE333" s="5961"/>
      <c r="AF333" s="5961"/>
      <c r="AG333" s="5990"/>
      <c r="AH333" s="4887" t="s">
        <v>272</v>
      </c>
      <c r="AI333" s="6004" t="s">
        <v>8</v>
      </c>
      <c r="AJ333" s="4889" t="s">
        <v>7</v>
      </c>
      <c r="AK333" s="5989" t="s">
        <v>325</v>
      </c>
      <c r="AL333" s="5961"/>
      <c r="AM333" s="5956"/>
      <c r="AN333" s="5088" t="s">
        <v>326</v>
      </c>
      <c r="BT333" s="3"/>
    </row>
    <row r="334" spans="1:94" ht="30.6" customHeight="1" x14ac:dyDescent="0.2">
      <c r="A334" s="5009"/>
      <c r="B334" s="5009"/>
      <c r="C334" s="6006"/>
      <c r="D334" s="6006"/>
      <c r="E334" s="6006"/>
      <c r="F334" s="5989" t="s">
        <v>119</v>
      </c>
      <c r="G334" s="5956"/>
      <c r="H334" s="5989" t="s">
        <v>12</v>
      </c>
      <c r="I334" s="5956"/>
      <c r="J334" s="5989" t="s">
        <v>121</v>
      </c>
      <c r="K334" s="5956"/>
      <c r="L334" s="5989" t="s">
        <v>122</v>
      </c>
      <c r="M334" s="5956"/>
      <c r="N334" s="5989" t="s">
        <v>123</v>
      </c>
      <c r="O334" s="5956"/>
      <c r="P334" s="5989" t="s">
        <v>124</v>
      </c>
      <c r="Q334" s="5956"/>
      <c r="R334" s="5989" t="s">
        <v>125</v>
      </c>
      <c r="S334" s="5956"/>
      <c r="T334" s="5989" t="s">
        <v>126</v>
      </c>
      <c r="U334" s="5956"/>
      <c r="V334" s="5989" t="s">
        <v>127</v>
      </c>
      <c r="W334" s="5956"/>
      <c r="X334" s="5989" t="s">
        <v>128</v>
      </c>
      <c r="Y334" s="5956"/>
      <c r="Z334" s="5989" t="s">
        <v>129</v>
      </c>
      <c r="AA334" s="5956"/>
      <c r="AB334" s="5989" t="s">
        <v>130</v>
      </c>
      <c r="AC334" s="5956"/>
      <c r="AD334" s="5989" t="s">
        <v>131</v>
      </c>
      <c r="AE334" s="5956"/>
      <c r="AF334" s="5989" t="s">
        <v>132</v>
      </c>
      <c r="AG334" s="5990"/>
      <c r="AH334" s="4939"/>
      <c r="AI334" s="4938"/>
      <c r="AJ334" s="4729"/>
      <c r="AK334" s="6003" t="s">
        <v>327</v>
      </c>
      <c r="AL334" s="6004" t="s">
        <v>328</v>
      </c>
      <c r="AM334" s="6005" t="s">
        <v>329</v>
      </c>
      <c r="AN334" s="5009"/>
      <c r="BT334" s="3"/>
    </row>
    <row r="335" spans="1:94" x14ac:dyDescent="0.2">
      <c r="A335" s="4943"/>
      <c r="B335" s="4943"/>
      <c r="C335" s="3282" t="s">
        <v>97</v>
      </c>
      <c r="D335" s="3283" t="s">
        <v>62</v>
      </c>
      <c r="E335" s="3121" t="s">
        <v>98</v>
      </c>
      <c r="F335" s="3262" t="s">
        <v>62</v>
      </c>
      <c r="G335" s="3121" t="s">
        <v>98</v>
      </c>
      <c r="H335" s="3262" t="s">
        <v>62</v>
      </c>
      <c r="I335" s="3121" t="s">
        <v>98</v>
      </c>
      <c r="J335" s="3262" t="s">
        <v>288</v>
      </c>
      <c r="K335" s="3121" t="s">
        <v>98</v>
      </c>
      <c r="L335" s="3262" t="s">
        <v>288</v>
      </c>
      <c r="M335" s="3121" t="s">
        <v>98</v>
      </c>
      <c r="N335" s="3262" t="s">
        <v>288</v>
      </c>
      <c r="O335" s="3121" t="s">
        <v>98</v>
      </c>
      <c r="P335" s="3262" t="s">
        <v>288</v>
      </c>
      <c r="Q335" s="3121" t="s">
        <v>98</v>
      </c>
      <c r="R335" s="3262" t="s">
        <v>288</v>
      </c>
      <c r="S335" s="3121" t="s">
        <v>98</v>
      </c>
      <c r="T335" s="3262" t="s">
        <v>288</v>
      </c>
      <c r="U335" s="3121" t="s">
        <v>98</v>
      </c>
      <c r="V335" s="3262" t="s">
        <v>288</v>
      </c>
      <c r="W335" s="3121" t="s">
        <v>98</v>
      </c>
      <c r="X335" s="3262" t="s">
        <v>288</v>
      </c>
      <c r="Y335" s="3121" t="s">
        <v>98</v>
      </c>
      <c r="Z335" s="3262" t="s">
        <v>288</v>
      </c>
      <c r="AA335" s="3121" t="s">
        <v>98</v>
      </c>
      <c r="AB335" s="3262" t="s">
        <v>288</v>
      </c>
      <c r="AC335" s="3121" t="s">
        <v>98</v>
      </c>
      <c r="AD335" s="3262" t="s">
        <v>288</v>
      </c>
      <c r="AE335" s="3121" t="s">
        <v>98</v>
      </c>
      <c r="AF335" s="3262" t="s">
        <v>288</v>
      </c>
      <c r="AG335" s="3284" t="s">
        <v>98</v>
      </c>
      <c r="AH335" s="5058"/>
      <c r="AI335" s="5548"/>
      <c r="AJ335" s="5081"/>
      <c r="AK335" s="4954"/>
      <c r="AL335" s="5548"/>
      <c r="AM335" s="5452"/>
      <c r="AN335" s="4943"/>
      <c r="BT335" s="3"/>
    </row>
    <row r="336" spans="1:94" x14ac:dyDescent="0.2">
      <c r="A336" s="5088" t="s">
        <v>73</v>
      </c>
      <c r="B336" s="3285" t="s">
        <v>330</v>
      </c>
      <c r="C336" s="3286">
        <f>SUM(D336+E336)</f>
        <v>0</v>
      </c>
      <c r="D336" s="3287">
        <f>SUM(F336+H336+J336+L336+N336+P336+R336+T336+V336+X336+Z336+AB336+AD336+AF336)</f>
        <v>0</v>
      </c>
      <c r="E336" s="3288">
        <f>SUM(G336+I336+K336+M336+O336+Q336+S336+U336+W336+Y336+AA336+AC336+AE336+AG336)</f>
        <v>0</v>
      </c>
      <c r="F336" s="3277"/>
      <c r="G336" s="3278"/>
      <c r="H336" s="3277"/>
      <c r="I336" s="3278"/>
      <c r="J336" s="3277"/>
      <c r="K336" s="3278"/>
      <c r="L336" s="3277"/>
      <c r="M336" s="3278"/>
      <c r="N336" s="3277"/>
      <c r="O336" s="3278"/>
      <c r="P336" s="3277"/>
      <c r="Q336" s="3278"/>
      <c r="R336" s="3277"/>
      <c r="S336" s="3278"/>
      <c r="T336" s="3277"/>
      <c r="U336" s="3278"/>
      <c r="V336" s="3277"/>
      <c r="W336" s="3278"/>
      <c r="X336" s="3277"/>
      <c r="Y336" s="3278"/>
      <c r="Z336" s="3277"/>
      <c r="AA336" s="3278"/>
      <c r="AB336" s="3277"/>
      <c r="AC336" s="3278"/>
      <c r="AD336" s="3277"/>
      <c r="AE336" s="3278"/>
      <c r="AF336" s="3277"/>
      <c r="AG336" s="3289"/>
      <c r="AH336" s="3290"/>
      <c r="AI336" s="3291"/>
      <c r="AJ336" s="3279"/>
      <c r="AK336" s="3292"/>
      <c r="AL336" s="3293"/>
      <c r="AM336" s="3294"/>
      <c r="AN336" s="3294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4943"/>
      <c r="B338" s="3295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3285" t="s">
        <v>330</v>
      </c>
      <c r="C339" s="3286">
        <f t="shared" si="108"/>
        <v>0</v>
      </c>
      <c r="D339" s="3287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2616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4943"/>
      <c r="B341" s="3295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3258"/>
      <c r="G341" s="741"/>
      <c r="H341" s="3258"/>
      <c r="I341" s="741"/>
      <c r="J341" s="3258"/>
      <c r="K341" s="741"/>
      <c r="L341" s="3258"/>
      <c r="M341" s="741"/>
      <c r="N341" s="3258"/>
      <c r="O341" s="741"/>
      <c r="P341" s="3258"/>
      <c r="Q341" s="741"/>
      <c r="R341" s="3258"/>
      <c r="S341" s="741"/>
      <c r="T341" s="3258"/>
      <c r="U341" s="741"/>
      <c r="V341" s="3258"/>
      <c r="W341" s="741"/>
      <c r="X341" s="3258"/>
      <c r="Y341" s="741"/>
      <c r="Z341" s="3258"/>
      <c r="AA341" s="741"/>
      <c r="AB341" s="3258"/>
      <c r="AC341" s="741"/>
      <c r="AD341" s="3258"/>
      <c r="AE341" s="741"/>
      <c r="AF341" s="3258"/>
      <c r="AG341" s="3260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386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777F5E50-A935-4BF1-AF61-A5FF39FD9C5F}">
      <formula1>0</formula1>
    </dataValidation>
    <dataValidation type="whole" allowBlank="1" showInputMessage="1" showErrorMessage="1" sqref="A311:A314 A305:B309 B311:B316 C305:E318 F305:AX307" xr:uid="{0CEAEE36-C728-43F6-BC7C-1CB00BE2FAAC}">
      <formula1>0</formula1>
      <formula2>1E+30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4EE57-C2A6-4D9D-9E4B-9196EE977546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</row>
    <row r="3" spans="1:92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",[12]NOMBRE!B6," - ","( ",[12]NOMBRE!C6,[12]NOMBRE!D6," )")</f>
        <v>MES: NOVIEMBRE - ( 11 )</v>
      </c>
      <c r="AE4" s="3428"/>
      <c r="AF4" s="3428"/>
      <c r="AG4" s="3428"/>
      <c r="AH4" s="3428"/>
      <c r="AI4" s="3428"/>
      <c r="AJ4" s="3428"/>
      <c r="AK4" s="3428"/>
      <c r="AL4" s="3428"/>
      <c r="AM4" s="3428"/>
      <c r="AN4" s="3428"/>
      <c r="AO4" s="3428"/>
      <c r="AP4" s="3428"/>
      <c r="AQ4" s="3428"/>
      <c r="AR4" s="3428"/>
      <c r="AS4" s="3428"/>
      <c r="AT4" s="3428"/>
      <c r="AU4" s="3428"/>
      <c r="AV4" s="3428"/>
      <c r="AW4" s="3428"/>
    </row>
    <row r="5" spans="1:92" ht="16.350000000000001" customHeight="1" x14ac:dyDescent="0.2">
      <c r="A5" s="1" t="str">
        <f>CONCATENATE("AÑO: ",[12]NOMBRE!B7)</f>
        <v>AÑO: 2022</v>
      </c>
      <c r="AE5" s="3428"/>
      <c r="AF5" s="3428"/>
      <c r="AG5" s="3428"/>
      <c r="AH5" s="3428"/>
      <c r="AI5" s="3428"/>
      <c r="AJ5" s="3428"/>
      <c r="AK5" s="3428"/>
      <c r="AL5" s="3428"/>
      <c r="AM5" s="3428"/>
      <c r="AN5" s="3428"/>
      <c r="AO5" s="3428"/>
      <c r="AP5" s="3428"/>
      <c r="AQ5" s="3428"/>
      <c r="AR5" s="3428"/>
      <c r="AS5" s="3428"/>
      <c r="AT5" s="3428"/>
      <c r="AU5" s="3428"/>
      <c r="AV5" s="3428"/>
      <c r="AW5" s="3428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8"/>
    </row>
    <row r="7" spans="1:92" ht="15" x14ac:dyDescent="0.2">
      <c r="A7" s="9"/>
      <c r="B7" s="9"/>
      <c r="C7" s="3973"/>
      <c r="D7" s="3973"/>
      <c r="E7" s="3973"/>
      <c r="F7" s="3973"/>
      <c r="G7" s="3973"/>
      <c r="H7" s="3973"/>
      <c r="I7" s="3973"/>
      <c r="J7" s="3973"/>
      <c r="K7" s="3973"/>
      <c r="L7" s="3973"/>
      <c r="M7" s="3973"/>
      <c r="N7" s="3973"/>
      <c r="O7" s="3973"/>
      <c r="P7" s="3973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3423"/>
      <c r="AF7" s="3423"/>
      <c r="AG7" s="3423"/>
      <c r="AH7" s="3423"/>
      <c r="AI7" s="3423"/>
      <c r="AJ7" s="3423"/>
      <c r="AK7" s="3423"/>
      <c r="AL7" s="3423"/>
      <c r="AM7" s="3423"/>
      <c r="AN7" s="3423"/>
      <c r="AO7" s="3423"/>
      <c r="AP7" s="3423"/>
      <c r="AQ7" s="3423"/>
      <c r="AR7" s="3423"/>
      <c r="AS7" s="3423"/>
      <c r="AT7" s="3423"/>
      <c r="AU7" s="3423"/>
      <c r="AV7" s="3423"/>
      <c r="AW7" s="3428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3423"/>
      <c r="AF8" s="3423"/>
      <c r="AG8" s="3423"/>
      <c r="AH8" s="3423"/>
      <c r="AI8" s="3423"/>
      <c r="AJ8" s="3423"/>
      <c r="AK8" s="3423"/>
      <c r="AL8" s="3423"/>
      <c r="AM8" s="3423"/>
      <c r="AN8" s="3423"/>
      <c r="AO8" s="3423"/>
      <c r="AP8" s="3423"/>
      <c r="AQ8" s="3423"/>
      <c r="AR8" s="3423"/>
      <c r="AS8" s="3423"/>
      <c r="AT8" s="3423"/>
      <c r="AU8" s="3423"/>
      <c r="AV8" s="3423"/>
      <c r="AW8" s="3428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322" t="s">
        <v>4</v>
      </c>
      <c r="D9" s="5193" t="s">
        <v>5</v>
      </c>
      <c r="E9" s="5337"/>
      <c r="F9" s="5337"/>
      <c r="G9" s="5337"/>
      <c r="H9" s="5337"/>
      <c r="I9" s="5337"/>
      <c r="J9" s="5337"/>
      <c r="K9" s="5337"/>
      <c r="L9" s="5337"/>
      <c r="M9" s="5195"/>
      <c r="N9" s="4889" t="s">
        <v>6</v>
      </c>
      <c r="O9" s="5322" t="s">
        <v>7</v>
      </c>
      <c r="P9" s="5322" t="s">
        <v>8</v>
      </c>
      <c r="Q9" s="5322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702"/>
      <c r="AQ9" s="702"/>
      <c r="AR9" s="702"/>
      <c r="AS9" s="702"/>
      <c r="AT9" s="702"/>
      <c r="AU9" s="702"/>
      <c r="AV9" s="702"/>
      <c r="AW9" s="702"/>
      <c r="AX9" s="703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192"/>
      <c r="D10" s="4399" t="s">
        <v>10</v>
      </c>
      <c r="E10" s="4400" t="s">
        <v>11</v>
      </c>
      <c r="F10" s="4400" t="s">
        <v>12</v>
      </c>
      <c r="G10" s="4400" t="s">
        <v>13</v>
      </c>
      <c r="H10" s="4400" t="s">
        <v>14</v>
      </c>
      <c r="I10" s="4400" t="s">
        <v>15</v>
      </c>
      <c r="J10" s="4400" t="s">
        <v>16</v>
      </c>
      <c r="K10" s="4400" t="s">
        <v>17</v>
      </c>
      <c r="L10" s="4400" t="s">
        <v>18</v>
      </c>
      <c r="M10" s="4401" t="s">
        <v>19</v>
      </c>
      <c r="N10" s="5854"/>
      <c r="O10" s="5192"/>
      <c r="P10" s="5192"/>
      <c r="Q10" s="5192"/>
      <c r="R10" s="678"/>
      <c r="S10" s="678"/>
      <c r="T10" s="678"/>
      <c r="U10" s="678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4402"/>
      <c r="AG10" s="4402"/>
      <c r="AH10" s="4402"/>
      <c r="AI10" s="4402"/>
      <c r="AJ10" s="4402"/>
      <c r="AK10" s="4402"/>
      <c r="AL10" s="4402"/>
      <c r="AM10" s="4402"/>
      <c r="AN10" s="4402"/>
      <c r="AO10" s="4403"/>
      <c r="AP10" s="4403"/>
      <c r="AQ10" s="4403"/>
      <c r="AR10" s="4403"/>
      <c r="AS10" s="4403"/>
      <c r="AT10" s="4403"/>
      <c r="AU10" s="4403"/>
      <c r="AV10" s="4403"/>
      <c r="AW10" s="4403"/>
      <c r="AX10" s="4404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6011" t="s">
        <v>20</v>
      </c>
      <c r="B11" s="6011"/>
      <c r="C11" s="4405">
        <f>SUM(D11:M11)</f>
        <v>0</v>
      </c>
      <c r="D11" s="4406"/>
      <c r="E11" s="4407"/>
      <c r="F11" s="4407"/>
      <c r="G11" s="4407"/>
      <c r="H11" s="4407"/>
      <c r="I11" s="4407"/>
      <c r="J11" s="4407"/>
      <c r="K11" s="4407"/>
      <c r="L11" s="4408"/>
      <c r="M11" s="4409"/>
      <c r="N11" s="4410"/>
      <c r="O11" s="4411"/>
      <c r="P11" s="4411"/>
      <c r="Q11" s="441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4402"/>
      <c r="AG11" s="4402"/>
      <c r="AH11" s="4402"/>
      <c r="AI11" s="4402"/>
      <c r="AJ11" s="4402"/>
      <c r="AK11" s="4403"/>
      <c r="AL11" s="4403"/>
      <c r="AM11" s="4403"/>
      <c r="AN11" s="4403"/>
      <c r="AO11" s="4403"/>
      <c r="AP11" s="4403"/>
      <c r="AQ11" s="4403"/>
      <c r="AR11" s="4403"/>
      <c r="AS11" s="4403"/>
      <c r="AT11" s="4403"/>
      <c r="AU11" s="4403"/>
      <c r="AV11" s="4403"/>
      <c r="AW11" s="4403"/>
      <c r="AX11" s="4404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IF(C11&lt;[12]A03!C79,1,0)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4402"/>
      <c r="AG12" s="4402"/>
      <c r="AH12" s="4402"/>
      <c r="AI12" s="4402"/>
      <c r="AJ12" s="4402"/>
      <c r="AK12" s="4403"/>
      <c r="AL12" s="4403"/>
      <c r="AM12" s="4403"/>
      <c r="AN12" s="4403"/>
      <c r="AO12" s="4402"/>
      <c r="AP12" s="4402"/>
      <c r="AQ12" s="4403"/>
      <c r="AR12" s="4403"/>
      <c r="AS12" s="4403"/>
      <c r="AT12" s="4403"/>
      <c r="AU12" s="4403"/>
      <c r="AV12" s="4403"/>
      <c r="AW12" s="4403"/>
      <c r="AX12" s="4404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4402"/>
      <c r="AG13" s="4402"/>
      <c r="AH13" s="4402"/>
      <c r="AI13" s="4402"/>
      <c r="AJ13" s="4402"/>
      <c r="AK13" s="4403"/>
      <c r="AL13" s="4403"/>
      <c r="AM13" s="4403"/>
      <c r="AN13" s="4403"/>
      <c r="AO13" s="4402"/>
      <c r="AP13" s="4402"/>
      <c r="AQ13" s="4402"/>
      <c r="AR13" s="4403"/>
      <c r="AS13" s="4403"/>
      <c r="AT13" s="4403"/>
      <c r="AU13" s="4403"/>
      <c r="AV13" s="4403"/>
      <c r="AW13" s="4403"/>
      <c r="AX13" s="4404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3431"/>
      <c r="AG14" s="3431"/>
      <c r="AH14" s="3431"/>
      <c r="AI14" s="3431"/>
      <c r="AJ14" s="3431"/>
      <c r="AK14" s="3431"/>
      <c r="AL14" s="3431"/>
      <c r="AM14" s="3431"/>
      <c r="AN14" s="3431"/>
      <c r="AO14" s="3432"/>
      <c r="AP14" s="3432"/>
      <c r="AQ14" s="3432"/>
      <c r="AR14" s="3432"/>
      <c r="AS14" s="3432"/>
      <c r="AT14" s="3432"/>
      <c r="AU14" s="3432"/>
      <c r="AV14" s="3432"/>
      <c r="AW14" s="3432"/>
      <c r="AX14" s="3428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3431"/>
      <c r="AF15" s="3431"/>
      <c r="AG15" s="3431"/>
      <c r="AH15" s="3431"/>
      <c r="AI15" s="3431"/>
      <c r="AJ15" s="3431"/>
      <c r="AK15" s="3431"/>
      <c r="AL15" s="3431"/>
      <c r="AM15" s="3431"/>
      <c r="AN15" s="3431"/>
      <c r="AO15" s="3431"/>
      <c r="AP15" s="3431"/>
      <c r="AQ15" s="3431"/>
      <c r="AR15" s="3431"/>
      <c r="AS15" s="3431"/>
      <c r="AT15" s="3431"/>
      <c r="AU15" s="3431"/>
      <c r="AV15" s="3431"/>
      <c r="AW15" s="3428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6012" t="s">
        <v>26</v>
      </c>
      <c r="D16" s="6014" t="s">
        <v>27</v>
      </c>
      <c r="E16" s="6014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3431"/>
      <c r="AF16" s="3432"/>
      <c r="AG16" s="3432"/>
      <c r="AH16" s="3432"/>
      <c r="AI16" s="3432"/>
      <c r="AJ16" s="3432"/>
      <c r="AK16" s="3432"/>
      <c r="AL16" s="3432"/>
      <c r="AM16" s="3432"/>
      <c r="AN16" s="3432"/>
      <c r="AO16" s="3432"/>
      <c r="AP16" s="3432"/>
      <c r="AQ16" s="3432"/>
      <c r="AR16" s="3432"/>
      <c r="AS16" s="3432"/>
      <c r="AT16" s="3432"/>
      <c r="AU16" s="3432"/>
      <c r="AV16" s="3432"/>
      <c r="AW16" s="3428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6013"/>
      <c r="D17" s="6015"/>
      <c r="E17" s="6015"/>
      <c r="F17" s="5854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3431"/>
      <c r="AF17" s="3432"/>
      <c r="AG17" s="3432"/>
      <c r="AH17" s="3432"/>
      <c r="AI17" s="3432"/>
      <c r="AJ17" s="3432"/>
      <c r="AK17" s="3432"/>
      <c r="AL17" s="3432"/>
      <c r="AM17" s="3432"/>
      <c r="AN17" s="3432"/>
      <c r="AO17" s="3432"/>
      <c r="AP17" s="3432"/>
      <c r="AQ17" s="3432"/>
      <c r="AR17" s="3432"/>
      <c r="AS17" s="3432"/>
      <c r="AT17" s="3432"/>
      <c r="AU17" s="3432"/>
      <c r="AV17" s="3432"/>
      <c r="AW17" s="3428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6007" t="s">
        <v>28</v>
      </c>
      <c r="B18" s="6008"/>
      <c r="C18" s="4412">
        <v>103</v>
      </c>
      <c r="D18" s="4413">
        <v>0</v>
      </c>
      <c r="E18" s="4413">
        <v>1</v>
      </c>
      <c r="F18" s="4414">
        <v>6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4415"/>
      <c r="AF18" s="4416"/>
      <c r="AG18" s="4416"/>
      <c r="AH18" s="4416"/>
      <c r="AI18" s="4416"/>
      <c r="AJ18" s="4416"/>
      <c r="AK18" s="4416"/>
      <c r="AL18" s="4416"/>
      <c r="AM18" s="4416"/>
      <c r="AN18" s="4416"/>
      <c r="AO18" s="4416"/>
      <c r="AP18" s="4416"/>
      <c r="AQ18" s="4416"/>
      <c r="AR18" s="4416"/>
      <c r="AS18" s="4416"/>
      <c r="AT18" s="4416"/>
      <c r="AU18" s="4416"/>
      <c r="AV18" s="4416"/>
      <c r="AW18" s="4417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6009" t="s">
        <v>29</v>
      </c>
      <c r="B19" s="6010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4415"/>
      <c r="AF19" s="4416"/>
      <c r="AG19" s="4416"/>
      <c r="AH19" s="4416"/>
      <c r="AI19" s="4416"/>
      <c r="AJ19" s="4416"/>
      <c r="AK19" s="4416"/>
      <c r="AL19" s="4416"/>
      <c r="AM19" s="4416"/>
      <c r="AN19" s="4416"/>
      <c r="AO19" s="4416"/>
      <c r="AP19" s="4416"/>
      <c r="AQ19" s="4416"/>
      <c r="AR19" s="4416"/>
      <c r="AS19" s="4416"/>
      <c r="AT19" s="4416"/>
      <c r="AU19" s="4416"/>
      <c r="AV19" s="4416"/>
      <c r="AW19" s="4417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4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4415"/>
      <c r="AF20" s="4416"/>
      <c r="AG20" s="4416"/>
      <c r="AH20" s="4416"/>
      <c r="AI20" s="4416"/>
      <c r="AJ20" s="4416"/>
      <c r="AK20" s="4416"/>
      <c r="AL20" s="4416"/>
      <c r="AM20" s="4416"/>
      <c r="AN20" s="4416"/>
      <c r="AO20" s="4416"/>
      <c r="AP20" s="4416"/>
      <c r="AQ20" s="4416"/>
      <c r="AR20" s="4416"/>
      <c r="AS20" s="4416"/>
      <c r="AT20" s="4416"/>
      <c r="AU20" s="4416"/>
      <c r="AV20" s="4416"/>
      <c r="AW20" s="4417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8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4415"/>
      <c r="AF21" s="4416"/>
      <c r="AG21" s="4416"/>
      <c r="AH21" s="4416"/>
      <c r="AI21" s="4416"/>
      <c r="AJ21" s="4416"/>
      <c r="AK21" s="4416"/>
      <c r="AL21" s="4416"/>
      <c r="AM21" s="4416"/>
      <c r="AN21" s="4416"/>
      <c r="AO21" s="4416"/>
      <c r="AP21" s="4416"/>
      <c r="AQ21" s="4416"/>
      <c r="AR21" s="4416"/>
      <c r="AS21" s="4416"/>
      <c r="AT21" s="4416"/>
      <c r="AU21" s="4416"/>
      <c r="AV21" s="4416"/>
      <c r="AW21" s="4417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1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4415"/>
      <c r="AF22" s="4416"/>
      <c r="AG22" s="4416"/>
      <c r="AH22" s="4416"/>
      <c r="AI22" s="4416"/>
      <c r="AJ22" s="4416"/>
      <c r="AK22" s="4416"/>
      <c r="AL22" s="4416"/>
      <c r="AM22" s="4416"/>
      <c r="AN22" s="4416"/>
      <c r="AO22" s="4416"/>
      <c r="AP22" s="4416"/>
      <c r="AQ22" s="4416"/>
      <c r="AR22" s="4416"/>
      <c r="AS22" s="4416"/>
      <c r="AT22" s="4416"/>
      <c r="AU22" s="4416"/>
      <c r="AV22" s="4416"/>
      <c r="AW22" s="4417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4415"/>
      <c r="AF23" s="4416"/>
      <c r="AG23" s="4416"/>
      <c r="AH23" s="4416"/>
      <c r="AI23" s="4416"/>
      <c r="AJ23" s="4416"/>
      <c r="AK23" s="4416"/>
      <c r="AL23" s="4416"/>
      <c r="AM23" s="4416"/>
      <c r="AN23" s="4416"/>
      <c r="AO23" s="4416"/>
      <c r="AP23" s="4416"/>
      <c r="AQ23" s="4416"/>
      <c r="AR23" s="4416"/>
      <c r="AS23" s="4416"/>
      <c r="AT23" s="4416"/>
      <c r="AU23" s="4416"/>
      <c r="AV23" s="4416"/>
      <c r="AW23" s="4417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1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4415"/>
      <c r="AF24" s="4416"/>
      <c r="AG24" s="4416"/>
      <c r="AH24" s="4416"/>
      <c r="AI24" s="4416"/>
      <c r="AJ24" s="4416"/>
      <c r="AK24" s="4416"/>
      <c r="AL24" s="4416"/>
      <c r="AM24" s="4416"/>
      <c r="AN24" s="4416"/>
      <c r="AO24" s="4416"/>
      <c r="AP24" s="4416"/>
      <c r="AQ24" s="4416"/>
      <c r="AR24" s="4416"/>
      <c r="AS24" s="4416"/>
      <c r="AT24" s="4416"/>
      <c r="AU24" s="4416"/>
      <c r="AV24" s="4416"/>
      <c r="AW24" s="4417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3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4415"/>
      <c r="AF25" s="4416"/>
      <c r="AG25" s="4416"/>
      <c r="AH25" s="4416"/>
      <c r="AI25" s="4416"/>
      <c r="AJ25" s="4416"/>
      <c r="AK25" s="4416"/>
      <c r="AL25" s="4416"/>
      <c r="AM25" s="4416"/>
      <c r="AN25" s="4416"/>
      <c r="AO25" s="4416"/>
      <c r="AP25" s="4416"/>
      <c r="AQ25" s="4416"/>
      <c r="AR25" s="4416"/>
      <c r="AS25" s="4416"/>
      <c r="AT25" s="4416"/>
      <c r="AU25" s="4416"/>
      <c r="AV25" s="4416"/>
      <c r="AW25" s="4417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23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4415"/>
      <c r="AF26" s="4416"/>
      <c r="AG26" s="4416"/>
      <c r="AH26" s="4416"/>
      <c r="AI26" s="4416"/>
      <c r="AJ26" s="4416"/>
      <c r="AK26" s="4416"/>
      <c r="AL26" s="4416"/>
      <c r="AM26" s="4416"/>
      <c r="AN26" s="4416"/>
      <c r="AO26" s="4416"/>
      <c r="AP26" s="4416"/>
      <c r="AQ26" s="4416"/>
      <c r="AR26" s="4416"/>
      <c r="AS26" s="4416"/>
      <c r="AT26" s="4416"/>
      <c r="AU26" s="4416"/>
      <c r="AV26" s="4416"/>
      <c r="AW26" s="4417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1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4415"/>
      <c r="AF27" s="4416"/>
      <c r="AG27" s="4416"/>
      <c r="AH27" s="4416"/>
      <c r="AI27" s="4416"/>
      <c r="AJ27" s="4416"/>
      <c r="AK27" s="4416"/>
      <c r="AL27" s="4416"/>
      <c r="AM27" s="4416"/>
      <c r="AN27" s="4416"/>
      <c r="AO27" s="4416"/>
      <c r="AP27" s="4416"/>
      <c r="AQ27" s="4416"/>
      <c r="AR27" s="4416"/>
      <c r="AS27" s="4416"/>
      <c r="AT27" s="4416"/>
      <c r="AU27" s="4416"/>
      <c r="AV27" s="4416"/>
      <c r="AW27" s="4417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2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4415"/>
      <c r="AF28" s="4416"/>
      <c r="AG28" s="4416"/>
      <c r="AH28" s="4418"/>
      <c r="AI28" s="4416"/>
      <c r="AJ28" s="4416"/>
      <c r="AK28" s="4416"/>
      <c r="AL28" s="4416"/>
      <c r="AM28" s="4416"/>
      <c r="AN28" s="4416"/>
      <c r="AO28" s="4416"/>
      <c r="AP28" s="4416"/>
      <c r="AQ28" s="4416"/>
      <c r="AR28" s="4416"/>
      <c r="AS28" s="4416"/>
      <c r="AT28" s="4416"/>
      <c r="AU28" s="4416"/>
      <c r="AV28" s="4416"/>
      <c r="AW28" s="4419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20</v>
      </c>
      <c r="D29" s="59">
        <v>0</v>
      </c>
      <c r="E29" s="59">
        <v>0</v>
      </c>
      <c r="F29" s="60">
        <v>2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4415"/>
      <c r="AF29" s="4416"/>
      <c r="AG29" s="4416"/>
      <c r="AH29" s="4418"/>
      <c r="AI29" s="4416"/>
      <c r="AJ29" s="4416"/>
      <c r="AK29" s="4416"/>
      <c r="AL29" s="4416"/>
      <c r="AM29" s="4416"/>
      <c r="AN29" s="4416"/>
      <c r="AO29" s="4416"/>
      <c r="AP29" s="4416"/>
      <c r="AQ29" s="4416"/>
      <c r="AR29" s="4416"/>
      <c r="AS29" s="4416"/>
      <c r="AT29" s="4416"/>
      <c r="AU29" s="4416"/>
      <c r="AV29" s="4416"/>
      <c r="AW29" s="4419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4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4415"/>
      <c r="AF30" s="4416"/>
      <c r="AG30" s="4416"/>
      <c r="AH30" s="4418"/>
      <c r="AI30" s="4416"/>
      <c r="AJ30" s="4416"/>
      <c r="AK30" s="4416"/>
      <c r="AL30" s="4416"/>
      <c r="AM30" s="4416"/>
      <c r="AN30" s="4416"/>
      <c r="AO30" s="4416"/>
      <c r="AP30" s="4416"/>
      <c r="AQ30" s="4416"/>
      <c r="AR30" s="4416"/>
      <c r="AS30" s="4416"/>
      <c r="AT30" s="4416"/>
      <c r="AU30" s="4416"/>
      <c r="AV30" s="4416"/>
      <c r="AW30" s="4419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35</v>
      </c>
      <c r="D31" s="44">
        <v>0</v>
      </c>
      <c r="E31" s="44">
        <v>1</v>
      </c>
      <c r="F31" s="63">
        <v>3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4420"/>
      <c r="AF31" s="4420"/>
      <c r="AG31" s="4420"/>
      <c r="AH31" s="4421"/>
      <c r="AI31" s="4420"/>
      <c r="AJ31" s="4420"/>
      <c r="AK31" s="4420"/>
      <c r="AL31" s="4420"/>
      <c r="AM31" s="4420"/>
      <c r="AN31" s="4420"/>
      <c r="AO31" s="4420"/>
      <c r="AP31" s="4420"/>
      <c r="AQ31" s="4420"/>
      <c r="AR31" s="4420"/>
      <c r="AS31" s="4420"/>
      <c r="AT31" s="4420"/>
      <c r="AU31" s="4420"/>
      <c r="AV31" s="4420"/>
      <c r="AW31" s="4419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3968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4420"/>
      <c r="AF32" s="4420"/>
      <c r="AG32" s="4420"/>
      <c r="AH32" s="4421"/>
      <c r="AI32" s="4420"/>
      <c r="AJ32" s="4420"/>
      <c r="AK32" s="4420"/>
      <c r="AL32" s="4420"/>
      <c r="AM32" s="4420"/>
      <c r="AN32" s="4420"/>
      <c r="AO32" s="4420"/>
      <c r="AP32" s="4420"/>
      <c r="AQ32" s="4420"/>
      <c r="AR32" s="4420"/>
      <c r="AS32" s="4420"/>
      <c r="AT32" s="4420"/>
      <c r="AU32" s="4420"/>
      <c r="AV32" s="4420"/>
      <c r="AW32" s="4419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6016" t="s">
        <v>4</v>
      </c>
      <c r="D33" s="6017" t="s">
        <v>5</v>
      </c>
      <c r="E33" s="6018"/>
      <c r="F33" s="6018"/>
      <c r="G33" s="6018"/>
      <c r="H33" s="6018"/>
      <c r="I33" s="6018"/>
      <c r="J33" s="6018"/>
      <c r="K33" s="6018"/>
      <c r="L33" s="6018"/>
      <c r="M33" s="6018"/>
      <c r="N33" s="6018"/>
      <c r="O33" s="6018"/>
      <c r="P33" s="6019"/>
      <c r="Q33" s="4422"/>
      <c r="R33" s="4423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4420"/>
      <c r="AJ33" s="4420"/>
      <c r="AK33" s="4420"/>
      <c r="AL33" s="4421"/>
      <c r="AM33" s="4420"/>
      <c r="AN33" s="4420"/>
      <c r="AO33" s="4424"/>
      <c r="AP33" s="4424"/>
      <c r="AQ33" s="4424"/>
      <c r="AR33" s="4424"/>
      <c r="AS33" s="4424"/>
      <c r="AT33" s="4424"/>
      <c r="AU33" s="4424"/>
      <c r="AV33" s="4424"/>
      <c r="AW33" s="4424"/>
      <c r="AX33" s="4424"/>
      <c r="AY33" s="4424"/>
      <c r="AZ33" s="4424"/>
      <c r="BA33" s="4419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192"/>
      <c r="D34" s="4425" t="s">
        <v>10</v>
      </c>
      <c r="E34" s="4426" t="s">
        <v>11</v>
      </c>
      <c r="F34" s="4426" t="s">
        <v>12</v>
      </c>
      <c r="G34" s="4426" t="s">
        <v>13</v>
      </c>
      <c r="H34" s="4426" t="s">
        <v>14</v>
      </c>
      <c r="I34" s="4426" t="s">
        <v>15</v>
      </c>
      <c r="J34" s="4426" t="s">
        <v>16</v>
      </c>
      <c r="K34" s="4426" t="s">
        <v>17</v>
      </c>
      <c r="L34" s="4426" t="s">
        <v>18</v>
      </c>
      <c r="M34" s="4426" t="s">
        <v>44</v>
      </c>
      <c r="N34" s="4427" t="s">
        <v>45</v>
      </c>
      <c r="O34" s="4426" t="s">
        <v>46</v>
      </c>
      <c r="P34" s="4428" t="s">
        <v>47</v>
      </c>
      <c r="Q34" s="4429" t="s">
        <v>48</v>
      </c>
      <c r="R34" s="4429" t="s">
        <v>49</v>
      </c>
      <c r="S34" s="71"/>
      <c r="T34" s="679"/>
      <c r="U34" s="4430"/>
      <c r="V34" s="4430"/>
      <c r="W34" s="679"/>
      <c r="X34" s="4431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4415"/>
      <c r="AJ34" s="4415"/>
      <c r="AK34" s="4415"/>
      <c r="AL34" s="4432"/>
      <c r="AM34" s="4415"/>
      <c r="AN34" s="4415"/>
      <c r="AO34" s="4415"/>
      <c r="AP34" s="4415"/>
      <c r="AQ34" s="4415"/>
      <c r="AR34" s="4415"/>
      <c r="AS34" s="4415"/>
      <c r="AT34" s="4416"/>
      <c r="AU34" s="4416"/>
      <c r="AV34" s="4416"/>
      <c r="AW34" s="4416"/>
      <c r="AX34" s="4416"/>
      <c r="AY34" s="4416"/>
      <c r="AZ34" s="4416"/>
      <c r="BA34" s="4419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6020" t="s">
        <v>50</v>
      </c>
      <c r="B35" s="6020"/>
      <c r="C35" s="4433">
        <f>SUM(D35:P35)</f>
        <v>0</v>
      </c>
      <c r="D35" s="4434">
        <f>SUM(D36:D47,D50:D51,D54)</f>
        <v>0</v>
      </c>
      <c r="E35" s="4435">
        <f t="shared" ref="E35:R35" si="3">SUM(E36:E47,E50:E51,E54)</f>
        <v>0</v>
      </c>
      <c r="F35" s="4435">
        <f t="shared" si="3"/>
        <v>0</v>
      </c>
      <c r="G35" s="4435">
        <f t="shared" si="3"/>
        <v>0</v>
      </c>
      <c r="H35" s="4435">
        <f t="shared" si="3"/>
        <v>0</v>
      </c>
      <c r="I35" s="4435">
        <f t="shared" si="3"/>
        <v>0</v>
      </c>
      <c r="J35" s="4435">
        <f t="shared" si="3"/>
        <v>0</v>
      </c>
      <c r="K35" s="4435">
        <f t="shared" si="3"/>
        <v>0</v>
      </c>
      <c r="L35" s="4435">
        <f t="shared" si="3"/>
        <v>0</v>
      </c>
      <c r="M35" s="4435">
        <f t="shared" si="3"/>
        <v>0</v>
      </c>
      <c r="N35" s="4436">
        <f>SUM(N36:N47,N50:N51,N54)</f>
        <v>0</v>
      </c>
      <c r="O35" s="4435">
        <f t="shared" si="3"/>
        <v>0</v>
      </c>
      <c r="P35" s="4437">
        <f t="shared" si="3"/>
        <v>0</v>
      </c>
      <c r="Q35" s="4438">
        <f t="shared" si="3"/>
        <v>0</v>
      </c>
      <c r="R35" s="4438">
        <f t="shared" si="3"/>
        <v>0</v>
      </c>
      <c r="S35" s="82" t="str">
        <f>CA35&amp;CB35&amp;CC35</f>
        <v/>
      </c>
      <c r="T35" s="4439"/>
      <c r="U35" s="679"/>
      <c r="V35" s="679"/>
      <c r="W35" s="4439"/>
      <c r="X35" s="4439"/>
      <c r="Y35" s="4439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4415"/>
      <c r="AN35" s="4415"/>
      <c r="AO35" s="4415"/>
      <c r="AP35" s="4415"/>
      <c r="AQ35" s="4415"/>
      <c r="AR35" s="4415"/>
      <c r="AS35" s="4415"/>
      <c r="AT35" s="4416"/>
      <c r="AU35" s="4416"/>
      <c r="AV35" s="4416"/>
      <c r="AW35" s="4416"/>
      <c r="AX35" s="4416"/>
      <c r="AY35" s="4416"/>
      <c r="AZ35" s="4416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6025" t="s">
        <v>51</v>
      </c>
      <c r="B36" s="6026"/>
      <c r="C36" s="4440">
        <f>SUM(D36:M36)</f>
        <v>0</v>
      </c>
      <c r="D36" s="4441"/>
      <c r="E36" s="4442"/>
      <c r="F36" s="4442"/>
      <c r="G36" s="4442"/>
      <c r="H36" s="4442"/>
      <c r="I36" s="4442"/>
      <c r="J36" s="4442"/>
      <c r="K36" s="4442"/>
      <c r="L36" s="4442"/>
      <c r="M36" s="4442"/>
      <c r="N36" s="4443"/>
      <c r="O36" s="4444"/>
      <c r="P36" s="4445"/>
      <c r="Q36" s="4446"/>
      <c r="R36" s="4446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4415"/>
      <c r="AN36" s="4416"/>
      <c r="AO36" s="4416"/>
      <c r="AP36" s="4416"/>
      <c r="AQ36" s="4416"/>
      <c r="AR36" s="4416"/>
      <c r="AS36" s="4416"/>
      <c r="AT36" s="4416"/>
      <c r="AU36" s="4416"/>
      <c r="AV36" s="4416"/>
      <c r="AW36" s="4416"/>
      <c r="AX36" s="4416"/>
      <c r="AY36" s="4416"/>
      <c r="AZ36" s="4416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4415"/>
      <c r="AN37" s="4416"/>
      <c r="AO37" s="4416"/>
      <c r="AP37" s="4416"/>
      <c r="AQ37" s="4416"/>
      <c r="AR37" s="4416"/>
      <c r="AS37" s="4416"/>
      <c r="AT37" s="4416"/>
      <c r="AU37" s="4416"/>
      <c r="AV37" s="4416"/>
      <c r="AW37" s="4416"/>
      <c r="AX37" s="4416"/>
      <c r="AY37" s="4416"/>
      <c r="AZ37" s="4416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6016" t="s">
        <v>53</v>
      </c>
      <c r="B38" s="4447" t="s">
        <v>54</v>
      </c>
      <c r="C38" s="4440">
        <f t="shared" si="7"/>
        <v>0</v>
      </c>
      <c r="D38" s="4441"/>
      <c r="E38" s="4442"/>
      <c r="F38" s="4442"/>
      <c r="G38" s="4442"/>
      <c r="H38" s="4442"/>
      <c r="I38" s="4442"/>
      <c r="J38" s="4442"/>
      <c r="K38" s="4442"/>
      <c r="L38" s="4442"/>
      <c r="M38" s="4442"/>
      <c r="N38" s="4443"/>
      <c r="O38" s="4444"/>
      <c r="P38" s="4445"/>
      <c r="Q38" s="4446"/>
      <c r="R38" s="4446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4415"/>
      <c r="AN38" s="4416"/>
      <c r="AO38" s="4416"/>
      <c r="AP38" s="4416"/>
      <c r="AQ38" s="4416"/>
      <c r="AR38" s="4416"/>
      <c r="AS38" s="4416"/>
      <c r="AT38" s="4416"/>
      <c r="AU38" s="4416"/>
      <c r="AV38" s="4416"/>
      <c r="AW38" s="4416"/>
      <c r="AX38" s="4416"/>
      <c r="AY38" s="4416"/>
      <c r="AZ38" s="4416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3977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4415"/>
      <c r="AN39" s="4416"/>
      <c r="AO39" s="4416"/>
      <c r="AP39" s="4416"/>
      <c r="AQ39" s="4416"/>
      <c r="AR39" s="4416"/>
      <c r="AS39" s="4416"/>
      <c r="AT39" s="4416"/>
      <c r="AU39" s="4416"/>
      <c r="AV39" s="4416"/>
      <c r="AW39" s="4416"/>
      <c r="AX39" s="4416"/>
      <c r="AY39" s="4416"/>
      <c r="AZ39" s="4416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3977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4415"/>
      <c r="AN40" s="4416"/>
      <c r="AO40" s="4416"/>
      <c r="AP40" s="4416"/>
      <c r="AQ40" s="4416"/>
      <c r="AR40" s="4416"/>
      <c r="AS40" s="4416"/>
      <c r="AT40" s="4416"/>
      <c r="AU40" s="4416"/>
      <c r="AV40" s="4416"/>
      <c r="AW40" s="4416"/>
      <c r="AX40" s="4416"/>
      <c r="AY40" s="4416"/>
      <c r="AZ40" s="4416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3977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4415"/>
      <c r="AN41" s="4416"/>
      <c r="AO41" s="4416"/>
      <c r="AP41" s="4416"/>
      <c r="AQ41" s="4416"/>
      <c r="AR41" s="4416"/>
      <c r="AS41" s="4416"/>
      <c r="AT41" s="4416"/>
      <c r="AU41" s="4416"/>
      <c r="AV41" s="4416"/>
      <c r="AW41" s="4416"/>
      <c r="AX41" s="4416"/>
      <c r="AY41" s="4416"/>
      <c r="AZ41" s="4416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3977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4415"/>
      <c r="AN42" s="4416"/>
      <c r="AO42" s="4416"/>
      <c r="AP42" s="4416"/>
      <c r="AQ42" s="4416"/>
      <c r="AR42" s="4416"/>
      <c r="AS42" s="4416"/>
      <c r="AT42" s="4416"/>
      <c r="AU42" s="4416"/>
      <c r="AV42" s="4416"/>
      <c r="AW42" s="4416"/>
      <c r="AX42" s="4416"/>
      <c r="AY42" s="4416"/>
      <c r="AZ42" s="4416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192"/>
      <c r="B43" s="99" t="s">
        <v>59</v>
      </c>
      <c r="C43" s="3969">
        <f t="shared" si="7"/>
        <v>0</v>
      </c>
      <c r="D43" s="4448"/>
      <c r="E43" s="4449"/>
      <c r="F43" s="4449"/>
      <c r="G43" s="4449"/>
      <c r="H43" s="4449"/>
      <c r="I43" s="4449"/>
      <c r="J43" s="4449"/>
      <c r="K43" s="4449"/>
      <c r="L43" s="4449"/>
      <c r="M43" s="4449"/>
      <c r="N43" s="4450"/>
      <c r="O43" s="4451"/>
      <c r="P43" s="4452"/>
      <c r="Q43" s="2986"/>
      <c r="R43" s="298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4415"/>
      <c r="AN43" s="4416"/>
      <c r="AO43" s="4416"/>
      <c r="AP43" s="4416"/>
      <c r="AQ43" s="4416"/>
      <c r="AR43" s="4416"/>
      <c r="AS43" s="4416"/>
      <c r="AT43" s="4416"/>
      <c r="AU43" s="4416"/>
      <c r="AV43" s="4416"/>
      <c r="AW43" s="4416"/>
      <c r="AX43" s="4416"/>
      <c r="AY43" s="4416"/>
      <c r="AZ43" s="4416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6027" t="s">
        <v>60</v>
      </c>
      <c r="B44" s="4453" t="s">
        <v>61</v>
      </c>
      <c r="C44" s="4454">
        <f t="shared" si="7"/>
        <v>0</v>
      </c>
      <c r="D44" s="4455"/>
      <c r="E44" s="2990"/>
      <c r="F44" s="2990"/>
      <c r="G44" s="2990"/>
      <c r="H44" s="2990"/>
      <c r="I44" s="2990"/>
      <c r="J44" s="2990"/>
      <c r="K44" s="2990"/>
      <c r="L44" s="2990"/>
      <c r="M44" s="2990"/>
      <c r="N44" s="4456"/>
      <c r="O44" s="2992"/>
      <c r="P44" s="4457"/>
      <c r="Q44" s="4458"/>
      <c r="R44" s="4458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4459"/>
      <c r="AN44" s="4460"/>
      <c r="AO44" s="4460"/>
      <c r="AP44" s="4460"/>
      <c r="AQ44" s="4460"/>
      <c r="AR44" s="4460"/>
      <c r="AS44" s="4460"/>
      <c r="AT44" s="4460"/>
      <c r="AU44" s="4460"/>
      <c r="AV44" s="4460"/>
      <c r="AW44" s="4460"/>
      <c r="AX44" s="4460"/>
      <c r="AY44" s="4460"/>
      <c r="AZ44" s="4460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192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4459"/>
      <c r="AN45" s="4460"/>
      <c r="AO45" s="4460"/>
      <c r="AP45" s="4460"/>
      <c r="AQ45" s="4460"/>
      <c r="AR45" s="4460"/>
      <c r="AS45" s="4460"/>
      <c r="AT45" s="4460"/>
      <c r="AU45" s="4460"/>
      <c r="AV45" s="4460"/>
      <c r="AW45" s="4460"/>
      <c r="AX45" s="4460"/>
      <c r="AY45" s="4460"/>
      <c r="AZ45" s="4460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6022" t="s">
        <v>63</v>
      </c>
      <c r="B46" s="117" t="s">
        <v>61</v>
      </c>
      <c r="C46" s="4461">
        <f t="shared" si="7"/>
        <v>0</v>
      </c>
      <c r="D46" s="4462"/>
      <c r="E46" s="2990"/>
      <c r="F46" s="2990"/>
      <c r="G46" s="2990"/>
      <c r="H46" s="2990"/>
      <c r="I46" s="2990"/>
      <c r="J46" s="2990"/>
      <c r="K46" s="2990"/>
      <c r="L46" s="2990"/>
      <c r="M46" s="2990"/>
      <c r="N46" s="4463"/>
      <c r="O46" s="2992"/>
      <c r="P46" s="4464"/>
      <c r="Q46" s="4465"/>
      <c r="R46" s="4465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4466"/>
      <c r="AN46" s="4467"/>
      <c r="AO46" s="4467"/>
      <c r="AP46" s="4467"/>
      <c r="AQ46" s="4467"/>
      <c r="AR46" s="4467"/>
      <c r="AS46" s="4467"/>
      <c r="AT46" s="4467"/>
      <c r="AU46" s="4467"/>
      <c r="AV46" s="4467"/>
      <c r="AW46" s="4467"/>
      <c r="AX46" s="4467"/>
      <c r="AY46" s="4467"/>
      <c r="AZ46" s="4467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4459"/>
      <c r="AN47" s="4460"/>
      <c r="AO47" s="4460"/>
      <c r="AP47" s="4460"/>
      <c r="AQ47" s="4460"/>
      <c r="AR47" s="4460"/>
      <c r="AS47" s="4460"/>
      <c r="AT47" s="4460"/>
      <c r="AU47" s="4460"/>
      <c r="AV47" s="4460"/>
      <c r="AW47" s="4460"/>
      <c r="AX47" s="4460"/>
      <c r="AY47" s="4460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4459"/>
      <c r="AN48" s="4460"/>
      <c r="AO48" s="4460"/>
      <c r="AP48" s="4460"/>
      <c r="AQ48" s="4460"/>
      <c r="AR48" s="4460"/>
      <c r="AS48" s="4460"/>
      <c r="AT48" s="4460"/>
      <c r="AU48" s="4460"/>
      <c r="AV48" s="4460"/>
      <c r="AW48" s="4460"/>
      <c r="AX48" s="4460"/>
      <c r="AY48" s="4460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6021" t="s">
        <v>65</v>
      </c>
      <c r="B49" s="5905"/>
      <c r="C49" s="3969">
        <f t="shared" si="7"/>
        <v>0</v>
      </c>
      <c r="D49" s="4448"/>
      <c r="E49" s="4449"/>
      <c r="F49" s="4449"/>
      <c r="G49" s="4449"/>
      <c r="H49" s="4449"/>
      <c r="I49" s="4449"/>
      <c r="J49" s="4449"/>
      <c r="K49" s="4449"/>
      <c r="L49" s="4449"/>
      <c r="M49" s="4449"/>
      <c r="N49" s="4450"/>
      <c r="O49" s="4451"/>
      <c r="P49" s="4452"/>
      <c r="Q49" s="2986"/>
      <c r="R49" s="298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4459"/>
      <c r="AN49" s="4460"/>
      <c r="AO49" s="4460"/>
      <c r="AP49" s="4460"/>
      <c r="AQ49" s="4460"/>
      <c r="AR49" s="4460"/>
      <c r="AS49" s="4460"/>
      <c r="AT49" s="4460"/>
      <c r="AU49" s="4460"/>
      <c r="AV49" s="4460"/>
      <c r="AW49" s="4460"/>
      <c r="AX49" s="4460"/>
      <c r="AY49" s="4460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6022" t="s">
        <v>66</v>
      </c>
      <c r="B50" s="4468" t="s">
        <v>61</v>
      </c>
      <c r="C50" s="4461">
        <f>SUM(D50:P50)</f>
        <v>0</v>
      </c>
      <c r="D50" s="4462"/>
      <c r="E50" s="4469"/>
      <c r="F50" s="4469"/>
      <c r="G50" s="4469"/>
      <c r="H50" s="4469"/>
      <c r="I50" s="4469"/>
      <c r="J50" s="4469"/>
      <c r="K50" s="4469"/>
      <c r="L50" s="4469"/>
      <c r="M50" s="4469"/>
      <c r="N50" s="4470"/>
      <c r="O50" s="4469"/>
      <c r="P50" s="4471"/>
      <c r="Q50" s="4465"/>
      <c r="R50" s="4465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4466"/>
      <c r="AN50" s="4467"/>
      <c r="AO50" s="4467"/>
      <c r="AP50" s="4467"/>
      <c r="AQ50" s="4467"/>
      <c r="AR50" s="4467"/>
      <c r="AS50" s="4467"/>
      <c r="AT50" s="4467"/>
      <c r="AU50" s="4467"/>
      <c r="AV50" s="4467"/>
      <c r="AW50" s="4467"/>
      <c r="AX50" s="4467"/>
      <c r="AY50" s="4467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192"/>
      <c r="B51" s="140" t="s">
        <v>62</v>
      </c>
      <c r="C51" s="3969">
        <f t="shared" ref="C51:C54" si="12">SUM(D51:P51)</f>
        <v>0</v>
      </c>
      <c r="D51" s="4448"/>
      <c r="E51" s="4449"/>
      <c r="F51" s="4449"/>
      <c r="G51" s="4449"/>
      <c r="H51" s="4449"/>
      <c r="I51" s="4449"/>
      <c r="J51" s="4449"/>
      <c r="K51" s="4449"/>
      <c r="L51" s="4449"/>
      <c r="M51" s="4449"/>
      <c r="N51" s="4325"/>
      <c r="O51" s="4449"/>
      <c r="P51" s="4472"/>
      <c r="Q51" s="2986"/>
      <c r="R51" s="298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4459"/>
      <c r="AN51" s="4460"/>
      <c r="AO51" s="4460"/>
      <c r="AP51" s="4460"/>
      <c r="AQ51" s="4460"/>
      <c r="AR51" s="4460"/>
      <c r="AS51" s="4460"/>
      <c r="AT51" s="4460"/>
      <c r="AU51" s="4460"/>
      <c r="AV51" s="4460"/>
      <c r="AW51" s="4460"/>
      <c r="AX51" s="4460"/>
      <c r="AY51" s="4460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6022" t="s">
        <v>67</v>
      </c>
      <c r="B52" s="4468" t="s">
        <v>61</v>
      </c>
      <c r="C52" s="4461">
        <f t="shared" si="12"/>
        <v>0</v>
      </c>
      <c r="D52" s="4462"/>
      <c r="E52" s="4469"/>
      <c r="F52" s="4469"/>
      <c r="G52" s="4469"/>
      <c r="H52" s="4469"/>
      <c r="I52" s="4469"/>
      <c r="J52" s="4469"/>
      <c r="K52" s="4469"/>
      <c r="L52" s="4469"/>
      <c r="M52" s="4469"/>
      <c r="N52" s="4470"/>
      <c r="O52" s="4469"/>
      <c r="P52" s="4471"/>
      <c r="Q52" s="4465"/>
      <c r="R52" s="4465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4466"/>
      <c r="AN52" s="4467"/>
      <c r="AO52" s="4467"/>
      <c r="AP52" s="4467"/>
      <c r="AQ52" s="4467"/>
      <c r="AR52" s="4467"/>
      <c r="AS52" s="4467"/>
      <c r="AT52" s="4467"/>
      <c r="AU52" s="4467"/>
      <c r="AV52" s="4467"/>
      <c r="AW52" s="4467"/>
      <c r="AX52" s="4467"/>
      <c r="AY52" s="4467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192"/>
      <c r="B53" s="3993" t="s">
        <v>62</v>
      </c>
      <c r="C53" s="3969">
        <f t="shared" si="12"/>
        <v>0</v>
      </c>
      <c r="D53" s="4448"/>
      <c r="E53" s="4449"/>
      <c r="F53" s="4449"/>
      <c r="G53" s="4449"/>
      <c r="H53" s="4449"/>
      <c r="I53" s="4449"/>
      <c r="J53" s="4449"/>
      <c r="K53" s="4449"/>
      <c r="L53" s="4449"/>
      <c r="M53" s="4449"/>
      <c r="N53" s="4325"/>
      <c r="O53" s="4449"/>
      <c r="P53" s="4472"/>
      <c r="Q53" s="2986"/>
      <c r="R53" s="298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4473"/>
      <c r="AM53" s="4473"/>
      <c r="AN53" s="4473"/>
      <c r="AO53" s="4473"/>
      <c r="AP53" s="4473"/>
      <c r="AQ53" s="4473"/>
      <c r="AR53" s="4473"/>
      <c r="AS53" s="4473"/>
      <c r="AT53" s="4473"/>
      <c r="AU53" s="4473"/>
      <c r="AV53" s="4473"/>
      <c r="AW53" s="4473"/>
      <c r="AX53" s="4473"/>
      <c r="AY53" s="4473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6023" t="s">
        <v>68</v>
      </c>
      <c r="B54" s="6024"/>
      <c r="C54" s="3969">
        <f t="shared" si="12"/>
        <v>0</v>
      </c>
      <c r="D54" s="4448"/>
      <c r="E54" s="4449"/>
      <c r="F54" s="4449"/>
      <c r="G54" s="4449"/>
      <c r="H54" s="4449"/>
      <c r="I54" s="4449"/>
      <c r="J54" s="4449"/>
      <c r="K54" s="4449"/>
      <c r="L54" s="4449"/>
      <c r="M54" s="4449"/>
      <c r="N54" s="4325"/>
      <c r="O54" s="4449"/>
      <c r="P54" s="4472"/>
      <c r="Q54" s="2986"/>
      <c r="R54" s="298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4473"/>
      <c r="AM54" s="4473"/>
      <c r="AN54" s="4473"/>
      <c r="AO54" s="4473"/>
      <c r="AP54" s="4473"/>
      <c r="AQ54" s="4473"/>
      <c r="AR54" s="4473"/>
      <c r="AS54" s="4473"/>
      <c r="AT54" s="4473"/>
      <c r="AU54" s="4473"/>
      <c r="AV54" s="4473"/>
      <c r="AW54" s="4473"/>
      <c r="AX54" s="4473"/>
      <c r="AY54" s="4473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4473"/>
      <c r="AM55" s="4473"/>
      <c r="AN55" s="4473"/>
      <c r="AO55" s="4474"/>
      <c r="AP55" s="4474"/>
      <c r="AQ55" s="4474"/>
      <c r="AR55" s="4474"/>
      <c r="AS55" s="4474"/>
      <c r="AT55" s="4474"/>
      <c r="AU55" s="4474"/>
      <c r="AV55" s="4474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3968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4473"/>
      <c r="AM56" s="4473"/>
      <c r="AN56" s="4473"/>
      <c r="AO56" s="4474"/>
      <c r="AP56" s="4474"/>
      <c r="AQ56" s="4474"/>
      <c r="AR56" s="4474"/>
      <c r="AS56" s="4474"/>
      <c r="AT56" s="4474"/>
      <c r="AU56" s="4474"/>
      <c r="AV56" s="4474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6016" t="s">
        <v>4</v>
      </c>
      <c r="D57" s="6017" t="s">
        <v>5</v>
      </c>
      <c r="E57" s="6018"/>
      <c r="F57" s="6018"/>
      <c r="G57" s="6018"/>
      <c r="H57" s="6018"/>
      <c r="I57" s="6018"/>
      <c r="J57" s="6018"/>
      <c r="K57" s="6018"/>
      <c r="L57" s="6018"/>
      <c r="M57" s="6018"/>
      <c r="N57" s="6018"/>
      <c r="O57" s="6018"/>
      <c r="P57" s="6031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4473"/>
      <c r="AK57" s="4473"/>
      <c r="AL57" s="4473"/>
      <c r="AM57" s="4474"/>
      <c r="AN57" s="4474"/>
      <c r="AO57" s="4474"/>
      <c r="AP57" s="4474"/>
      <c r="AQ57" s="4474"/>
      <c r="AR57" s="4474"/>
      <c r="AS57" s="4474"/>
      <c r="AT57" s="4474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192"/>
      <c r="D58" s="4425" t="s">
        <v>10</v>
      </c>
      <c r="E58" s="4426" t="s">
        <v>11</v>
      </c>
      <c r="F58" s="4426" t="s">
        <v>12</v>
      </c>
      <c r="G58" s="4426" t="s">
        <v>13</v>
      </c>
      <c r="H58" s="4426" t="s">
        <v>14</v>
      </c>
      <c r="I58" s="4426" t="s">
        <v>15</v>
      </c>
      <c r="J58" s="4426" t="s">
        <v>16</v>
      </c>
      <c r="K58" s="4426" t="s">
        <v>17</v>
      </c>
      <c r="L58" s="4426" t="s">
        <v>18</v>
      </c>
      <c r="M58" s="4426" t="s">
        <v>44</v>
      </c>
      <c r="N58" s="4427" t="s">
        <v>45</v>
      </c>
      <c r="O58" s="4426" t="s">
        <v>46</v>
      </c>
      <c r="P58" s="4475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4473"/>
      <c r="AK58" s="4473"/>
      <c r="AL58" s="4473"/>
      <c r="AM58" s="4474"/>
      <c r="AN58" s="4474"/>
      <c r="AO58" s="4474"/>
      <c r="AP58" s="4474"/>
      <c r="AQ58" s="4474"/>
      <c r="AR58" s="4474"/>
      <c r="AS58" s="4474"/>
      <c r="AT58" s="4474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6020" t="s">
        <v>50</v>
      </c>
      <c r="B59" s="6020"/>
      <c r="C59" s="4433">
        <f>SUM(D59:P59)</f>
        <v>0</v>
      </c>
      <c r="D59" s="4434">
        <f>SUM(D60:D71,D74:D75,D78)</f>
        <v>0</v>
      </c>
      <c r="E59" s="4435">
        <f t="shared" ref="E59:P59" si="13">SUM(E60:E71,E74:E75,E78)</f>
        <v>0</v>
      </c>
      <c r="F59" s="4435">
        <f t="shared" si="13"/>
        <v>0</v>
      </c>
      <c r="G59" s="4435">
        <f t="shared" si="13"/>
        <v>0</v>
      </c>
      <c r="H59" s="4435">
        <f t="shared" si="13"/>
        <v>0</v>
      </c>
      <c r="I59" s="4435">
        <f t="shared" si="13"/>
        <v>0</v>
      </c>
      <c r="J59" s="4435">
        <f t="shared" si="13"/>
        <v>0</v>
      </c>
      <c r="K59" s="4435">
        <f t="shared" si="13"/>
        <v>0</v>
      </c>
      <c r="L59" s="4435">
        <f t="shared" si="13"/>
        <v>0</v>
      </c>
      <c r="M59" s="4435">
        <f t="shared" si="13"/>
        <v>0</v>
      </c>
      <c r="N59" s="4436">
        <f t="shared" si="13"/>
        <v>0</v>
      </c>
      <c r="O59" s="4435">
        <f t="shared" si="13"/>
        <v>0</v>
      </c>
      <c r="P59" s="4476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4473"/>
      <c r="AK59" s="4473"/>
      <c r="AL59" s="4473"/>
      <c r="AM59" s="4474"/>
      <c r="AN59" s="4474"/>
      <c r="AO59" s="4474"/>
      <c r="AP59" s="4474"/>
      <c r="AQ59" s="4474"/>
      <c r="AR59" s="4474"/>
      <c r="AS59" s="4474"/>
      <c r="AT59" s="4474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6025" t="s">
        <v>51</v>
      </c>
      <c r="B60" s="6026"/>
      <c r="C60" s="4440">
        <f>SUM(D60:M60)</f>
        <v>0</v>
      </c>
      <c r="D60" s="4441"/>
      <c r="E60" s="4469"/>
      <c r="F60" s="4469"/>
      <c r="G60" s="4469"/>
      <c r="H60" s="4469"/>
      <c r="I60" s="4469"/>
      <c r="J60" s="4469"/>
      <c r="K60" s="4469"/>
      <c r="L60" s="4469"/>
      <c r="M60" s="4469"/>
      <c r="N60" s="4443"/>
      <c r="O60" s="4477"/>
      <c r="P60" s="4478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4473"/>
      <c r="AK60" s="4473"/>
      <c r="AL60" s="4473"/>
      <c r="AM60" s="4474"/>
      <c r="AN60" s="4474"/>
      <c r="AO60" s="4474"/>
      <c r="AP60" s="4474"/>
      <c r="AQ60" s="4474"/>
      <c r="AR60" s="4474"/>
      <c r="AS60" s="4474"/>
      <c r="AT60" s="4474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4473"/>
      <c r="AK61" s="4473"/>
      <c r="AL61" s="4473"/>
      <c r="AM61" s="4474"/>
      <c r="AN61" s="4474"/>
      <c r="AO61" s="4474"/>
      <c r="AP61" s="4474"/>
      <c r="AQ61" s="4474"/>
      <c r="AR61" s="4474"/>
      <c r="AS61" s="4474"/>
      <c r="AT61" s="4474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6016" t="s">
        <v>53</v>
      </c>
      <c r="B62" s="4447" t="s">
        <v>54</v>
      </c>
      <c r="C62" s="4440">
        <f t="shared" ref="C62:C73" si="14">SUM(D62:M62)</f>
        <v>0</v>
      </c>
      <c r="D62" s="4441"/>
      <c r="E62" s="4469"/>
      <c r="F62" s="4469"/>
      <c r="G62" s="4469"/>
      <c r="H62" s="4469"/>
      <c r="I62" s="4469"/>
      <c r="J62" s="4469"/>
      <c r="K62" s="4469"/>
      <c r="L62" s="4469"/>
      <c r="M62" s="4469"/>
      <c r="N62" s="4443"/>
      <c r="O62" s="4477"/>
      <c r="P62" s="4478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4473"/>
      <c r="AK62" s="4473"/>
      <c r="AL62" s="4473"/>
      <c r="AM62" s="4474"/>
      <c r="AN62" s="4474"/>
      <c r="AO62" s="4474"/>
      <c r="AP62" s="4474"/>
      <c r="AQ62" s="4474"/>
      <c r="AR62" s="4474"/>
      <c r="AS62" s="4474"/>
      <c r="AT62" s="4474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5221"/>
      <c r="B63" s="94" t="s">
        <v>55</v>
      </c>
      <c r="C63" s="3977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4473"/>
      <c r="AK63" s="4473"/>
      <c r="AL63" s="4473"/>
      <c r="AM63" s="4474"/>
      <c r="AN63" s="4474"/>
      <c r="AO63" s="4474"/>
      <c r="AP63" s="4474"/>
      <c r="AQ63" s="4474"/>
      <c r="AR63" s="4474"/>
      <c r="AS63" s="4474"/>
      <c r="AT63" s="4474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5221"/>
      <c r="B64" s="94" t="s">
        <v>56</v>
      </c>
      <c r="C64" s="3977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4473"/>
      <c r="AK64" s="4473"/>
      <c r="AL64" s="4473"/>
      <c r="AM64" s="4474"/>
      <c r="AN64" s="4474"/>
      <c r="AO64" s="4474"/>
      <c r="AP64" s="4474"/>
      <c r="AQ64" s="4474"/>
      <c r="AR64" s="4474"/>
      <c r="AS64" s="4474"/>
      <c r="AT64" s="4474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5221"/>
      <c r="B65" s="94" t="s">
        <v>57</v>
      </c>
      <c r="C65" s="3977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4473"/>
      <c r="AK65" s="4473"/>
      <c r="AL65" s="4473"/>
      <c r="AM65" s="4474"/>
      <c r="AN65" s="4474"/>
      <c r="AO65" s="4474"/>
      <c r="AP65" s="4474"/>
      <c r="AQ65" s="4474"/>
      <c r="AR65" s="4474"/>
      <c r="AS65" s="4474"/>
      <c r="AT65" s="4474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5221"/>
      <c r="B66" s="94" t="s">
        <v>58</v>
      </c>
      <c r="C66" s="3977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4473"/>
      <c r="AK66" s="4473"/>
      <c r="AL66" s="4473"/>
      <c r="AM66" s="4474"/>
      <c r="AN66" s="4474"/>
      <c r="AO66" s="4474"/>
      <c r="AP66" s="4474"/>
      <c r="AQ66" s="4474"/>
      <c r="AR66" s="4474"/>
      <c r="AS66" s="4474"/>
      <c r="AT66" s="4474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192"/>
      <c r="B67" s="99" t="s">
        <v>59</v>
      </c>
      <c r="C67" s="3969">
        <f t="shared" si="14"/>
        <v>0</v>
      </c>
      <c r="D67" s="4448"/>
      <c r="E67" s="4449"/>
      <c r="F67" s="4449"/>
      <c r="G67" s="4449"/>
      <c r="H67" s="4449"/>
      <c r="I67" s="4449"/>
      <c r="J67" s="4449"/>
      <c r="K67" s="4449"/>
      <c r="L67" s="4449"/>
      <c r="M67" s="4449"/>
      <c r="N67" s="4450"/>
      <c r="O67" s="4451"/>
      <c r="P67" s="4479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4473"/>
      <c r="AK67" s="4473"/>
      <c r="AL67" s="4473"/>
      <c r="AM67" s="4474"/>
      <c r="AN67" s="4474"/>
      <c r="AO67" s="4474"/>
      <c r="AP67" s="4474"/>
      <c r="AQ67" s="4474"/>
      <c r="AR67" s="4474"/>
      <c r="AS67" s="4474"/>
      <c r="AT67" s="4474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6016" t="s">
        <v>60</v>
      </c>
      <c r="B68" s="4480" t="s">
        <v>61</v>
      </c>
      <c r="C68" s="4440">
        <f t="shared" si="14"/>
        <v>0</v>
      </c>
      <c r="D68" s="4441"/>
      <c r="E68" s="4469"/>
      <c r="F68" s="4469"/>
      <c r="G68" s="4469"/>
      <c r="H68" s="4469"/>
      <c r="I68" s="4469"/>
      <c r="J68" s="4469"/>
      <c r="K68" s="4469"/>
      <c r="L68" s="4469"/>
      <c r="M68" s="4469"/>
      <c r="N68" s="4443"/>
      <c r="O68" s="4477"/>
      <c r="P68" s="4478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4473"/>
      <c r="AK68" s="4473"/>
      <c r="AL68" s="4473"/>
      <c r="AM68" s="4474"/>
      <c r="AN68" s="4474"/>
      <c r="AO68" s="4474"/>
      <c r="AP68" s="4474"/>
      <c r="AQ68" s="4474"/>
      <c r="AR68" s="4474"/>
      <c r="AS68" s="4474"/>
      <c r="AT68" s="4474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192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4473"/>
      <c r="AK69" s="4473"/>
      <c r="AL69" s="4473"/>
      <c r="AM69" s="4474"/>
      <c r="AN69" s="4474"/>
      <c r="AO69" s="4474"/>
      <c r="AP69" s="4474"/>
      <c r="AQ69" s="4474"/>
      <c r="AR69" s="4474"/>
      <c r="AS69" s="4474"/>
      <c r="AT69" s="4474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6028" t="s">
        <v>63</v>
      </c>
      <c r="B70" s="117" t="s">
        <v>61</v>
      </c>
      <c r="C70" s="4440">
        <f t="shared" si="14"/>
        <v>0</v>
      </c>
      <c r="D70" s="4441"/>
      <c r="E70" s="4469"/>
      <c r="F70" s="4469"/>
      <c r="G70" s="4469"/>
      <c r="H70" s="4469"/>
      <c r="I70" s="4469"/>
      <c r="J70" s="4469"/>
      <c r="K70" s="4469"/>
      <c r="L70" s="4469"/>
      <c r="M70" s="4469"/>
      <c r="N70" s="4443"/>
      <c r="O70" s="4477"/>
      <c r="P70" s="4478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4473"/>
      <c r="AK70" s="4473"/>
      <c r="AL70" s="4473"/>
      <c r="AM70" s="4474"/>
      <c r="AN70" s="4474"/>
      <c r="AO70" s="4474"/>
      <c r="AP70" s="4474"/>
      <c r="AQ70" s="4474"/>
      <c r="AR70" s="4474"/>
      <c r="AS70" s="4474"/>
      <c r="AT70" s="4474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192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4473"/>
      <c r="AK71" s="4473"/>
      <c r="AL71" s="4473"/>
      <c r="AM71" s="4474"/>
      <c r="AN71" s="4474"/>
      <c r="AO71" s="4474"/>
      <c r="AP71" s="4474"/>
      <c r="AQ71" s="4474"/>
      <c r="AR71" s="4474"/>
      <c r="AS71" s="4474"/>
      <c r="AT71" s="4474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4443"/>
      <c r="O72" s="4477"/>
      <c r="P72" s="4478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473"/>
      <c r="AK72" s="4473"/>
      <c r="AL72" s="4473"/>
      <c r="AM72" s="4474"/>
      <c r="AN72" s="4474"/>
      <c r="AO72" s="4474"/>
      <c r="AP72" s="4474"/>
      <c r="AQ72" s="4474"/>
      <c r="AR72" s="4474"/>
      <c r="AS72" s="4474"/>
      <c r="AT72" s="4474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6021" t="s">
        <v>65</v>
      </c>
      <c r="B73" s="5905"/>
      <c r="C73" s="3969">
        <f t="shared" si="14"/>
        <v>0</v>
      </c>
      <c r="D73" s="4448"/>
      <c r="E73" s="4449"/>
      <c r="F73" s="4449"/>
      <c r="G73" s="4449"/>
      <c r="H73" s="4449"/>
      <c r="I73" s="4449"/>
      <c r="J73" s="4449"/>
      <c r="K73" s="4449"/>
      <c r="L73" s="4449"/>
      <c r="M73" s="4449"/>
      <c r="N73" s="4450"/>
      <c r="O73" s="4451"/>
      <c r="P73" s="4479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4473"/>
      <c r="AK73" s="4473"/>
      <c r="AL73" s="4473"/>
      <c r="AM73" s="4474"/>
      <c r="AN73" s="4474"/>
      <c r="AO73" s="4474"/>
      <c r="AP73" s="4474"/>
      <c r="AQ73" s="4474"/>
      <c r="AR73" s="4474"/>
      <c r="AS73" s="4474"/>
      <c r="AT73" s="4474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6028" t="s">
        <v>66</v>
      </c>
      <c r="B74" s="4481" t="s">
        <v>61</v>
      </c>
      <c r="C74" s="4482">
        <f>SUM(D74:P74)</f>
        <v>0</v>
      </c>
      <c r="D74" s="4483"/>
      <c r="E74" s="2990"/>
      <c r="F74" s="2990"/>
      <c r="G74" s="2990"/>
      <c r="H74" s="2990"/>
      <c r="I74" s="2990"/>
      <c r="J74" s="2990"/>
      <c r="K74" s="2990"/>
      <c r="L74" s="2990"/>
      <c r="M74" s="2990"/>
      <c r="N74" s="4484"/>
      <c r="O74" s="2990"/>
      <c r="P74" s="4485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4486"/>
      <c r="AK74" s="4486"/>
      <c r="AL74" s="4486"/>
      <c r="AM74" s="4487"/>
      <c r="AN74" s="4487"/>
      <c r="AO74" s="4487"/>
      <c r="AP74" s="4487"/>
      <c r="AQ74" s="4487"/>
      <c r="AR74" s="4487"/>
      <c r="AS74" s="4487"/>
      <c r="AT74" s="4487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192"/>
      <c r="B75" s="140" t="s">
        <v>62</v>
      </c>
      <c r="C75" s="3969">
        <f t="shared" ref="C75:C76" si="15">SUM(D75:P75)</f>
        <v>0</v>
      </c>
      <c r="D75" s="4448"/>
      <c r="E75" s="4449"/>
      <c r="F75" s="4449"/>
      <c r="G75" s="4449"/>
      <c r="H75" s="4449"/>
      <c r="I75" s="4449"/>
      <c r="J75" s="4449"/>
      <c r="K75" s="4449"/>
      <c r="L75" s="4449"/>
      <c r="M75" s="4449"/>
      <c r="N75" s="4325"/>
      <c r="O75" s="4449"/>
      <c r="P75" s="4488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4486"/>
      <c r="AK75" s="4486"/>
      <c r="AL75" s="4486"/>
      <c r="AM75" s="4487"/>
      <c r="AN75" s="4487"/>
      <c r="AO75" s="4487"/>
      <c r="AP75" s="4487"/>
      <c r="AQ75" s="4487"/>
      <c r="AR75" s="4487"/>
      <c r="AS75" s="4487"/>
      <c r="AT75" s="4487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6028" t="s">
        <v>67</v>
      </c>
      <c r="B76" s="4481" t="s">
        <v>61</v>
      </c>
      <c r="C76" s="4482">
        <f t="shared" si="15"/>
        <v>0</v>
      </c>
      <c r="D76" s="4483"/>
      <c r="E76" s="4489"/>
      <c r="F76" s="4489"/>
      <c r="G76" s="4489"/>
      <c r="H76" s="4489"/>
      <c r="I76" s="4489"/>
      <c r="J76" s="4489"/>
      <c r="K76" s="4489"/>
      <c r="L76" s="4489"/>
      <c r="M76" s="4489"/>
      <c r="N76" s="4484"/>
      <c r="O76" s="4489"/>
      <c r="P76" s="4485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4486"/>
      <c r="AK76" s="4486"/>
      <c r="AL76" s="4486"/>
      <c r="AM76" s="4487"/>
      <c r="AN76" s="4487"/>
      <c r="AO76" s="4487"/>
      <c r="AP76" s="4487"/>
      <c r="AQ76" s="4487"/>
      <c r="AR76" s="4487"/>
      <c r="AS76" s="4487"/>
      <c r="AT76" s="4487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192"/>
      <c r="B77" s="3993" t="s">
        <v>62</v>
      </c>
      <c r="C77" s="3969">
        <f>SUM(D77:P77)</f>
        <v>0</v>
      </c>
      <c r="D77" s="4448"/>
      <c r="E77" s="4449"/>
      <c r="F77" s="4449"/>
      <c r="G77" s="4449"/>
      <c r="H77" s="4449"/>
      <c r="I77" s="4449"/>
      <c r="J77" s="4449"/>
      <c r="K77" s="4449"/>
      <c r="L77" s="4449"/>
      <c r="M77" s="4449"/>
      <c r="N77" s="4325"/>
      <c r="O77" s="4449"/>
      <c r="P77" s="4488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4486"/>
      <c r="AK77" s="4486"/>
      <c r="AL77" s="4486"/>
      <c r="AM77" s="4487"/>
      <c r="AN77" s="4487"/>
      <c r="AO77" s="4487"/>
      <c r="AP77" s="4487"/>
      <c r="AQ77" s="4487"/>
      <c r="AR77" s="4487"/>
      <c r="AS77" s="4487"/>
      <c r="AT77" s="4487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6029" t="s">
        <v>68</v>
      </c>
      <c r="B78" s="6030"/>
      <c r="C78" s="3969">
        <f>SUM(D78:P78)</f>
        <v>0</v>
      </c>
      <c r="D78" s="4448"/>
      <c r="E78" s="4449"/>
      <c r="F78" s="4449"/>
      <c r="G78" s="4449"/>
      <c r="H78" s="4449"/>
      <c r="I78" s="4449"/>
      <c r="J78" s="4449"/>
      <c r="K78" s="4449"/>
      <c r="L78" s="4449"/>
      <c r="M78" s="4449"/>
      <c r="N78" s="4325"/>
      <c r="O78" s="4449"/>
      <c r="P78" s="4488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4486"/>
      <c r="AK78" s="4486"/>
      <c r="AL78" s="4486"/>
      <c r="AM78" s="4487"/>
      <c r="AN78" s="4487"/>
      <c r="AO78" s="4487"/>
      <c r="AP78" s="4487"/>
      <c r="AQ78" s="4487"/>
      <c r="AR78" s="4487"/>
      <c r="AS78" s="4487"/>
      <c r="AT78" s="4487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4486"/>
      <c r="AJ79" s="4486"/>
      <c r="AK79" s="4486"/>
      <c r="AL79" s="4486"/>
      <c r="AM79" s="4486"/>
      <c r="AN79" s="4486"/>
      <c r="AO79" s="4487"/>
      <c r="AP79" s="4487"/>
      <c r="AQ79" s="4487"/>
      <c r="AR79" s="4487"/>
      <c r="AS79" s="4487"/>
      <c r="AT79" s="4487"/>
      <c r="AU79" s="4487"/>
      <c r="AV79" s="4487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4490" t="s">
        <v>71</v>
      </c>
      <c r="B80" s="4490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4486"/>
      <c r="AP80" s="4486"/>
      <c r="AQ80" s="4486"/>
      <c r="AR80" s="4486"/>
      <c r="AS80" s="4486"/>
      <c r="AT80" s="4486"/>
      <c r="AU80" s="4486"/>
      <c r="AV80" s="4486"/>
      <c r="AW80" s="4491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4492" t="s">
        <v>73</v>
      </c>
      <c r="B81" s="4493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4494"/>
      <c r="AP81" s="4494"/>
      <c r="AQ81" s="4494"/>
      <c r="AR81" s="4494"/>
      <c r="AS81" s="4494"/>
      <c r="AT81" s="4494"/>
      <c r="AU81" s="4494"/>
      <c r="AV81" s="4494"/>
      <c r="AW81" s="4491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4495"/>
      <c r="AP82" s="4495"/>
      <c r="AQ82" s="4494"/>
      <c r="AR82" s="4494"/>
      <c r="AS82" s="4494"/>
      <c r="AT82" s="4494"/>
      <c r="AU82" s="4494"/>
      <c r="AV82" s="4494"/>
      <c r="AW82" s="4491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4490" t="s">
        <v>72</v>
      </c>
      <c r="D83" s="4496" t="s">
        <v>76</v>
      </c>
      <c r="E83" s="4497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4498"/>
      <c r="AT83" s="4498"/>
      <c r="AU83" s="4498"/>
      <c r="AV83" s="4499"/>
      <c r="AW83" s="4499"/>
      <c r="AX83" s="4499"/>
      <c r="AY83" s="4499"/>
      <c r="AZ83" s="4499"/>
      <c r="BA83" s="4491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6035" t="s">
        <v>78</v>
      </c>
      <c r="B84" s="6036"/>
      <c r="C84" s="4500">
        <f>SUM(D84:E84)</f>
        <v>0</v>
      </c>
      <c r="D84" s="4501"/>
      <c r="E84" s="4502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4498"/>
      <c r="AT84" s="4498"/>
      <c r="AU84" s="4498"/>
      <c r="AV84" s="4499"/>
      <c r="AW84" s="4499"/>
      <c r="AX84" s="4499"/>
      <c r="AY84" s="4499"/>
      <c r="AZ84" s="4499"/>
      <c r="BA84" s="4491"/>
      <c r="BZ84" s="2"/>
      <c r="CA84" s="3" t="str">
        <f>IF(AND(([12]A01!$C20+[12]A01!$C21+[12]A01!$C22+[12]A01!$C23+[12]A01!$F37+[12]A01!$F38+[12]A01!$F39)&lt;&gt;0,D84=0,E84=""),"*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4498"/>
      <c r="AT85" s="4498"/>
      <c r="AU85" s="4498"/>
      <c r="AV85" s="4499"/>
      <c r="AW85" s="4499"/>
      <c r="AX85" s="4499"/>
      <c r="AY85" s="4499"/>
      <c r="AZ85" s="4499"/>
      <c r="BA85" s="4491"/>
      <c r="BZ85" s="2"/>
      <c r="CA85" s="3" t="str">
        <f>IF(AND(([12]A01!$C20+[12]A01!$C21+[12]A01!$C22+[12]A01!$C23+[12]A01!$F37+[12]A01!$F38+[12]A01!$F39)&lt;&gt;0,D85=0,E85=""),"*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6037" t="s">
        <v>82</v>
      </c>
      <c r="G86" s="6038"/>
      <c r="H86" s="6038"/>
      <c r="I86" s="6038"/>
      <c r="J86" s="6038"/>
      <c r="K86" s="6038"/>
      <c r="L86" s="6038"/>
      <c r="M86" s="6038"/>
      <c r="N86" s="6038"/>
      <c r="O86" s="6038"/>
      <c r="P86" s="6038"/>
      <c r="Q86" s="6039"/>
      <c r="R86" s="6040" t="s">
        <v>83</v>
      </c>
      <c r="S86" s="6034"/>
      <c r="T86" s="6033" t="s">
        <v>84</v>
      </c>
      <c r="U86" s="6041"/>
      <c r="V86" s="6045" t="s">
        <v>85</v>
      </c>
      <c r="W86" s="6046"/>
      <c r="X86" s="6042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4498"/>
      <c r="AT86" s="4498"/>
      <c r="AU86" s="4498"/>
      <c r="AV86" s="4499"/>
      <c r="AW86" s="4499"/>
      <c r="AX86" s="4499"/>
      <c r="AY86" s="4499"/>
      <c r="AZ86" s="4499"/>
      <c r="BA86" s="4491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283"/>
      <c r="D87" s="4790"/>
      <c r="E87" s="5854"/>
      <c r="F87" s="6033" t="s">
        <v>88</v>
      </c>
      <c r="G87" s="6034"/>
      <c r="H87" s="6033" t="s">
        <v>89</v>
      </c>
      <c r="I87" s="6034"/>
      <c r="J87" s="6033" t="s">
        <v>90</v>
      </c>
      <c r="K87" s="6034"/>
      <c r="L87" s="6033" t="s">
        <v>91</v>
      </c>
      <c r="M87" s="6034"/>
      <c r="N87" s="6033" t="s">
        <v>92</v>
      </c>
      <c r="O87" s="6034"/>
      <c r="P87" s="6033" t="s">
        <v>93</v>
      </c>
      <c r="Q87" s="6034"/>
      <c r="R87" s="6040" t="s">
        <v>94</v>
      </c>
      <c r="S87" s="6034"/>
      <c r="T87" s="6033" t="s">
        <v>95</v>
      </c>
      <c r="U87" s="6041"/>
      <c r="V87" s="6034" t="s">
        <v>96</v>
      </c>
      <c r="W87" s="6042"/>
      <c r="X87" s="6042"/>
      <c r="Y87" s="6032"/>
      <c r="Z87" s="5925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4498"/>
      <c r="AT87" s="4498"/>
      <c r="AU87" s="4498"/>
      <c r="AV87" s="4499"/>
      <c r="AW87" s="4499"/>
      <c r="AX87" s="4499"/>
      <c r="AY87" s="4499"/>
      <c r="AZ87" s="4499"/>
      <c r="BA87" s="4491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283"/>
      <c r="B88" s="5854"/>
      <c r="C88" s="4496" t="s">
        <v>97</v>
      </c>
      <c r="D88" s="4503" t="s">
        <v>62</v>
      </c>
      <c r="E88" s="3990" t="s">
        <v>98</v>
      </c>
      <c r="F88" s="4504" t="s">
        <v>62</v>
      </c>
      <c r="G88" s="4505" t="s">
        <v>98</v>
      </c>
      <c r="H88" s="4504" t="s">
        <v>62</v>
      </c>
      <c r="I88" s="4505" t="s">
        <v>98</v>
      </c>
      <c r="J88" s="4504" t="s">
        <v>62</v>
      </c>
      <c r="K88" s="4505" t="s">
        <v>98</v>
      </c>
      <c r="L88" s="4504" t="s">
        <v>62</v>
      </c>
      <c r="M88" s="4505" t="s">
        <v>98</v>
      </c>
      <c r="N88" s="4504" t="s">
        <v>62</v>
      </c>
      <c r="O88" s="4505" t="s">
        <v>98</v>
      </c>
      <c r="P88" s="4504" t="s">
        <v>62</v>
      </c>
      <c r="Q88" s="4505" t="s">
        <v>98</v>
      </c>
      <c r="R88" s="3986" t="s">
        <v>62</v>
      </c>
      <c r="S88" s="4505" t="s">
        <v>98</v>
      </c>
      <c r="T88" s="4504" t="s">
        <v>62</v>
      </c>
      <c r="U88" s="4506" t="s">
        <v>98</v>
      </c>
      <c r="V88" s="4505" t="s">
        <v>99</v>
      </c>
      <c r="W88" s="4490" t="s">
        <v>100</v>
      </c>
      <c r="X88" s="6047"/>
      <c r="Y88" s="4490" t="s">
        <v>101</v>
      </c>
      <c r="Z88" s="4490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4491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6043" t="s">
        <v>103</v>
      </c>
      <c r="B89" s="6044"/>
      <c r="C89" s="4507">
        <f>SUM(D89:E89)</f>
        <v>0</v>
      </c>
      <c r="D89" s="4508">
        <f>SUM(F89+H89+J89+L89+N89+P89)</f>
        <v>0</v>
      </c>
      <c r="E89" s="4509">
        <f>SUM(G89+I89+K89+M89+O89+Q89)</f>
        <v>0</v>
      </c>
      <c r="F89" s="4483"/>
      <c r="G89" s="4510"/>
      <c r="H89" s="4483"/>
      <c r="I89" s="4510"/>
      <c r="J89" s="4483"/>
      <c r="K89" s="4510"/>
      <c r="L89" s="4483"/>
      <c r="M89" s="4510"/>
      <c r="N89" s="4483"/>
      <c r="O89" s="4510"/>
      <c r="P89" s="4483"/>
      <c r="Q89" s="4510"/>
      <c r="R89" s="4484"/>
      <c r="S89" s="4510"/>
      <c r="T89" s="4483"/>
      <c r="U89" s="4511"/>
      <c r="V89" s="4484"/>
      <c r="W89" s="4483"/>
      <c r="X89" s="4512"/>
      <c r="Y89" s="4512"/>
      <c r="Z89" s="4513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4491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4491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4514">
        <f>SUM(D92:E92)</f>
        <v>0</v>
      </c>
      <c r="D92" s="4515">
        <f t="shared" si="16"/>
        <v>0</v>
      </c>
      <c r="E92" s="3991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3995"/>
      <c r="Z92" s="3995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6037" t="s">
        <v>108</v>
      </c>
      <c r="G94" s="6050"/>
      <c r="H94" s="6050"/>
      <c r="I94" s="6050"/>
      <c r="J94" s="6050"/>
      <c r="K94" s="6050"/>
      <c r="L94" s="6050"/>
      <c r="M94" s="6050"/>
      <c r="N94" s="6050"/>
      <c r="O94" s="6050"/>
      <c r="P94" s="6050"/>
      <c r="Q94" s="6051"/>
      <c r="R94" s="6052" t="s">
        <v>109</v>
      </c>
      <c r="S94" s="6053"/>
      <c r="T94" s="6053"/>
      <c r="U94" s="6053"/>
      <c r="V94" s="6054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283"/>
      <c r="D95" s="4790"/>
      <c r="E95" s="5854"/>
      <c r="F95" s="6033" t="s">
        <v>88</v>
      </c>
      <c r="G95" s="6049"/>
      <c r="H95" s="6033" t="s">
        <v>89</v>
      </c>
      <c r="I95" s="6049"/>
      <c r="J95" s="6033" t="s">
        <v>90</v>
      </c>
      <c r="K95" s="6049"/>
      <c r="L95" s="6033" t="s">
        <v>91</v>
      </c>
      <c r="M95" s="6049"/>
      <c r="N95" s="6033" t="s">
        <v>92</v>
      </c>
      <c r="O95" s="6049"/>
      <c r="P95" s="6033" t="s">
        <v>93</v>
      </c>
      <c r="Q95" s="6041"/>
      <c r="R95" s="6048" t="s">
        <v>96</v>
      </c>
      <c r="S95" s="6049"/>
      <c r="T95" s="6016" t="s">
        <v>86</v>
      </c>
      <c r="U95" s="6033" t="s">
        <v>110</v>
      </c>
      <c r="V95" s="6049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283"/>
      <c r="B96" s="5854"/>
      <c r="C96" s="4496" t="s">
        <v>97</v>
      </c>
      <c r="D96" s="4503" t="s">
        <v>62</v>
      </c>
      <c r="E96" s="3990" t="s">
        <v>98</v>
      </c>
      <c r="F96" s="4504" t="s">
        <v>62</v>
      </c>
      <c r="G96" s="4429" t="s">
        <v>98</v>
      </c>
      <c r="H96" s="4504" t="s">
        <v>62</v>
      </c>
      <c r="I96" s="4429" t="s">
        <v>98</v>
      </c>
      <c r="J96" s="4504" t="s">
        <v>62</v>
      </c>
      <c r="K96" s="4429" t="s">
        <v>98</v>
      </c>
      <c r="L96" s="4504" t="s">
        <v>62</v>
      </c>
      <c r="M96" s="4429" t="s">
        <v>98</v>
      </c>
      <c r="N96" s="4504" t="s">
        <v>62</v>
      </c>
      <c r="O96" s="4429" t="s">
        <v>98</v>
      </c>
      <c r="P96" s="4504" t="s">
        <v>62</v>
      </c>
      <c r="Q96" s="4506" t="s">
        <v>98</v>
      </c>
      <c r="R96" s="4429" t="s">
        <v>99</v>
      </c>
      <c r="S96" s="4490" t="s">
        <v>100</v>
      </c>
      <c r="T96" s="5192"/>
      <c r="U96" s="4516" t="s">
        <v>101</v>
      </c>
      <c r="V96" s="4490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6043" t="s">
        <v>103</v>
      </c>
      <c r="B97" s="6044"/>
      <c r="C97" s="4507">
        <f>SUM(D97:E97)</f>
        <v>0</v>
      </c>
      <c r="D97" s="4508">
        <f>SUM(F97+H97+J97+L97+N97+P97)</f>
        <v>0</v>
      </c>
      <c r="E97" s="4509">
        <f>SUM(G97+I97+K97+M97+O97+Q97)</f>
        <v>0</v>
      </c>
      <c r="F97" s="4483"/>
      <c r="G97" s="4510"/>
      <c r="H97" s="4483"/>
      <c r="I97" s="4510"/>
      <c r="J97" s="4483"/>
      <c r="K97" s="4510"/>
      <c r="L97" s="4483"/>
      <c r="M97" s="4510"/>
      <c r="N97" s="4483"/>
      <c r="O97" s="4510"/>
      <c r="P97" s="4483"/>
      <c r="Q97" s="4511"/>
      <c r="R97" s="4484"/>
      <c r="S97" s="4483"/>
      <c r="T97" s="4512"/>
      <c r="U97" s="4512"/>
      <c r="V97" s="4513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4517"/>
      <c r="X98" s="4518"/>
      <c r="Y98" s="4518"/>
      <c r="Z98" s="4491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4517"/>
      <c r="X99" s="4518"/>
      <c r="Y99" s="4518"/>
      <c r="Z99" s="4491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4514">
        <f>SUM(D100:E100)</f>
        <v>0</v>
      </c>
      <c r="D100" s="4515">
        <f t="shared" si="17"/>
        <v>0</v>
      </c>
      <c r="E100" s="3991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3995"/>
      <c r="V100" s="3995"/>
      <c r="W100" s="4517"/>
      <c r="X100" s="4518"/>
      <c r="Y100" s="4518"/>
      <c r="Z100" s="4491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4519"/>
      <c r="S101" s="4519"/>
      <c r="T101" s="4519"/>
      <c r="U101" s="4518"/>
      <c r="V101" s="4518"/>
      <c r="W101" s="4518"/>
      <c r="X101" s="4518"/>
      <c r="Y101" s="4518"/>
      <c r="Z101" s="4491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6033" t="s">
        <v>113</v>
      </c>
      <c r="G102" s="6048"/>
      <c r="H102" s="6048"/>
      <c r="I102" s="6048"/>
      <c r="J102" s="6048"/>
      <c r="K102" s="6048"/>
      <c r="L102" s="6048"/>
      <c r="M102" s="6048"/>
      <c r="N102" s="6048"/>
      <c r="O102" s="6049"/>
      <c r="P102" s="205"/>
      <c r="Q102" s="205"/>
      <c r="R102" s="4519"/>
      <c r="S102" s="4519"/>
      <c r="T102" s="4519"/>
      <c r="U102" s="4518"/>
      <c r="V102" s="4518"/>
      <c r="W102" s="4518"/>
      <c r="X102" s="4518"/>
      <c r="Y102" s="4518"/>
      <c r="Z102" s="4491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6033" t="s">
        <v>114</v>
      </c>
      <c r="G103" s="6049"/>
      <c r="H103" s="6033" t="s">
        <v>115</v>
      </c>
      <c r="I103" s="6049"/>
      <c r="J103" s="6033" t="s">
        <v>116</v>
      </c>
      <c r="K103" s="6049"/>
      <c r="L103" s="6033" t="s">
        <v>117</v>
      </c>
      <c r="M103" s="6049"/>
      <c r="N103" s="6055" t="s">
        <v>12</v>
      </c>
      <c r="O103" s="6031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2339"/>
      <c r="AO103" s="4518"/>
      <c r="AP103" s="4518"/>
      <c r="AQ103" s="4518"/>
      <c r="AR103" s="4518"/>
      <c r="AS103" s="4518"/>
      <c r="AT103" s="4518"/>
      <c r="AU103" s="4518"/>
      <c r="AV103" s="4518"/>
      <c r="AW103" s="4491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283"/>
      <c r="B104" s="5854"/>
      <c r="C104" s="4520" t="s">
        <v>97</v>
      </c>
      <c r="D104" s="4503" t="s">
        <v>62</v>
      </c>
      <c r="E104" s="4429" t="s">
        <v>98</v>
      </c>
      <c r="F104" s="4496" t="s">
        <v>62</v>
      </c>
      <c r="G104" s="4429" t="s">
        <v>98</v>
      </c>
      <c r="H104" s="4496" t="s">
        <v>62</v>
      </c>
      <c r="I104" s="4429" t="s">
        <v>98</v>
      </c>
      <c r="J104" s="4496" t="s">
        <v>62</v>
      </c>
      <c r="K104" s="4429" t="s">
        <v>98</v>
      </c>
      <c r="L104" s="4496" t="s">
        <v>62</v>
      </c>
      <c r="M104" s="4429" t="s">
        <v>98</v>
      </c>
      <c r="N104" s="4496" t="s">
        <v>62</v>
      </c>
      <c r="O104" s="4429" t="s">
        <v>98</v>
      </c>
      <c r="AH104" s="12"/>
      <c r="AI104" s="12"/>
      <c r="AJ104" s="12"/>
      <c r="AK104" s="12"/>
      <c r="AL104" s="4494"/>
      <c r="AM104" s="4494"/>
      <c r="AN104" s="4494"/>
      <c r="AO104" s="4494"/>
      <c r="AP104" s="4494"/>
      <c r="AQ104" s="4494"/>
      <c r="AR104" s="4494"/>
      <c r="AS104" s="4494"/>
      <c r="AT104" s="4494"/>
      <c r="AU104" s="4521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6056" t="s">
        <v>73</v>
      </c>
      <c r="B105" s="6008"/>
      <c r="C105" s="4522">
        <f>SUM(D105:E105)</f>
        <v>0</v>
      </c>
      <c r="D105" s="4523">
        <f>SUM(F105+H105+J105+L105+N105)</f>
        <v>0</v>
      </c>
      <c r="E105" s="4524">
        <f>SUM(G105+I105+K105+M105+O105)</f>
        <v>0</v>
      </c>
      <c r="F105" s="4501"/>
      <c r="G105" s="4414"/>
      <c r="H105" s="4501"/>
      <c r="I105" s="4414"/>
      <c r="J105" s="4501"/>
      <c r="K105" s="4525"/>
      <c r="L105" s="4501"/>
      <c r="M105" s="4525"/>
      <c r="N105" s="4501"/>
      <c r="O105" s="4525"/>
      <c r="P105" s="3"/>
      <c r="AH105" s="12"/>
      <c r="AI105" s="12"/>
      <c r="AJ105" s="12"/>
      <c r="AK105" s="12"/>
      <c r="AL105" s="4494"/>
      <c r="AM105" s="4494"/>
      <c r="AN105" s="4494"/>
      <c r="AO105" s="4494"/>
      <c r="AP105" s="4494"/>
      <c r="AQ105" s="4494"/>
      <c r="AR105" s="4494"/>
      <c r="AS105" s="4494"/>
      <c r="AT105" s="4494"/>
      <c r="AU105" s="4521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3776"/>
      <c r="AH106" s="12"/>
      <c r="AI106" s="12"/>
      <c r="AJ106" s="12"/>
      <c r="AK106" s="16"/>
      <c r="AL106" s="4526"/>
      <c r="AM106" s="4526"/>
      <c r="AN106" s="4526"/>
      <c r="AO106" s="4526"/>
      <c r="AP106" s="4526"/>
      <c r="AQ106" s="4526"/>
      <c r="AR106" s="4526"/>
      <c r="AS106" s="4526"/>
      <c r="AT106" s="4526"/>
      <c r="AU106" s="4527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6033" t="s">
        <v>73</v>
      </c>
      <c r="G107" s="6048"/>
      <c r="H107" s="6048"/>
      <c r="I107" s="6048"/>
      <c r="J107" s="6048"/>
      <c r="K107" s="6048"/>
      <c r="L107" s="6048"/>
      <c r="M107" s="6048"/>
      <c r="N107" s="6048"/>
      <c r="O107" s="6048"/>
      <c r="P107" s="6048"/>
      <c r="Q107" s="6048"/>
      <c r="R107" s="6048"/>
      <c r="S107" s="6048"/>
      <c r="T107" s="6048"/>
      <c r="U107" s="6048"/>
      <c r="V107" s="6048"/>
      <c r="W107" s="6048"/>
      <c r="X107" s="6048"/>
      <c r="Y107" s="6048"/>
      <c r="Z107" s="6048"/>
      <c r="AA107" s="6048"/>
      <c r="AB107" s="6048"/>
      <c r="AC107" s="6048"/>
      <c r="AD107" s="6048"/>
      <c r="AE107" s="6048"/>
      <c r="AF107" s="6048"/>
      <c r="AG107" s="6049"/>
      <c r="AH107" s="12"/>
      <c r="AI107" s="12"/>
      <c r="AJ107" s="12"/>
      <c r="AK107" s="16"/>
      <c r="AL107" s="4526"/>
      <c r="AM107" s="4526"/>
      <c r="AN107" s="4526"/>
      <c r="AO107" s="4526"/>
      <c r="AP107" s="4526"/>
      <c r="AQ107" s="4526"/>
      <c r="AR107" s="4526"/>
      <c r="AS107" s="4526"/>
      <c r="AT107" s="4526"/>
      <c r="AU107" s="4527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6057" t="s">
        <v>119</v>
      </c>
      <c r="G108" s="6057"/>
      <c r="H108" s="6057" t="s">
        <v>120</v>
      </c>
      <c r="I108" s="6057"/>
      <c r="J108" s="6057" t="s">
        <v>121</v>
      </c>
      <c r="K108" s="6057"/>
      <c r="L108" s="6057" t="s">
        <v>122</v>
      </c>
      <c r="M108" s="6057"/>
      <c r="N108" s="6057" t="s">
        <v>123</v>
      </c>
      <c r="O108" s="6057"/>
      <c r="P108" s="6057" t="s">
        <v>124</v>
      </c>
      <c r="Q108" s="6057"/>
      <c r="R108" s="6057" t="s">
        <v>125</v>
      </c>
      <c r="S108" s="6057"/>
      <c r="T108" s="6057" t="s">
        <v>126</v>
      </c>
      <c r="U108" s="6057"/>
      <c r="V108" s="6057" t="s">
        <v>127</v>
      </c>
      <c r="W108" s="6057"/>
      <c r="X108" s="6057" t="s">
        <v>128</v>
      </c>
      <c r="Y108" s="6057"/>
      <c r="Z108" s="6033" t="s">
        <v>129</v>
      </c>
      <c r="AA108" s="6049"/>
      <c r="AB108" s="6033" t="s">
        <v>130</v>
      </c>
      <c r="AC108" s="6049"/>
      <c r="AD108" s="6033" t="s">
        <v>131</v>
      </c>
      <c r="AE108" s="6049"/>
      <c r="AF108" s="6033" t="s">
        <v>132</v>
      </c>
      <c r="AG108" s="6049"/>
      <c r="AH108" s="12"/>
      <c r="AI108" s="12"/>
      <c r="AJ108" s="126"/>
      <c r="AK108" s="4528"/>
      <c r="AL108" s="4526"/>
      <c r="AM108" s="4526"/>
      <c r="AN108" s="4526"/>
      <c r="AO108" s="4526"/>
      <c r="AP108" s="4526"/>
      <c r="AQ108" s="4526"/>
      <c r="AR108" s="4526"/>
      <c r="AS108" s="4526"/>
      <c r="AT108" s="4526"/>
      <c r="AU108" s="4527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283"/>
      <c r="B109" s="5854"/>
      <c r="C109" s="4496" t="s">
        <v>97</v>
      </c>
      <c r="D109" s="4503" t="s">
        <v>62</v>
      </c>
      <c r="E109" s="4429" t="s">
        <v>98</v>
      </c>
      <c r="F109" s="4504" t="s">
        <v>62</v>
      </c>
      <c r="G109" s="4529" t="s">
        <v>98</v>
      </c>
      <c r="H109" s="4504" t="s">
        <v>62</v>
      </c>
      <c r="I109" s="4529" t="s">
        <v>98</v>
      </c>
      <c r="J109" s="4504" t="s">
        <v>62</v>
      </c>
      <c r="K109" s="4529" t="s">
        <v>98</v>
      </c>
      <c r="L109" s="4504" t="s">
        <v>62</v>
      </c>
      <c r="M109" s="4529" t="s">
        <v>98</v>
      </c>
      <c r="N109" s="4504" t="s">
        <v>62</v>
      </c>
      <c r="O109" s="4529" t="s">
        <v>98</v>
      </c>
      <c r="P109" s="4504" t="s">
        <v>62</v>
      </c>
      <c r="Q109" s="4529" t="s">
        <v>98</v>
      </c>
      <c r="R109" s="4504" t="s">
        <v>62</v>
      </c>
      <c r="S109" s="4529" t="s">
        <v>98</v>
      </c>
      <c r="T109" s="4504" t="s">
        <v>62</v>
      </c>
      <c r="U109" s="4529" t="s">
        <v>98</v>
      </c>
      <c r="V109" s="4504" t="s">
        <v>62</v>
      </c>
      <c r="W109" s="4529" t="s">
        <v>98</v>
      </c>
      <c r="X109" s="4504" t="s">
        <v>62</v>
      </c>
      <c r="Y109" s="4529" t="s">
        <v>98</v>
      </c>
      <c r="Z109" s="4504" t="s">
        <v>62</v>
      </c>
      <c r="AA109" s="4529" t="s">
        <v>98</v>
      </c>
      <c r="AB109" s="4504" t="s">
        <v>62</v>
      </c>
      <c r="AC109" s="4529" t="s">
        <v>98</v>
      </c>
      <c r="AD109" s="4504" t="s">
        <v>62</v>
      </c>
      <c r="AE109" s="4529" t="s">
        <v>98</v>
      </c>
      <c r="AF109" s="4504" t="s">
        <v>62</v>
      </c>
      <c r="AG109" s="4529" t="s">
        <v>98</v>
      </c>
      <c r="AH109" s="205"/>
      <c r="AI109" s="12"/>
      <c r="AJ109" s="4530"/>
      <c r="AK109" s="4526"/>
      <c r="AL109" s="4526"/>
      <c r="AM109" s="4526"/>
      <c r="AN109" s="4526"/>
      <c r="AO109" s="4526"/>
      <c r="AP109" s="4526"/>
      <c r="AQ109" s="4526"/>
      <c r="AR109" s="4526"/>
      <c r="AS109" s="4526"/>
      <c r="AT109" s="4526"/>
      <c r="AU109" s="4527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6035" t="s">
        <v>133</v>
      </c>
      <c r="B110" s="6058"/>
      <c r="C110" s="4531">
        <f>SUM(D110:E110)</f>
        <v>4</v>
      </c>
      <c r="D110" s="4532">
        <f>SUM(F110+H110+J110+L110+N110+P110+R110+T110+V110+X110+Z110+AB110+AD110+AF110)</f>
        <v>2</v>
      </c>
      <c r="E110" s="4438">
        <f t="shared" ref="D110:E115" si="18">SUM(G110+I110+K110+M110+O110+Q110+S110+U110+W110+Y110+AA110+AC110+AE110+AG110)</f>
        <v>2</v>
      </c>
      <c r="F110" s="4483">
        <v>0</v>
      </c>
      <c r="G110" s="4484">
        <v>0</v>
      </c>
      <c r="H110" s="4483">
        <v>0</v>
      </c>
      <c r="I110" s="4484">
        <v>0</v>
      </c>
      <c r="J110" s="4483">
        <v>0</v>
      </c>
      <c r="K110" s="4484">
        <v>0</v>
      </c>
      <c r="L110" s="4483">
        <v>0</v>
      </c>
      <c r="M110" s="4484">
        <v>0</v>
      </c>
      <c r="N110" s="4483">
        <v>0</v>
      </c>
      <c r="O110" s="4484">
        <v>1</v>
      </c>
      <c r="P110" s="4483">
        <v>0</v>
      </c>
      <c r="Q110" s="4484">
        <v>0</v>
      </c>
      <c r="R110" s="4483">
        <v>0</v>
      </c>
      <c r="S110" s="4484">
        <v>0</v>
      </c>
      <c r="T110" s="4483">
        <v>0</v>
      </c>
      <c r="U110" s="4484">
        <v>0</v>
      </c>
      <c r="V110" s="4483">
        <v>0</v>
      </c>
      <c r="W110" s="4484">
        <v>1</v>
      </c>
      <c r="X110" s="4483">
        <v>0</v>
      </c>
      <c r="Y110" s="4484">
        <v>0</v>
      </c>
      <c r="Z110" s="4483">
        <v>0</v>
      </c>
      <c r="AA110" s="4484">
        <v>0</v>
      </c>
      <c r="AB110" s="4483">
        <v>1</v>
      </c>
      <c r="AC110" s="4484">
        <v>0</v>
      </c>
      <c r="AD110" s="4483">
        <v>1</v>
      </c>
      <c r="AE110" s="4484">
        <v>0</v>
      </c>
      <c r="AF110" s="4483">
        <v>0</v>
      </c>
      <c r="AG110" s="4485">
        <v>0</v>
      </c>
      <c r="AH110" s="281"/>
      <c r="AI110" s="12"/>
      <c r="AJ110" s="4533"/>
      <c r="AK110" s="16"/>
      <c r="AL110" s="4526"/>
      <c r="AM110" s="4526"/>
      <c r="AN110" s="4526"/>
      <c r="AO110" s="4526"/>
      <c r="AP110" s="4526"/>
      <c r="AQ110" s="4526"/>
      <c r="AR110" s="4526"/>
      <c r="AS110" s="4526"/>
      <c r="AT110" s="4526"/>
      <c r="AU110" s="4527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6016" t="s">
        <v>134</v>
      </c>
      <c r="B111" s="4482" t="s">
        <v>135</v>
      </c>
      <c r="C111" s="4507">
        <f t="shared" ref="C111:C115" si="19">SUM(D111:E111)</f>
        <v>0</v>
      </c>
      <c r="D111" s="4508">
        <f t="shared" si="18"/>
        <v>0</v>
      </c>
      <c r="E111" s="4509">
        <f>SUM(G111+I111+K111+M111+O111+Q111+S111+U111+W111+Y111+AA111+AC111+AE111+AG111)</f>
        <v>0</v>
      </c>
      <c r="F111" s="4483"/>
      <c r="G111" s="4510"/>
      <c r="H111" s="4483"/>
      <c r="I111" s="4510"/>
      <c r="J111" s="4483"/>
      <c r="K111" s="4510"/>
      <c r="L111" s="4483"/>
      <c r="M111" s="4510"/>
      <c r="N111" s="4483"/>
      <c r="O111" s="4510"/>
      <c r="P111" s="4483"/>
      <c r="Q111" s="4510"/>
      <c r="R111" s="4483"/>
      <c r="S111" s="4510"/>
      <c r="T111" s="4483"/>
      <c r="U111" s="4510"/>
      <c r="V111" s="4483"/>
      <c r="W111" s="4510"/>
      <c r="X111" s="4483"/>
      <c r="Y111" s="4510"/>
      <c r="Z111" s="4483"/>
      <c r="AA111" s="4510"/>
      <c r="AB111" s="4483"/>
      <c r="AC111" s="4510"/>
      <c r="AD111" s="4483"/>
      <c r="AE111" s="4510"/>
      <c r="AF111" s="4483"/>
      <c r="AG111" s="4485"/>
      <c r="AH111" s="281"/>
      <c r="AI111" s="12"/>
      <c r="AJ111" s="4534"/>
      <c r="AK111" s="4528"/>
      <c r="AL111" s="4526"/>
      <c r="AM111" s="4526"/>
      <c r="AN111" s="4526"/>
      <c r="AO111" s="4526"/>
      <c r="AP111" s="4526"/>
      <c r="AQ111" s="4526"/>
      <c r="AR111" s="4526"/>
      <c r="AS111" s="4526"/>
      <c r="AT111" s="4526"/>
      <c r="AU111" s="4527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3977" t="s">
        <v>136</v>
      </c>
      <c r="C112" s="234">
        <f t="shared" si="19"/>
        <v>4</v>
      </c>
      <c r="D112" s="235">
        <f t="shared" si="18"/>
        <v>2</v>
      </c>
      <c r="E112" s="236">
        <f t="shared" si="18"/>
        <v>2</v>
      </c>
      <c r="F112" s="36">
        <v>0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0</v>
      </c>
      <c r="O112" s="40">
        <v>1</v>
      </c>
      <c r="P112" s="36">
        <v>0</v>
      </c>
      <c r="Q112" s="40">
        <v>0</v>
      </c>
      <c r="R112" s="36">
        <v>0</v>
      </c>
      <c r="S112" s="40">
        <v>0</v>
      </c>
      <c r="T112" s="36">
        <v>0</v>
      </c>
      <c r="U112" s="40">
        <v>0</v>
      </c>
      <c r="V112" s="36">
        <v>0</v>
      </c>
      <c r="W112" s="40">
        <v>1</v>
      </c>
      <c r="X112" s="36">
        <v>0</v>
      </c>
      <c r="Y112" s="40">
        <v>0</v>
      </c>
      <c r="Z112" s="36">
        <v>0</v>
      </c>
      <c r="AA112" s="40">
        <v>0</v>
      </c>
      <c r="AB112" s="36">
        <v>1</v>
      </c>
      <c r="AC112" s="40">
        <v>0</v>
      </c>
      <c r="AD112" s="36">
        <v>1</v>
      </c>
      <c r="AE112" s="40">
        <v>0</v>
      </c>
      <c r="AF112" s="36">
        <v>0</v>
      </c>
      <c r="AG112" s="41">
        <v>0</v>
      </c>
      <c r="AH112" s="281"/>
      <c r="AI112" s="12"/>
      <c r="AJ112" s="4533"/>
      <c r="AK112" s="4535"/>
      <c r="AL112" s="4526"/>
      <c r="AM112" s="4526"/>
      <c r="AN112" s="4526"/>
      <c r="AO112" s="4526"/>
      <c r="AP112" s="4526"/>
      <c r="AQ112" s="4526"/>
      <c r="AR112" s="4526"/>
      <c r="AS112" s="4526"/>
      <c r="AT112" s="4526"/>
      <c r="AU112" s="4527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3977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4536"/>
      <c r="AO113" s="4536"/>
      <c r="AP113" s="4536"/>
      <c r="AQ113" s="4536"/>
      <c r="AR113" s="4536"/>
      <c r="AS113" s="4536"/>
      <c r="AT113" s="4536"/>
      <c r="AU113" s="4536"/>
      <c r="AV113" s="4536"/>
      <c r="AW113" s="4527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4526"/>
      <c r="AM114" s="4526"/>
      <c r="AN114" s="4526"/>
      <c r="AO114" s="4526"/>
      <c r="AP114" s="4526"/>
      <c r="AQ114" s="4526"/>
      <c r="AR114" s="4526"/>
      <c r="AS114" s="4526"/>
      <c r="AT114" s="4526"/>
      <c r="AU114" s="4527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192"/>
      <c r="B115" s="88" t="s">
        <v>139</v>
      </c>
      <c r="C115" s="287">
        <f t="shared" si="19"/>
        <v>0</v>
      </c>
      <c r="D115" s="288">
        <f t="shared" si="18"/>
        <v>0</v>
      </c>
      <c r="E115" s="3981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4526"/>
      <c r="AM115" s="4526"/>
      <c r="AN115" s="4526"/>
      <c r="AO115" s="4526"/>
      <c r="AP115" s="4526"/>
      <c r="AQ115" s="4526"/>
      <c r="AR115" s="4526"/>
      <c r="AS115" s="4526"/>
      <c r="AT115" s="4526"/>
      <c r="AU115" s="4527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4526"/>
      <c r="AM116" s="4526"/>
      <c r="AN116" s="4526"/>
      <c r="AO116" s="4526"/>
      <c r="AP116" s="4526"/>
      <c r="AQ116" s="4526"/>
      <c r="AR116" s="4526"/>
      <c r="AS116" s="4526"/>
      <c r="AT116" s="4526"/>
      <c r="AU116" s="4527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6016" t="s">
        <v>72</v>
      </c>
      <c r="D117" s="6016"/>
      <c r="E117" s="6016"/>
      <c r="F117" s="6047" t="s">
        <v>85</v>
      </c>
      <c r="G117" s="6047"/>
      <c r="H117" s="6047"/>
      <c r="I117" s="6047"/>
      <c r="J117" s="6047"/>
      <c r="K117" s="6047"/>
      <c r="L117" s="6047"/>
      <c r="M117" s="6047"/>
      <c r="N117" s="6047"/>
      <c r="O117" s="6047"/>
      <c r="P117" s="6047"/>
      <c r="Q117" s="6047"/>
      <c r="R117" s="6047"/>
      <c r="S117" s="6047"/>
      <c r="T117" s="6047"/>
      <c r="U117" s="6047"/>
      <c r="V117" s="6047"/>
      <c r="W117" s="6047"/>
      <c r="X117" s="6047"/>
      <c r="Y117" s="6047"/>
      <c r="Z117" s="6047"/>
      <c r="AA117" s="6047"/>
      <c r="AB117" s="6047"/>
      <c r="AC117" s="6047"/>
      <c r="AD117" s="6047"/>
      <c r="AE117" s="6047"/>
      <c r="AF117" s="6047"/>
      <c r="AG117" s="6059"/>
      <c r="AH117" s="6060" t="s">
        <v>141</v>
      </c>
      <c r="AI117" s="6061"/>
      <c r="AJ117" s="6061"/>
      <c r="AK117" s="6062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221"/>
      <c r="D118" s="5221"/>
      <c r="E118" s="5221"/>
      <c r="F118" s="6057" t="s">
        <v>119</v>
      </c>
      <c r="G118" s="6057"/>
      <c r="H118" s="6057" t="s">
        <v>120</v>
      </c>
      <c r="I118" s="6057"/>
      <c r="J118" s="6047" t="s">
        <v>121</v>
      </c>
      <c r="K118" s="6047"/>
      <c r="L118" s="6047" t="s">
        <v>122</v>
      </c>
      <c r="M118" s="6047"/>
      <c r="N118" s="6047" t="s">
        <v>123</v>
      </c>
      <c r="O118" s="6047"/>
      <c r="P118" s="6047" t="s">
        <v>124</v>
      </c>
      <c r="Q118" s="6047"/>
      <c r="R118" s="6057" t="s">
        <v>125</v>
      </c>
      <c r="S118" s="6057"/>
      <c r="T118" s="6047" t="s">
        <v>126</v>
      </c>
      <c r="U118" s="6047"/>
      <c r="V118" s="6047" t="s">
        <v>127</v>
      </c>
      <c r="W118" s="6047"/>
      <c r="X118" s="6047" t="s">
        <v>128</v>
      </c>
      <c r="Y118" s="6047"/>
      <c r="Z118" s="6047" t="s">
        <v>129</v>
      </c>
      <c r="AA118" s="6047"/>
      <c r="AB118" s="6047" t="s">
        <v>130</v>
      </c>
      <c r="AC118" s="6047"/>
      <c r="AD118" s="6047" t="s">
        <v>131</v>
      </c>
      <c r="AE118" s="6047"/>
      <c r="AF118" s="6047" t="s">
        <v>132</v>
      </c>
      <c r="AG118" s="6059"/>
      <c r="AH118" s="4889" t="s">
        <v>142</v>
      </c>
      <c r="AI118" s="6016" t="s">
        <v>143</v>
      </c>
      <c r="AJ118" s="6016" t="s">
        <v>144</v>
      </c>
      <c r="AK118" s="6016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283"/>
      <c r="B119" s="5854"/>
      <c r="C119" s="4496" t="s">
        <v>97</v>
      </c>
      <c r="D119" s="4503" t="s">
        <v>62</v>
      </c>
      <c r="E119" s="4429" t="s">
        <v>98</v>
      </c>
      <c r="F119" s="4504" t="s">
        <v>62</v>
      </c>
      <c r="G119" s="3987" t="s">
        <v>98</v>
      </c>
      <c r="H119" s="4504" t="s">
        <v>62</v>
      </c>
      <c r="I119" s="3987" t="s">
        <v>98</v>
      </c>
      <c r="J119" s="4504" t="s">
        <v>62</v>
      </c>
      <c r="K119" s="3987" t="s">
        <v>98</v>
      </c>
      <c r="L119" s="4504" t="s">
        <v>62</v>
      </c>
      <c r="M119" s="3987" t="s">
        <v>98</v>
      </c>
      <c r="N119" s="4504" t="s">
        <v>62</v>
      </c>
      <c r="O119" s="3987" t="s">
        <v>98</v>
      </c>
      <c r="P119" s="4504" t="s">
        <v>62</v>
      </c>
      <c r="Q119" s="3987" t="s">
        <v>98</v>
      </c>
      <c r="R119" s="4504" t="s">
        <v>62</v>
      </c>
      <c r="S119" s="3987" t="s">
        <v>98</v>
      </c>
      <c r="T119" s="4504" t="s">
        <v>62</v>
      </c>
      <c r="U119" s="3987" t="s">
        <v>98</v>
      </c>
      <c r="V119" s="4504" t="s">
        <v>62</v>
      </c>
      <c r="W119" s="3987" t="s">
        <v>98</v>
      </c>
      <c r="X119" s="4504" t="s">
        <v>62</v>
      </c>
      <c r="Y119" s="3987" t="s">
        <v>98</v>
      </c>
      <c r="Z119" s="4504" t="s">
        <v>62</v>
      </c>
      <c r="AA119" s="3987" t="s">
        <v>98</v>
      </c>
      <c r="AB119" s="4504" t="s">
        <v>62</v>
      </c>
      <c r="AC119" s="3987" t="s">
        <v>98</v>
      </c>
      <c r="AD119" s="4504" t="s">
        <v>62</v>
      </c>
      <c r="AE119" s="3987" t="s">
        <v>98</v>
      </c>
      <c r="AF119" s="4504" t="s">
        <v>62</v>
      </c>
      <c r="AG119" s="680" t="s">
        <v>98</v>
      </c>
      <c r="AH119" s="5854"/>
      <c r="AI119" s="5192"/>
      <c r="AJ119" s="5192"/>
      <c r="AK119" s="5192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6035" t="s">
        <v>146</v>
      </c>
      <c r="B120" s="6058"/>
      <c r="C120" s="4531">
        <f>SUM(D120:E120)</f>
        <v>1</v>
      </c>
      <c r="D120" s="4532">
        <f>SUM(F120+H120+J120+L120+N120+P120+R120+T120+V120+X120+Z120+AB120+AD120+AF120)</f>
        <v>0</v>
      </c>
      <c r="E120" s="4438">
        <f t="shared" ref="D120:E125" si="20">SUM(G120+I120+K120+M120+O120+Q120+S120+U120+W120+Y120+AA120+AC120+AE120+AG120)</f>
        <v>1</v>
      </c>
      <c r="F120" s="4483">
        <v>0</v>
      </c>
      <c r="G120" s="4510">
        <v>0</v>
      </c>
      <c r="H120" s="4483">
        <v>0</v>
      </c>
      <c r="I120" s="4510">
        <v>0</v>
      </c>
      <c r="J120" s="4483">
        <v>0</v>
      </c>
      <c r="K120" s="4510">
        <v>0</v>
      </c>
      <c r="L120" s="4483">
        <v>0</v>
      </c>
      <c r="M120" s="4510">
        <v>0</v>
      </c>
      <c r="N120" s="4483">
        <v>0</v>
      </c>
      <c r="O120" s="4510">
        <v>0</v>
      </c>
      <c r="P120" s="4483">
        <v>0</v>
      </c>
      <c r="Q120" s="4510">
        <v>0</v>
      </c>
      <c r="R120" s="4483">
        <v>0</v>
      </c>
      <c r="S120" s="4510">
        <v>0</v>
      </c>
      <c r="T120" s="4483">
        <v>0</v>
      </c>
      <c r="U120" s="4510">
        <v>0</v>
      </c>
      <c r="V120" s="4483">
        <v>0</v>
      </c>
      <c r="W120" s="4510">
        <v>0</v>
      </c>
      <c r="X120" s="4483">
        <v>0</v>
      </c>
      <c r="Y120" s="4510">
        <v>0</v>
      </c>
      <c r="Z120" s="4483">
        <v>0</v>
      </c>
      <c r="AA120" s="4510">
        <v>0</v>
      </c>
      <c r="AB120" s="4483">
        <v>0</v>
      </c>
      <c r="AC120" s="4510">
        <v>0</v>
      </c>
      <c r="AD120" s="4483">
        <v>0</v>
      </c>
      <c r="AE120" s="4510">
        <v>1</v>
      </c>
      <c r="AF120" s="4483">
        <v>0</v>
      </c>
      <c r="AG120" s="4511">
        <v>0</v>
      </c>
      <c r="AH120" s="4510">
        <v>0</v>
      </c>
      <c r="AI120" s="4513">
        <v>0</v>
      </c>
      <c r="AJ120" s="4513">
        <v>1</v>
      </c>
      <c r="AK120" s="4513">
        <v>0</v>
      </c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6016" t="s">
        <v>134</v>
      </c>
      <c r="B121" s="4482" t="s">
        <v>135</v>
      </c>
      <c r="C121" s="4507">
        <f t="shared" ref="C121:C125" si="21">SUM(D121:E121)</f>
        <v>0</v>
      </c>
      <c r="D121" s="4508">
        <f t="shared" si="20"/>
        <v>0</v>
      </c>
      <c r="E121" s="4509">
        <f t="shared" si="20"/>
        <v>0</v>
      </c>
      <c r="F121" s="4483"/>
      <c r="G121" s="4510"/>
      <c r="H121" s="4483"/>
      <c r="I121" s="4510"/>
      <c r="J121" s="4483"/>
      <c r="K121" s="4510"/>
      <c r="L121" s="4483"/>
      <c r="M121" s="4510"/>
      <c r="N121" s="4483"/>
      <c r="O121" s="4510"/>
      <c r="P121" s="4483"/>
      <c r="Q121" s="4510"/>
      <c r="R121" s="4483"/>
      <c r="S121" s="4510"/>
      <c r="T121" s="4483"/>
      <c r="U121" s="4510"/>
      <c r="V121" s="4483"/>
      <c r="W121" s="4510"/>
      <c r="X121" s="4483"/>
      <c r="Y121" s="4510"/>
      <c r="Z121" s="4483"/>
      <c r="AA121" s="4510"/>
      <c r="AB121" s="4483"/>
      <c r="AC121" s="4510"/>
      <c r="AD121" s="4483"/>
      <c r="AE121" s="4510"/>
      <c r="AF121" s="4483"/>
      <c r="AG121" s="4511"/>
      <c r="AH121" s="4510"/>
      <c r="AI121" s="4513"/>
      <c r="AJ121" s="4513"/>
      <c r="AK121" s="4513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3977" t="s">
        <v>136</v>
      </c>
      <c r="C122" s="234">
        <f t="shared" si="21"/>
        <v>1</v>
      </c>
      <c r="D122" s="235">
        <f t="shared" si="20"/>
        <v>0</v>
      </c>
      <c r="E122" s="236">
        <f t="shared" si="20"/>
        <v>1</v>
      </c>
      <c r="F122" s="36">
        <v>0</v>
      </c>
      <c r="G122" s="40">
        <v>0</v>
      </c>
      <c r="H122" s="36">
        <v>0</v>
      </c>
      <c r="I122" s="40">
        <v>0</v>
      </c>
      <c r="J122" s="36">
        <v>0</v>
      </c>
      <c r="K122" s="40">
        <v>0</v>
      </c>
      <c r="L122" s="36">
        <v>0</v>
      </c>
      <c r="M122" s="40">
        <v>0</v>
      </c>
      <c r="N122" s="36">
        <v>0</v>
      </c>
      <c r="O122" s="40">
        <v>0</v>
      </c>
      <c r="P122" s="36">
        <v>0</v>
      </c>
      <c r="Q122" s="40">
        <v>0</v>
      </c>
      <c r="R122" s="36">
        <v>0</v>
      </c>
      <c r="S122" s="40">
        <v>0</v>
      </c>
      <c r="T122" s="36">
        <v>0</v>
      </c>
      <c r="U122" s="40">
        <v>0</v>
      </c>
      <c r="V122" s="36">
        <v>0</v>
      </c>
      <c r="W122" s="40">
        <v>0</v>
      </c>
      <c r="X122" s="36">
        <v>0</v>
      </c>
      <c r="Y122" s="40">
        <v>0</v>
      </c>
      <c r="Z122" s="36">
        <v>0</v>
      </c>
      <c r="AA122" s="40">
        <v>0</v>
      </c>
      <c r="AB122" s="36">
        <v>0</v>
      </c>
      <c r="AC122" s="40">
        <v>0</v>
      </c>
      <c r="AD122" s="36">
        <v>0</v>
      </c>
      <c r="AE122" s="40">
        <v>1</v>
      </c>
      <c r="AF122" s="36">
        <v>0</v>
      </c>
      <c r="AG122" s="238">
        <v>0</v>
      </c>
      <c r="AH122" s="40">
        <v>0</v>
      </c>
      <c r="AI122" s="240">
        <v>0</v>
      </c>
      <c r="AJ122" s="240">
        <v>1</v>
      </c>
      <c r="AK122" s="240">
        <v>0</v>
      </c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3977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4536"/>
      <c r="AO123" s="4536"/>
      <c r="AP123" s="4536"/>
      <c r="AQ123" s="4536"/>
      <c r="AR123" s="4536"/>
      <c r="AS123" s="4536"/>
      <c r="AT123" s="4536"/>
      <c r="AU123" s="4537"/>
      <c r="AV123" s="4537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4538"/>
      <c r="AM124" s="4536"/>
      <c r="AN124" s="4536"/>
      <c r="AO124" s="4536"/>
      <c r="AP124" s="4536"/>
      <c r="AQ124" s="4536"/>
      <c r="AR124" s="4539"/>
      <c r="AS124" s="4536"/>
      <c r="AT124" s="4536"/>
      <c r="AU124" s="4540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192"/>
      <c r="B125" s="88" t="s">
        <v>139</v>
      </c>
      <c r="C125" s="287">
        <f t="shared" si="21"/>
        <v>0</v>
      </c>
      <c r="D125" s="288">
        <f t="shared" si="20"/>
        <v>0</v>
      </c>
      <c r="E125" s="3981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4541"/>
      <c r="AM125" s="4526"/>
      <c r="AN125" s="4526"/>
      <c r="AO125" s="4526"/>
      <c r="AP125" s="4526"/>
      <c r="AQ125" s="4526"/>
      <c r="AR125" s="4542"/>
      <c r="AS125" s="4526"/>
      <c r="AT125" s="4526"/>
      <c r="AU125" s="4540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4526"/>
      <c r="AT126" s="4526"/>
      <c r="AU126" s="4540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6033" t="s">
        <v>73</v>
      </c>
      <c r="G127" s="6048"/>
      <c r="H127" s="6048"/>
      <c r="I127" s="6048"/>
      <c r="J127" s="6048"/>
      <c r="K127" s="6048"/>
      <c r="L127" s="6048"/>
      <c r="M127" s="6048"/>
      <c r="N127" s="6048"/>
      <c r="O127" s="6048"/>
      <c r="P127" s="6048"/>
      <c r="Q127" s="6048"/>
      <c r="R127" s="6048"/>
      <c r="S127" s="6048"/>
      <c r="T127" s="6048"/>
      <c r="U127" s="6048"/>
      <c r="V127" s="6048"/>
      <c r="W127" s="6048"/>
      <c r="X127" s="6048"/>
      <c r="Y127" s="6048"/>
      <c r="Z127" s="6048"/>
      <c r="AA127" s="6048"/>
      <c r="AB127" s="6048"/>
      <c r="AC127" s="6048"/>
      <c r="AD127" s="6048"/>
      <c r="AE127" s="6048"/>
      <c r="AF127" s="6048"/>
      <c r="AG127" s="6041"/>
      <c r="AH127" s="6062" t="s">
        <v>141</v>
      </c>
      <c r="AI127" s="6063"/>
      <c r="AJ127" s="6063"/>
      <c r="AK127" s="301"/>
      <c r="AL127" s="16"/>
      <c r="AM127" s="16"/>
      <c r="AN127" s="16"/>
      <c r="AO127" s="16"/>
      <c r="AP127" s="16"/>
      <c r="AQ127" s="16"/>
      <c r="AR127" s="16"/>
      <c r="AS127" s="4526"/>
      <c r="AT127" s="4526"/>
      <c r="AU127" s="4540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6055" t="s">
        <v>148</v>
      </c>
      <c r="G128" s="6031"/>
      <c r="H128" s="6055" t="s">
        <v>120</v>
      </c>
      <c r="I128" s="6031"/>
      <c r="J128" s="6055" t="s">
        <v>121</v>
      </c>
      <c r="K128" s="6031"/>
      <c r="L128" s="6055" t="s">
        <v>122</v>
      </c>
      <c r="M128" s="6031"/>
      <c r="N128" s="6055" t="s">
        <v>123</v>
      </c>
      <c r="O128" s="6031"/>
      <c r="P128" s="6055" t="s">
        <v>124</v>
      </c>
      <c r="Q128" s="6031"/>
      <c r="R128" s="6055" t="s">
        <v>125</v>
      </c>
      <c r="S128" s="6031"/>
      <c r="T128" s="6055" t="s">
        <v>126</v>
      </c>
      <c r="U128" s="6031"/>
      <c r="V128" s="6055" t="s">
        <v>127</v>
      </c>
      <c r="W128" s="6031"/>
      <c r="X128" s="6055" t="s">
        <v>128</v>
      </c>
      <c r="Y128" s="6031"/>
      <c r="Z128" s="6033" t="s">
        <v>129</v>
      </c>
      <c r="AA128" s="6049"/>
      <c r="AB128" s="6033" t="s">
        <v>130</v>
      </c>
      <c r="AC128" s="6049"/>
      <c r="AD128" s="6033" t="s">
        <v>131</v>
      </c>
      <c r="AE128" s="6049"/>
      <c r="AF128" s="6033" t="s">
        <v>132</v>
      </c>
      <c r="AG128" s="6041"/>
      <c r="AH128" s="4889" t="s">
        <v>149</v>
      </c>
      <c r="AI128" s="6016" t="s">
        <v>150</v>
      </c>
      <c r="AJ128" s="6016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4526"/>
      <c r="AT128" s="4526"/>
      <c r="AU128" s="4540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283"/>
      <c r="B129" s="5854"/>
      <c r="C129" s="4496" t="s">
        <v>97</v>
      </c>
      <c r="D129" s="4503" t="s">
        <v>62</v>
      </c>
      <c r="E129" s="4429" t="s">
        <v>98</v>
      </c>
      <c r="F129" s="4504" t="s">
        <v>62</v>
      </c>
      <c r="G129" s="3987" t="s">
        <v>98</v>
      </c>
      <c r="H129" s="4504" t="s">
        <v>62</v>
      </c>
      <c r="I129" s="3987" t="s">
        <v>98</v>
      </c>
      <c r="J129" s="4504" t="s">
        <v>62</v>
      </c>
      <c r="K129" s="3987" t="s">
        <v>98</v>
      </c>
      <c r="L129" s="4504" t="s">
        <v>62</v>
      </c>
      <c r="M129" s="3987" t="s">
        <v>98</v>
      </c>
      <c r="N129" s="4504" t="s">
        <v>62</v>
      </c>
      <c r="O129" s="3987" t="s">
        <v>98</v>
      </c>
      <c r="P129" s="4504" t="s">
        <v>62</v>
      </c>
      <c r="Q129" s="3987" t="s">
        <v>98</v>
      </c>
      <c r="R129" s="4504" t="s">
        <v>62</v>
      </c>
      <c r="S129" s="3987" t="s">
        <v>98</v>
      </c>
      <c r="T129" s="4504" t="s">
        <v>62</v>
      </c>
      <c r="U129" s="3987" t="s">
        <v>98</v>
      </c>
      <c r="V129" s="4504" t="s">
        <v>62</v>
      </c>
      <c r="W129" s="3987" t="s">
        <v>98</v>
      </c>
      <c r="X129" s="4504" t="s">
        <v>62</v>
      </c>
      <c r="Y129" s="3987" t="s">
        <v>98</v>
      </c>
      <c r="Z129" s="4504" t="s">
        <v>62</v>
      </c>
      <c r="AA129" s="3987" t="s">
        <v>98</v>
      </c>
      <c r="AB129" s="4504" t="s">
        <v>62</v>
      </c>
      <c r="AC129" s="3987" t="s">
        <v>98</v>
      </c>
      <c r="AD129" s="4504" t="s">
        <v>62</v>
      </c>
      <c r="AE129" s="3987" t="s">
        <v>98</v>
      </c>
      <c r="AF129" s="4504" t="s">
        <v>62</v>
      </c>
      <c r="AG129" s="680" t="s">
        <v>98</v>
      </c>
      <c r="AH129" s="5854"/>
      <c r="AI129" s="5192"/>
      <c r="AJ129" s="5192"/>
      <c r="AK129" s="302"/>
      <c r="AL129" s="16"/>
      <c r="AM129" s="16"/>
      <c r="AN129" s="16"/>
      <c r="AO129" s="16"/>
      <c r="AP129" s="16"/>
      <c r="AQ129" s="16"/>
      <c r="AR129" s="16"/>
      <c r="AS129" s="4526"/>
      <c r="AT129" s="4526"/>
      <c r="AU129" s="4540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6043" t="s">
        <v>151</v>
      </c>
      <c r="B130" s="6044"/>
      <c r="C130" s="4507">
        <f>SUM(D130:E130)</f>
        <v>0</v>
      </c>
      <c r="D130" s="4508">
        <f>SUM(F130+H130+J130+L130+N130+P130+R130+T130+V130+X130+Z130+AB130+AD130+AF130)</f>
        <v>0</v>
      </c>
      <c r="E130" s="4509">
        <f>SUM(G130+I130+K130+M130+O130+Q130+S130+U130+W130+Y130+AA130+AC130+AE130+AG130)</f>
        <v>0</v>
      </c>
      <c r="F130" s="4483"/>
      <c r="G130" s="4510"/>
      <c r="H130" s="4483"/>
      <c r="I130" s="4510"/>
      <c r="J130" s="4483"/>
      <c r="K130" s="4510"/>
      <c r="L130" s="4483"/>
      <c r="M130" s="4510"/>
      <c r="N130" s="4483"/>
      <c r="O130" s="4510"/>
      <c r="P130" s="4483"/>
      <c r="Q130" s="4510"/>
      <c r="R130" s="4483"/>
      <c r="S130" s="4510"/>
      <c r="T130" s="4483"/>
      <c r="U130" s="4510"/>
      <c r="V130" s="4483"/>
      <c r="W130" s="4510"/>
      <c r="X130" s="4483"/>
      <c r="Y130" s="4510"/>
      <c r="Z130" s="4483"/>
      <c r="AA130" s="4510"/>
      <c r="AB130" s="4483"/>
      <c r="AC130" s="4510"/>
      <c r="AD130" s="4483"/>
      <c r="AE130" s="4510"/>
      <c r="AF130" s="4483"/>
      <c r="AG130" s="4511"/>
      <c r="AH130" s="4510"/>
      <c r="AI130" s="4513"/>
      <c r="AJ130" s="4513"/>
      <c r="AK130" s="16"/>
      <c r="AL130" s="16"/>
      <c r="AM130" s="16"/>
      <c r="AN130" s="16"/>
      <c r="AO130" s="16"/>
      <c r="AP130" s="16"/>
      <c r="AQ130" s="16"/>
      <c r="AR130" s="16"/>
      <c r="AS130" s="4528"/>
      <c r="AT130" s="4528"/>
      <c r="AU130" s="4540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6068" t="s">
        <v>153</v>
      </c>
      <c r="B132" s="4482" t="s">
        <v>154</v>
      </c>
      <c r="C132" s="4507">
        <f>SUM(D132:E132)</f>
        <v>0</v>
      </c>
      <c r="D132" s="4508">
        <f t="shared" si="22"/>
        <v>0</v>
      </c>
      <c r="E132" s="4509">
        <f t="shared" si="22"/>
        <v>0</v>
      </c>
      <c r="F132" s="4483"/>
      <c r="G132" s="4510"/>
      <c r="H132" s="4483"/>
      <c r="I132" s="4510"/>
      <c r="J132" s="4483"/>
      <c r="K132" s="4510"/>
      <c r="L132" s="4483"/>
      <c r="M132" s="4510"/>
      <c r="N132" s="4483"/>
      <c r="O132" s="4510"/>
      <c r="P132" s="4483"/>
      <c r="Q132" s="4510"/>
      <c r="R132" s="4483"/>
      <c r="S132" s="4510"/>
      <c r="T132" s="4483"/>
      <c r="U132" s="4510"/>
      <c r="V132" s="4483"/>
      <c r="W132" s="4510"/>
      <c r="X132" s="4483"/>
      <c r="Y132" s="4510"/>
      <c r="Z132" s="4483"/>
      <c r="AA132" s="4510"/>
      <c r="AB132" s="4483"/>
      <c r="AC132" s="4510"/>
      <c r="AD132" s="4483"/>
      <c r="AE132" s="4510"/>
      <c r="AF132" s="4483"/>
      <c r="AG132" s="4511"/>
      <c r="AH132" s="4510"/>
      <c r="AI132" s="4513"/>
      <c r="AJ132" s="4513"/>
      <c r="AK132" s="14"/>
      <c r="AL132" s="4543"/>
      <c r="AM132" s="14"/>
      <c r="AN132" s="4536"/>
      <c r="AO132" s="4536"/>
      <c r="AP132" s="4536"/>
      <c r="AQ132" s="4536"/>
      <c r="AR132" s="4536"/>
      <c r="AS132" s="4536"/>
      <c r="AT132" s="4536"/>
      <c r="AU132" s="4536"/>
      <c r="AV132" s="4536"/>
      <c r="AW132" s="4527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6069"/>
      <c r="B133" s="88" t="s">
        <v>155</v>
      </c>
      <c r="C133" s="287">
        <f>SUM(D133:E133)</f>
        <v>0</v>
      </c>
      <c r="D133" s="288">
        <f t="shared" si="22"/>
        <v>0</v>
      </c>
      <c r="E133" s="3981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6021" t="s">
        <v>156</v>
      </c>
      <c r="B134" s="5905"/>
      <c r="C134" s="4545">
        <f>SUM(D134:E134)</f>
        <v>0</v>
      </c>
      <c r="D134" s="4546">
        <f t="shared" si="22"/>
        <v>0</v>
      </c>
      <c r="E134" s="3991">
        <f t="shared" si="22"/>
        <v>0</v>
      </c>
      <c r="F134" s="4297"/>
      <c r="G134" s="2986"/>
      <c r="H134" s="4297"/>
      <c r="I134" s="2986"/>
      <c r="J134" s="4297"/>
      <c r="K134" s="2986"/>
      <c r="L134" s="4297"/>
      <c r="M134" s="2986"/>
      <c r="N134" s="4297"/>
      <c r="O134" s="2986"/>
      <c r="P134" s="4297"/>
      <c r="Q134" s="2986"/>
      <c r="R134" s="4297"/>
      <c r="S134" s="2986"/>
      <c r="T134" s="4297"/>
      <c r="U134" s="2986"/>
      <c r="V134" s="4297"/>
      <c r="W134" s="2986"/>
      <c r="X134" s="4297"/>
      <c r="Y134" s="2986"/>
      <c r="Z134" s="4297"/>
      <c r="AA134" s="2986"/>
      <c r="AB134" s="4297"/>
      <c r="AC134" s="2986"/>
      <c r="AD134" s="4297"/>
      <c r="AE134" s="2986"/>
      <c r="AF134" s="4297"/>
      <c r="AG134" s="3260"/>
      <c r="AH134" s="2986"/>
      <c r="AI134" s="4547"/>
      <c r="AJ134" s="4547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4548"/>
      <c r="N135" s="4549"/>
      <c r="O135" s="4495"/>
      <c r="P135" s="4495"/>
      <c r="Q135" s="4495"/>
      <c r="R135" s="4495"/>
      <c r="S135" s="4495"/>
      <c r="T135" s="4495"/>
      <c r="U135" s="4495"/>
      <c r="V135" s="4549"/>
      <c r="W135" s="4495"/>
      <c r="X135" s="4495"/>
      <c r="Y135" s="4495"/>
      <c r="Z135" s="4550"/>
      <c r="AA135" s="4550"/>
      <c r="AB135" s="4491"/>
      <c r="AC135" s="4491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6033" t="s">
        <v>72</v>
      </c>
      <c r="D136" s="6048"/>
      <c r="E136" s="6049"/>
      <c r="F136" s="6033" t="s">
        <v>129</v>
      </c>
      <c r="G136" s="6049"/>
      <c r="H136" s="6033" t="s">
        <v>130</v>
      </c>
      <c r="I136" s="6049"/>
      <c r="J136" s="6033" t="s">
        <v>131</v>
      </c>
      <c r="K136" s="6049"/>
      <c r="L136" s="6033" t="s">
        <v>132</v>
      </c>
      <c r="M136" s="6049"/>
      <c r="N136" s="4551"/>
      <c r="O136" s="4495"/>
      <c r="P136" s="4495"/>
      <c r="Q136" s="4495"/>
      <c r="R136" s="4495"/>
      <c r="S136" s="4495"/>
      <c r="T136" s="4495"/>
      <c r="U136" s="4495"/>
      <c r="V136" s="4549"/>
      <c r="W136" s="4495"/>
      <c r="X136" s="4495"/>
      <c r="Y136" s="4495"/>
      <c r="Z136" s="4550"/>
      <c r="AA136" s="4550"/>
      <c r="AB136" s="4491"/>
      <c r="AC136" s="4491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283"/>
      <c r="B137" s="5854"/>
      <c r="C137" s="4496" t="s">
        <v>97</v>
      </c>
      <c r="D137" s="4503" t="s">
        <v>62</v>
      </c>
      <c r="E137" s="4429" t="s">
        <v>98</v>
      </c>
      <c r="F137" s="4496" t="s">
        <v>62</v>
      </c>
      <c r="G137" s="4429" t="s">
        <v>98</v>
      </c>
      <c r="H137" s="4496" t="s">
        <v>62</v>
      </c>
      <c r="I137" s="4429" t="s">
        <v>98</v>
      </c>
      <c r="J137" s="4496" t="s">
        <v>62</v>
      </c>
      <c r="K137" s="4429" t="s">
        <v>98</v>
      </c>
      <c r="L137" s="4496" t="s">
        <v>62</v>
      </c>
      <c r="M137" s="4429" t="s">
        <v>98</v>
      </c>
      <c r="N137" s="4551"/>
      <c r="O137" s="4495"/>
      <c r="P137" s="4495"/>
      <c r="Q137" s="4495"/>
      <c r="R137" s="4495"/>
      <c r="S137" s="4495"/>
      <c r="T137" s="4495"/>
      <c r="U137" s="4495"/>
      <c r="V137" s="4549"/>
      <c r="W137" s="4495"/>
      <c r="X137" s="4495"/>
      <c r="Y137" s="4495"/>
      <c r="Z137" s="4550"/>
      <c r="AA137" s="4550"/>
      <c r="AB137" s="4491"/>
      <c r="AC137" s="4491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6016" t="s">
        <v>158</v>
      </c>
      <c r="B138" s="4482" t="s">
        <v>159</v>
      </c>
      <c r="C138" s="4507">
        <f>SUM(D138:E138)</f>
        <v>0</v>
      </c>
      <c r="D138" s="4508">
        <f t="shared" ref="D138:E140" si="23">SUM(F138+H138+J138+L138)</f>
        <v>0</v>
      </c>
      <c r="E138" s="4509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4552"/>
      <c r="O138" s="4495"/>
      <c r="P138" s="4495"/>
      <c r="Q138" s="4495"/>
      <c r="R138" s="4495"/>
      <c r="S138" s="4495"/>
      <c r="T138" s="4495"/>
      <c r="U138" s="4495"/>
      <c r="V138" s="4549"/>
      <c r="W138" s="4495"/>
      <c r="X138" s="4495"/>
      <c r="Y138" s="4495"/>
      <c r="Z138" s="4550"/>
      <c r="AA138" s="4550"/>
      <c r="AB138" s="4491"/>
      <c r="AC138" s="4491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3977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4552"/>
      <c r="O139" s="4495"/>
      <c r="P139" s="4495"/>
      <c r="Q139" s="4495"/>
      <c r="R139" s="4495"/>
      <c r="S139" s="4495"/>
      <c r="T139" s="4495"/>
      <c r="U139" s="4495"/>
      <c r="V139" s="4549"/>
      <c r="W139" s="4495"/>
      <c r="X139" s="4550"/>
      <c r="Y139" s="4550"/>
      <c r="Z139" s="4550"/>
      <c r="AA139" s="4550"/>
      <c r="AB139" s="4491"/>
      <c r="AC139" s="4491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4549"/>
      <c r="V140" s="4495"/>
      <c r="W140" s="4495"/>
      <c r="X140" s="4495"/>
      <c r="Y140" s="4495"/>
      <c r="Z140" s="4495"/>
      <c r="AA140" s="4495"/>
      <c r="AB140" s="4495"/>
      <c r="AC140" s="4495"/>
      <c r="AD140" s="4495"/>
      <c r="AE140" s="4495"/>
      <c r="AF140" s="4495"/>
      <c r="AG140" s="4495"/>
      <c r="AH140" s="4549"/>
      <c r="AI140" s="4495"/>
      <c r="AJ140" s="4550"/>
      <c r="AK140" s="4550"/>
      <c r="AL140" s="4550"/>
      <c r="AM140" s="4550"/>
      <c r="AN140" s="4491"/>
      <c r="AO140" s="4491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6064" t="s">
        <v>162</v>
      </c>
      <c r="B141" s="6064"/>
      <c r="C141" s="4531">
        <f>SUM(C138:C140)</f>
        <v>0</v>
      </c>
      <c r="D141" s="4532">
        <f>SUM(D138:D140)</f>
        <v>0</v>
      </c>
      <c r="E141" s="4438">
        <f>SUM(E138:E140)</f>
        <v>0</v>
      </c>
      <c r="F141" s="4531">
        <f t="shared" ref="F141:M141" si="24">SUM(F138:F140)</f>
        <v>0</v>
      </c>
      <c r="G141" s="4438">
        <f t="shared" si="24"/>
        <v>0</v>
      </c>
      <c r="H141" s="4531">
        <f t="shared" si="24"/>
        <v>0</v>
      </c>
      <c r="I141" s="4438">
        <f t="shared" si="24"/>
        <v>0</v>
      </c>
      <c r="J141" s="4531">
        <f t="shared" si="24"/>
        <v>0</v>
      </c>
      <c r="K141" s="4438">
        <f t="shared" si="24"/>
        <v>0</v>
      </c>
      <c r="L141" s="4531">
        <f t="shared" si="24"/>
        <v>0</v>
      </c>
      <c r="M141" s="4438">
        <f t="shared" si="24"/>
        <v>0</v>
      </c>
      <c r="N141" s="319"/>
      <c r="O141" s="12"/>
      <c r="P141" s="12"/>
      <c r="Q141" s="12"/>
      <c r="R141" s="12"/>
      <c r="S141" s="12"/>
      <c r="T141" s="12"/>
      <c r="U141" s="4549"/>
      <c r="V141" s="4495"/>
      <c r="W141" s="4495"/>
      <c r="X141" s="4495"/>
      <c r="Y141" s="4495"/>
      <c r="Z141" s="4495"/>
      <c r="AA141" s="4495"/>
      <c r="AB141" s="4495"/>
      <c r="AC141" s="4495"/>
      <c r="AD141" s="4495"/>
      <c r="AE141" s="4495"/>
      <c r="AF141" s="4495"/>
      <c r="AG141" s="4495"/>
      <c r="AH141" s="4549"/>
      <c r="AI141" s="4495"/>
      <c r="AJ141" s="4550"/>
      <c r="AK141" s="4550"/>
      <c r="AL141" s="4550"/>
      <c r="AM141" s="4550"/>
      <c r="AN141" s="4491"/>
      <c r="AO141" s="4491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6016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4495"/>
      <c r="W142" s="4495"/>
      <c r="X142" s="4495"/>
      <c r="Y142" s="4495"/>
      <c r="Z142" s="4495"/>
      <c r="AA142" s="4495"/>
      <c r="AB142" s="4495"/>
      <c r="AC142" s="4495"/>
      <c r="AD142" s="4495"/>
      <c r="AE142" s="4495"/>
      <c r="AF142" s="4495"/>
      <c r="AG142" s="4495"/>
      <c r="AH142" s="4549"/>
      <c r="AI142" s="4495"/>
      <c r="AJ142" s="4550"/>
      <c r="AK142" s="4550"/>
      <c r="AL142" s="4550"/>
      <c r="AM142" s="4550"/>
      <c r="AN142" s="4491"/>
      <c r="AO142" s="4491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3977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4533"/>
      <c r="V143" s="4495"/>
      <c r="W143" s="4495"/>
      <c r="X143" s="4495"/>
      <c r="Y143" s="4495"/>
      <c r="Z143" s="4495"/>
      <c r="AA143" s="4495"/>
      <c r="AB143" s="4495"/>
      <c r="AC143" s="4495"/>
      <c r="AD143" s="4495"/>
      <c r="AE143" s="4495"/>
      <c r="AF143" s="4495"/>
      <c r="AG143" s="4495"/>
      <c r="AH143" s="4549"/>
      <c r="AI143" s="4495"/>
      <c r="AJ143" s="4550"/>
      <c r="AK143" s="4550"/>
      <c r="AL143" s="4550"/>
      <c r="AM143" s="4550"/>
      <c r="AN143" s="4491"/>
      <c r="AO143" s="4491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3977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4533"/>
      <c r="V144" s="4495"/>
      <c r="W144" s="4495"/>
      <c r="X144" s="4495"/>
      <c r="Y144" s="4495"/>
      <c r="Z144" s="4495"/>
      <c r="AA144" s="4495"/>
      <c r="AB144" s="4495"/>
      <c r="AC144" s="4495"/>
      <c r="AD144" s="4495"/>
      <c r="AE144" s="4495"/>
      <c r="AF144" s="4495"/>
      <c r="AG144" s="4495"/>
      <c r="AH144" s="4549"/>
      <c r="AI144" s="4495"/>
      <c r="AJ144" s="4550"/>
      <c r="AK144" s="4550"/>
      <c r="AL144" s="4550"/>
      <c r="AM144" s="4550"/>
      <c r="AN144" s="4491"/>
      <c r="AO144" s="4491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192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4553"/>
      <c r="U145" s="14"/>
      <c r="V145" s="14"/>
      <c r="W145" s="14"/>
      <c r="X145" s="4536"/>
      <c r="Y145" s="4536"/>
      <c r="Z145" s="4536"/>
      <c r="AA145" s="4536"/>
      <c r="AB145" s="4536"/>
      <c r="AC145" s="4536"/>
      <c r="AD145" s="4536"/>
      <c r="AE145" s="4536"/>
      <c r="AF145" s="4486"/>
      <c r="AG145" s="4550"/>
      <c r="AH145" s="4550"/>
      <c r="AI145" s="4550"/>
      <c r="AJ145" s="4554"/>
      <c r="AK145" s="4550"/>
      <c r="AL145" s="4550"/>
      <c r="AM145" s="4550"/>
      <c r="AN145" s="4550"/>
      <c r="AO145" s="4550"/>
      <c r="AP145" s="4550"/>
      <c r="AQ145" s="4550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6065" t="s">
        <v>162</v>
      </c>
      <c r="B146" s="6064"/>
      <c r="C146" s="4531">
        <f>SUM(C142:C145)</f>
        <v>0</v>
      </c>
      <c r="D146" s="4532">
        <f>SUM(D142:D145)</f>
        <v>0</v>
      </c>
      <c r="E146" s="4438">
        <f>SUM(E142:E145)</f>
        <v>0</v>
      </c>
      <c r="F146" s="4531">
        <f>SUM(F142:F145)</f>
        <v>0</v>
      </c>
      <c r="G146" s="4438">
        <f t="shared" ref="G146:M146" si="26">SUM(G142:G145)</f>
        <v>0</v>
      </c>
      <c r="H146" s="4531">
        <f t="shared" si="26"/>
        <v>0</v>
      </c>
      <c r="I146" s="4438">
        <f t="shared" si="26"/>
        <v>0</v>
      </c>
      <c r="J146" s="4531">
        <f t="shared" si="26"/>
        <v>0</v>
      </c>
      <c r="K146" s="4438">
        <f t="shared" si="26"/>
        <v>0</v>
      </c>
      <c r="L146" s="4531">
        <f t="shared" si="26"/>
        <v>0</v>
      </c>
      <c r="M146" s="4438">
        <f t="shared" si="26"/>
        <v>0</v>
      </c>
      <c r="N146" s="3"/>
      <c r="Q146" s="6066"/>
      <c r="R146" s="6067"/>
      <c r="S146" s="6070"/>
      <c r="T146" s="6070"/>
      <c r="U146" s="6070"/>
      <c r="V146" s="6070"/>
      <c r="W146" s="6070"/>
      <c r="X146" s="6070"/>
      <c r="Y146" s="6070"/>
      <c r="Z146" s="6070"/>
      <c r="AA146" s="4555"/>
      <c r="AB146" s="4526"/>
      <c r="AC146" s="4526"/>
      <c r="AD146" s="4526"/>
      <c r="AE146" s="4536"/>
      <c r="AF146" s="4550"/>
      <c r="AG146" s="4550"/>
      <c r="AH146" s="4550"/>
      <c r="AI146" s="4494"/>
      <c r="AJ146" s="4494"/>
      <c r="AK146" s="4494"/>
      <c r="AL146" s="4494"/>
      <c r="AM146" s="4556"/>
      <c r="AN146" s="4495"/>
      <c r="AO146" s="4495"/>
      <c r="AP146" s="4495"/>
      <c r="AQ146" s="4495"/>
      <c r="AR146" s="4495"/>
      <c r="AS146" s="4495"/>
      <c r="AT146" s="4495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6071" t="s">
        <v>168</v>
      </c>
      <c r="B147" s="6071"/>
      <c r="C147" s="4545">
        <f>SUM(C141+C146)</f>
        <v>0</v>
      </c>
      <c r="D147" s="4546">
        <f>SUM(D141+D146)</f>
        <v>0</v>
      </c>
      <c r="E147" s="3991">
        <f>SUM(E141+E146)</f>
        <v>0</v>
      </c>
      <c r="F147" s="4545">
        <f>SUM(F141+F146)</f>
        <v>0</v>
      </c>
      <c r="G147" s="3991">
        <f>SUM(G141+G146)</f>
        <v>0</v>
      </c>
      <c r="H147" s="4545">
        <f t="shared" ref="H147:M147" si="27">SUM(H141+H146)</f>
        <v>0</v>
      </c>
      <c r="I147" s="3991">
        <f t="shared" si="27"/>
        <v>0</v>
      </c>
      <c r="J147" s="4545">
        <f t="shared" si="27"/>
        <v>0</v>
      </c>
      <c r="K147" s="3991">
        <f t="shared" si="27"/>
        <v>0</v>
      </c>
      <c r="L147" s="4545">
        <f t="shared" si="27"/>
        <v>0</v>
      </c>
      <c r="M147" s="3991">
        <f t="shared" si="27"/>
        <v>0</v>
      </c>
      <c r="N147" s="3"/>
      <c r="Q147" s="4557"/>
      <c r="R147" s="4558"/>
      <c r="S147" s="4558"/>
      <c r="T147" s="4558"/>
      <c r="U147" s="4558"/>
      <c r="V147" s="4558"/>
      <c r="W147" s="4558"/>
      <c r="X147" s="4558"/>
      <c r="Y147" s="4558"/>
      <c r="Z147" s="4558"/>
      <c r="AA147" s="4555"/>
      <c r="AB147" s="4526"/>
      <c r="AC147" s="4526"/>
      <c r="AD147" s="4526"/>
      <c r="AE147" s="4536"/>
      <c r="AF147" s="4550"/>
      <c r="AG147" s="4550"/>
      <c r="AH147" s="4550"/>
      <c r="AI147" s="4494"/>
      <c r="AJ147" s="4494"/>
      <c r="AK147" s="4494"/>
      <c r="AL147" s="4494"/>
      <c r="AM147" s="4556"/>
      <c r="AN147" s="4495"/>
      <c r="AO147" s="4495"/>
      <c r="AP147" s="4495"/>
      <c r="AQ147" s="4495"/>
      <c r="AR147" s="4495"/>
      <c r="AS147" s="4495"/>
      <c r="AT147" s="4495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4555"/>
      <c r="R148" s="4526"/>
      <c r="S148" s="4526"/>
      <c r="T148" s="4526"/>
      <c r="U148" s="4526"/>
      <c r="V148" s="4526"/>
      <c r="W148" s="4526"/>
      <c r="X148" s="4526"/>
      <c r="Y148" s="4541"/>
      <c r="Z148" s="4541"/>
      <c r="AA148" s="4555"/>
      <c r="AB148" s="4526"/>
      <c r="AC148" s="4526"/>
      <c r="AD148" s="4526"/>
      <c r="AE148" s="4536"/>
      <c r="AF148" s="4550"/>
      <c r="AG148" s="4550"/>
      <c r="AH148" s="4550"/>
      <c r="AI148" s="4494"/>
      <c r="AJ148" s="4494"/>
      <c r="AK148" s="4494"/>
      <c r="AL148" s="4494"/>
      <c r="AM148" s="4494"/>
      <c r="AN148" s="4495"/>
      <c r="AO148" s="4495"/>
      <c r="AP148" s="4495"/>
      <c r="AQ148" s="4495"/>
      <c r="AR148" s="4495"/>
      <c r="AS148" s="4495"/>
      <c r="AT148" s="4495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6033" t="s">
        <v>72</v>
      </c>
      <c r="D149" s="6048"/>
      <c r="E149" s="6049"/>
      <c r="F149" s="6033" t="s">
        <v>129</v>
      </c>
      <c r="G149" s="6049"/>
      <c r="H149" s="6033" t="s">
        <v>130</v>
      </c>
      <c r="I149" s="6049"/>
      <c r="J149" s="6033" t="s">
        <v>131</v>
      </c>
      <c r="K149" s="6049"/>
      <c r="L149" s="6033" t="s">
        <v>132</v>
      </c>
      <c r="M149" s="6048"/>
      <c r="N149" s="6074" t="s">
        <v>141</v>
      </c>
      <c r="O149" s="6048"/>
      <c r="P149" s="6049"/>
      <c r="Q149" s="4555"/>
      <c r="R149" s="4526"/>
      <c r="S149" s="4526"/>
      <c r="T149" s="4526"/>
      <c r="U149" s="4526"/>
      <c r="V149" s="4526"/>
      <c r="W149" s="4526"/>
      <c r="X149" s="4526"/>
      <c r="Y149" s="4541"/>
      <c r="Z149" s="4559"/>
      <c r="AA149" s="4535"/>
      <c r="AB149" s="4528"/>
      <c r="AC149" s="4528"/>
      <c r="AD149" s="4528"/>
      <c r="AE149" s="4537"/>
      <c r="AF149" s="4560"/>
      <c r="AG149" s="4560"/>
      <c r="AH149" s="4560"/>
      <c r="AI149" s="4561"/>
      <c r="AJ149" s="4561"/>
      <c r="AK149" s="4561"/>
      <c r="AL149" s="4561"/>
      <c r="AM149" s="4494"/>
      <c r="AN149" s="4495"/>
      <c r="AO149" s="4495"/>
      <c r="AP149" s="4495"/>
      <c r="AQ149" s="4495"/>
      <c r="AR149" s="4495"/>
      <c r="AS149" s="4495"/>
      <c r="AT149" s="4495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6072"/>
      <c r="B150" s="6073"/>
      <c r="C150" s="4496" t="s">
        <v>97</v>
      </c>
      <c r="D150" s="4503" t="s">
        <v>62</v>
      </c>
      <c r="E150" s="4429" t="s">
        <v>98</v>
      </c>
      <c r="F150" s="4496" t="s">
        <v>62</v>
      </c>
      <c r="G150" s="4429" t="s">
        <v>98</v>
      </c>
      <c r="H150" s="4496" t="s">
        <v>62</v>
      </c>
      <c r="I150" s="4429" t="s">
        <v>98</v>
      </c>
      <c r="J150" s="4496" t="s">
        <v>62</v>
      </c>
      <c r="K150" s="4429" t="s">
        <v>98</v>
      </c>
      <c r="L150" s="4496" t="s">
        <v>62</v>
      </c>
      <c r="M150" s="4562" t="s">
        <v>98</v>
      </c>
      <c r="N150" s="4563" t="s">
        <v>142</v>
      </c>
      <c r="O150" s="4503" t="s">
        <v>143</v>
      </c>
      <c r="P150" s="4429" t="s">
        <v>144</v>
      </c>
      <c r="Q150" s="4564"/>
      <c r="R150" s="4526"/>
      <c r="S150" s="4526"/>
      <c r="T150" s="4526"/>
      <c r="U150" s="4526"/>
      <c r="V150" s="4526"/>
      <c r="W150" s="4526"/>
      <c r="X150" s="4526"/>
      <c r="Y150" s="4565"/>
      <c r="Z150" s="4541"/>
      <c r="AA150" s="4526"/>
      <c r="AB150" s="4526"/>
      <c r="AC150" s="4526"/>
      <c r="AD150" s="4526"/>
      <c r="AE150" s="4536"/>
      <c r="AF150" s="4550"/>
      <c r="AG150" s="4550"/>
      <c r="AH150" s="4550"/>
      <c r="AI150" s="4494"/>
      <c r="AJ150" s="4494"/>
      <c r="AK150" s="4494"/>
      <c r="AL150" s="4494"/>
      <c r="AM150" s="4494"/>
      <c r="AN150" s="4495"/>
      <c r="AO150" s="4495"/>
      <c r="AP150" s="4495"/>
      <c r="AQ150" s="4495"/>
      <c r="AR150" s="4495"/>
      <c r="AS150" s="4495"/>
      <c r="AT150" s="4495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6016" t="s">
        <v>158</v>
      </c>
      <c r="B151" s="4482" t="s">
        <v>159</v>
      </c>
      <c r="C151" s="4566">
        <f>SUM(D151:E151)</f>
        <v>0</v>
      </c>
      <c r="D151" s="4567">
        <f>SUM(F151+H151+J151+L151)</f>
        <v>0</v>
      </c>
      <c r="E151" s="4568">
        <f>SUM(G151+I151+K151+M151)</f>
        <v>0</v>
      </c>
      <c r="F151" s="4483"/>
      <c r="G151" s="4510"/>
      <c r="H151" s="4483"/>
      <c r="I151" s="4510"/>
      <c r="J151" s="4483"/>
      <c r="K151" s="4510"/>
      <c r="L151" s="4483"/>
      <c r="M151" s="4569"/>
      <c r="N151" s="4570"/>
      <c r="O151" s="4489"/>
      <c r="P151" s="4510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4526"/>
      <c r="AD151" s="4526"/>
      <c r="AE151" s="4536"/>
      <c r="AF151" s="4550"/>
      <c r="AG151" s="4550"/>
      <c r="AH151" s="4550"/>
      <c r="AI151" s="4494"/>
      <c r="AJ151" s="4494"/>
      <c r="AK151" s="4494"/>
      <c r="AL151" s="4494"/>
      <c r="AM151" s="4494"/>
      <c r="AN151" s="4495"/>
      <c r="AO151" s="4495"/>
      <c r="AP151" s="4495"/>
      <c r="AQ151" s="4495"/>
      <c r="AR151" s="4495"/>
      <c r="AS151" s="4495"/>
      <c r="AT151" s="4495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3977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4564"/>
      <c r="R152" s="4526"/>
      <c r="S152" s="4526"/>
      <c r="T152" s="4526"/>
      <c r="U152" s="4526"/>
      <c r="V152" s="4526"/>
      <c r="W152" s="4526"/>
      <c r="X152" s="4526"/>
      <c r="Y152" s="4542"/>
      <c r="Z152" s="4526"/>
      <c r="AA152" s="4526"/>
      <c r="AB152" s="4526"/>
      <c r="AC152" s="4526"/>
      <c r="AD152" s="4526"/>
      <c r="AE152" s="4526"/>
      <c r="AF152" s="4495"/>
      <c r="AG152" s="4495"/>
      <c r="AH152" s="4495"/>
      <c r="AI152" s="4495"/>
      <c r="AJ152" s="4495"/>
      <c r="AK152" s="4495"/>
      <c r="AL152" s="4495"/>
      <c r="AM152" s="4495"/>
      <c r="AN152" s="4495"/>
      <c r="AO152" s="4550"/>
      <c r="AP152" s="4550"/>
      <c r="AQ152" s="4550"/>
      <c r="AR152" s="4550"/>
      <c r="AS152" s="4494"/>
      <c r="AT152" s="4494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4526"/>
      <c r="AA153" s="4526"/>
      <c r="AB153" s="4526"/>
      <c r="AC153" s="4526"/>
      <c r="AD153" s="4526"/>
      <c r="AE153" s="4526"/>
      <c r="AF153" s="4495"/>
      <c r="AG153" s="4495"/>
      <c r="AH153" s="4495"/>
      <c r="AI153" s="4495"/>
      <c r="AJ153" s="4495"/>
      <c r="AK153" s="4495"/>
      <c r="AL153" s="4495"/>
      <c r="AM153" s="4495"/>
      <c r="AN153" s="4495"/>
      <c r="AO153" s="4550"/>
      <c r="AP153" s="4550"/>
      <c r="AQ153" s="4550"/>
      <c r="AR153" s="4550"/>
      <c r="AS153" s="4494"/>
      <c r="AT153" s="4494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6064" t="s">
        <v>162</v>
      </c>
      <c r="B154" s="6064"/>
      <c r="C154" s="4571">
        <f>SUM(C151:C153)</f>
        <v>0</v>
      </c>
      <c r="D154" s="4572">
        <f>SUM(D151:D153)</f>
        <v>0</v>
      </c>
      <c r="E154" s="4573">
        <f>SUM(E151:E153)</f>
        <v>0</v>
      </c>
      <c r="F154" s="4571">
        <f>SUM(F151:F153)</f>
        <v>0</v>
      </c>
      <c r="G154" s="4573">
        <f t="shared" ref="G154:P154" si="29">SUM(G151:G153)</f>
        <v>0</v>
      </c>
      <c r="H154" s="4571">
        <f t="shared" si="29"/>
        <v>0</v>
      </c>
      <c r="I154" s="4573">
        <f t="shared" si="29"/>
        <v>0</v>
      </c>
      <c r="J154" s="4571">
        <f t="shared" si="29"/>
        <v>0</v>
      </c>
      <c r="K154" s="4573">
        <f t="shared" si="29"/>
        <v>0</v>
      </c>
      <c r="L154" s="4571">
        <f t="shared" si="29"/>
        <v>0</v>
      </c>
      <c r="M154" s="4574">
        <f t="shared" si="29"/>
        <v>0</v>
      </c>
      <c r="N154" s="4575">
        <f t="shared" si="29"/>
        <v>0</v>
      </c>
      <c r="O154" s="4572">
        <f t="shared" si="29"/>
        <v>0</v>
      </c>
      <c r="P154" s="4573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4526"/>
      <c r="AA154" s="4526"/>
      <c r="AB154" s="4526"/>
      <c r="AC154" s="4526"/>
      <c r="AD154" s="4526"/>
      <c r="AE154" s="4526"/>
      <c r="AF154" s="4495"/>
      <c r="AG154" s="4495"/>
      <c r="AH154" s="4495"/>
      <c r="AI154" s="4495"/>
      <c r="AJ154" s="4495"/>
      <c r="AK154" s="4495"/>
      <c r="AL154" s="4495"/>
      <c r="AM154" s="4495"/>
      <c r="AN154" s="4495"/>
      <c r="AO154" s="4550"/>
      <c r="AP154" s="4550"/>
      <c r="AQ154" s="4550"/>
      <c r="AR154" s="4550"/>
      <c r="AS154" s="4494"/>
      <c r="AT154" s="4494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6016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4526"/>
      <c r="AA155" s="4526"/>
      <c r="AB155" s="4526"/>
      <c r="AC155" s="4526"/>
      <c r="AD155" s="4526"/>
      <c r="AE155" s="4526"/>
      <c r="AF155" s="4495"/>
      <c r="AG155" s="4495"/>
      <c r="AH155" s="4495"/>
      <c r="AI155" s="4495"/>
      <c r="AJ155" s="4495"/>
      <c r="AK155" s="4495"/>
      <c r="AL155" s="4495"/>
      <c r="AM155" s="4495"/>
      <c r="AN155" s="4495"/>
      <c r="AO155" s="4550"/>
      <c r="AP155" s="4550"/>
      <c r="AQ155" s="4550"/>
      <c r="AR155" s="4550"/>
      <c r="AS155" s="4494"/>
      <c r="AT155" s="4494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3977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4526"/>
      <c r="AD156" s="4526"/>
      <c r="AE156" s="4526"/>
      <c r="AF156" s="4495"/>
      <c r="AG156" s="4495"/>
      <c r="AH156" s="4495"/>
      <c r="AI156" s="4495"/>
      <c r="AJ156" s="4495"/>
      <c r="AK156" s="4495"/>
      <c r="AL156" s="4495"/>
      <c r="AM156" s="4495"/>
      <c r="AN156" s="4495"/>
      <c r="AO156" s="4550"/>
      <c r="AP156" s="4550"/>
      <c r="AQ156" s="4550"/>
      <c r="AR156" s="4550"/>
      <c r="AS156" s="4494"/>
      <c r="AT156" s="4494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3977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4526"/>
      <c r="AA157" s="4526"/>
      <c r="AB157" s="4526"/>
      <c r="AC157" s="4526"/>
      <c r="AD157" s="4526"/>
      <c r="AE157" s="4526"/>
      <c r="AF157" s="4495"/>
      <c r="AG157" s="4495"/>
      <c r="AH157" s="4495"/>
      <c r="AI157" s="4495"/>
      <c r="AJ157" s="4495"/>
      <c r="AK157" s="4495"/>
      <c r="AL157" s="4495"/>
      <c r="AM157" s="4495"/>
      <c r="AN157" s="4495"/>
      <c r="AO157" s="4495"/>
      <c r="AP157" s="4495"/>
      <c r="AQ157" s="4495"/>
      <c r="AR157" s="4495"/>
      <c r="AS157" s="4495"/>
      <c r="AT157" s="4495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6075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4526"/>
      <c r="AC158" s="4526"/>
      <c r="AD158" s="4526"/>
      <c r="AE158" s="4526"/>
      <c r="AF158" s="4495"/>
      <c r="AG158" s="4495"/>
      <c r="AH158" s="4495"/>
      <c r="AI158" s="4495"/>
      <c r="AJ158" s="4495"/>
      <c r="AK158" s="4495"/>
      <c r="AL158" s="4495"/>
      <c r="AM158" s="4495"/>
      <c r="AN158" s="4495"/>
      <c r="AO158" s="4495"/>
      <c r="AP158" s="4495"/>
      <c r="AQ158" s="4495"/>
      <c r="AR158" s="4495"/>
      <c r="AS158" s="4495"/>
      <c r="AT158" s="4495"/>
      <c r="AU158" s="4495"/>
      <c r="AV158" s="4495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6065" t="s">
        <v>162</v>
      </c>
      <c r="B159" s="6064"/>
      <c r="C159" s="4571">
        <f>SUM(C155:C158)</f>
        <v>0</v>
      </c>
      <c r="D159" s="4572">
        <f>SUM(D155:D158)</f>
        <v>0</v>
      </c>
      <c r="E159" s="4573">
        <f>SUM(E155:E158)</f>
        <v>0</v>
      </c>
      <c r="F159" s="4571">
        <f>SUM(F155:F158)</f>
        <v>0</v>
      </c>
      <c r="G159" s="4573">
        <f t="shared" ref="G159:P159" si="31">SUM(G155:G158)</f>
        <v>0</v>
      </c>
      <c r="H159" s="4571">
        <f t="shared" si="31"/>
        <v>0</v>
      </c>
      <c r="I159" s="4573">
        <f t="shared" si="31"/>
        <v>0</v>
      </c>
      <c r="J159" s="4571">
        <f t="shared" si="31"/>
        <v>0</v>
      </c>
      <c r="K159" s="4573">
        <f t="shared" si="31"/>
        <v>0</v>
      </c>
      <c r="L159" s="4571">
        <f t="shared" si="31"/>
        <v>0</v>
      </c>
      <c r="M159" s="4574">
        <f t="shared" si="31"/>
        <v>0</v>
      </c>
      <c r="N159" s="4575">
        <f t="shared" si="31"/>
        <v>0</v>
      </c>
      <c r="O159" s="4572">
        <f t="shared" si="31"/>
        <v>0</v>
      </c>
      <c r="P159" s="4573">
        <f t="shared" si="31"/>
        <v>0</v>
      </c>
      <c r="Q159" s="302"/>
      <c r="R159" s="16"/>
      <c r="S159" s="16"/>
      <c r="T159" s="16"/>
      <c r="U159" s="16"/>
      <c r="V159" s="16"/>
      <c r="W159" s="4526"/>
      <c r="X159" s="4526"/>
      <c r="Y159" s="4526"/>
      <c r="Z159" s="4526"/>
      <c r="AA159" s="4526"/>
      <c r="AB159" s="4526"/>
      <c r="AC159" s="4526"/>
      <c r="AD159" s="4526"/>
      <c r="AE159" s="4526"/>
      <c r="AF159" s="4495"/>
      <c r="AG159" s="4495"/>
      <c r="AH159" s="4495"/>
      <c r="AI159" s="4495"/>
      <c r="AJ159" s="4495"/>
      <c r="AK159" s="4495"/>
      <c r="AL159" s="4495"/>
      <c r="AM159" s="4495"/>
      <c r="AN159" s="4495"/>
      <c r="AO159" s="4495"/>
      <c r="AP159" s="4495"/>
      <c r="AQ159" s="4495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6065" t="s">
        <v>168</v>
      </c>
      <c r="B160" s="6065"/>
      <c r="C160" s="4576">
        <f>SUM(C154+C159)</f>
        <v>0</v>
      </c>
      <c r="D160" s="4577">
        <f t="shared" ref="D160:P160" si="32">SUM(D154+D159)</f>
        <v>0</v>
      </c>
      <c r="E160" s="4578">
        <f t="shared" si="32"/>
        <v>0</v>
      </c>
      <c r="F160" s="4576">
        <f t="shared" si="32"/>
        <v>0</v>
      </c>
      <c r="G160" s="4578">
        <f t="shared" si="32"/>
        <v>0</v>
      </c>
      <c r="H160" s="4576">
        <f t="shared" si="32"/>
        <v>0</v>
      </c>
      <c r="I160" s="4578">
        <f t="shared" si="32"/>
        <v>0</v>
      </c>
      <c r="J160" s="4576">
        <f t="shared" si="32"/>
        <v>0</v>
      </c>
      <c r="K160" s="4578">
        <f t="shared" si="32"/>
        <v>0</v>
      </c>
      <c r="L160" s="4576">
        <f t="shared" si="32"/>
        <v>0</v>
      </c>
      <c r="M160" s="367">
        <f t="shared" si="32"/>
        <v>0</v>
      </c>
      <c r="N160" s="4579">
        <f t="shared" si="32"/>
        <v>0</v>
      </c>
      <c r="O160" s="4577">
        <f t="shared" si="32"/>
        <v>0</v>
      </c>
      <c r="P160" s="4578">
        <f t="shared" si="32"/>
        <v>0</v>
      </c>
      <c r="Q160" s="302"/>
      <c r="R160" s="16"/>
      <c r="S160" s="16"/>
      <c r="T160" s="16"/>
      <c r="U160" s="16"/>
      <c r="V160" s="16"/>
      <c r="W160" s="4526"/>
      <c r="X160" s="4526"/>
      <c r="Y160" s="4526"/>
      <c r="Z160" s="4526"/>
      <c r="AA160" s="4526"/>
      <c r="AB160" s="4526"/>
      <c r="AC160" s="4526"/>
      <c r="AD160" s="4526"/>
      <c r="AE160" s="4526"/>
      <c r="AF160" s="4495"/>
      <c r="AG160" s="4495"/>
      <c r="AH160" s="4495"/>
      <c r="AI160" s="4495"/>
      <c r="AJ160" s="4495"/>
      <c r="AK160" s="4495"/>
      <c r="AL160" s="4495"/>
      <c r="AM160" s="4495"/>
      <c r="AN160" s="4495"/>
      <c r="AO160" s="4495"/>
      <c r="AP160" s="4495"/>
      <c r="AQ160" s="4495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4526"/>
      <c r="X161" s="4526"/>
      <c r="Y161" s="4526"/>
      <c r="Z161" s="4526"/>
      <c r="AA161" s="4526"/>
      <c r="AB161" s="4526"/>
      <c r="AC161" s="4526"/>
      <c r="AD161" s="4526"/>
      <c r="AE161" s="4526"/>
      <c r="AF161" s="4495"/>
      <c r="AG161" s="4495"/>
      <c r="AH161" s="4495"/>
      <c r="AI161" s="4495"/>
      <c r="AJ161" s="4495"/>
      <c r="AK161" s="4495"/>
      <c r="AL161" s="4495"/>
      <c r="AM161" s="4495"/>
      <c r="AN161" s="4495"/>
      <c r="AO161" s="4495"/>
      <c r="AP161" s="4495"/>
      <c r="AQ161" s="4495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6048" t="s">
        <v>72</v>
      </c>
      <c r="D162" s="6048"/>
      <c r="E162" s="6049"/>
      <c r="F162" s="6033" t="s">
        <v>128</v>
      </c>
      <c r="G162" s="6049"/>
      <c r="H162" s="6033" t="s">
        <v>129</v>
      </c>
      <c r="I162" s="6049"/>
      <c r="J162" s="6033" t="s">
        <v>130</v>
      </c>
      <c r="K162" s="6049"/>
      <c r="L162" s="6033" t="s">
        <v>131</v>
      </c>
      <c r="M162" s="6049"/>
      <c r="N162" s="6033" t="s">
        <v>132</v>
      </c>
      <c r="O162" s="6049"/>
      <c r="P162" s="16"/>
      <c r="Q162" s="16"/>
      <c r="R162" s="16"/>
      <c r="S162" s="16"/>
      <c r="T162" s="16"/>
      <c r="U162" s="16"/>
      <c r="V162" s="16"/>
      <c r="W162" s="4526"/>
      <c r="X162" s="4526"/>
      <c r="Y162" s="4526"/>
      <c r="Z162" s="4526"/>
      <c r="AA162" s="4526"/>
      <c r="AB162" s="4526"/>
      <c r="AC162" s="4526"/>
      <c r="AD162" s="4526"/>
      <c r="AE162" s="4526"/>
      <c r="AF162" s="4495"/>
      <c r="AG162" s="4495"/>
      <c r="AH162" s="4495"/>
      <c r="AI162" s="4495"/>
      <c r="AJ162" s="4495"/>
      <c r="AK162" s="4495"/>
      <c r="AL162" s="4495"/>
      <c r="AM162" s="4495"/>
      <c r="AN162" s="4495"/>
      <c r="AO162" s="4495"/>
      <c r="AP162" s="4495"/>
      <c r="AQ162" s="4580"/>
      <c r="AR162" s="4491"/>
      <c r="AS162" s="4491"/>
      <c r="AT162" s="4491"/>
      <c r="AU162" s="4491"/>
      <c r="AV162" s="4491"/>
      <c r="AW162" s="4491"/>
      <c r="AX162" s="4491"/>
      <c r="AY162" s="4491"/>
      <c r="AZ162" s="4491"/>
      <c r="BA162" s="4491"/>
      <c r="BB162" s="4491"/>
      <c r="BC162" s="4491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6072"/>
      <c r="B163" s="6073"/>
      <c r="C163" s="4496" t="s">
        <v>97</v>
      </c>
      <c r="D163" s="4503" t="s">
        <v>62</v>
      </c>
      <c r="E163" s="4429" t="s">
        <v>98</v>
      </c>
      <c r="F163" s="4496" t="s">
        <v>62</v>
      </c>
      <c r="G163" s="4429" t="s">
        <v>98</v>
      </c>
      <c r="H163" s="4496" t="s">
        <v>62</v>
      </c>
      <c r="I163" s="4429" t="s">
        <v>98</v>
      </c>
      <c r="J163" s="4496" t="s">
        <v>62</v>
      </c>
      <c r="K163" s="4429" t="s">
        <v>98</v>
      </c>
      <c r="L163" s="4496" t="s">
        <v>62</v>
      </c>
      <c r="M163" s="4429" t="s">
        <v>98</v>
      </c>
      <c r="N163" s="4581" t="s">
        <v>62</v>
      </c>
      <c r="O163" s="4497" t="s">
        <v>98</v>
      </c>
      <c r="P163" s="16"/>
      <c r="Q163" s="16"/>
      <c r="R163" s="16"/>
      <c r="S163" s="16"/>
      <c r="T163" s="16"/>
      <c r="U163" s="16"/>
      <c r="V163" s="16"/>
      <c r="W163" s="4526"/>
      <c r="X163" s="4526"/>
      <c r="Y163" s="4526"/>
      <c r="Z163" s="4526"/>
      <c r="AA163" s="4526"/>
      <c r="AB163" s="4526"/>
      <c r="AC163" s="4526"/>
      <c r="AD163" s="4526"/>
      <c r="AE163" s="4526"/>
      <c r="AF163" s="4495"/>
      <c r="AG163" s="4495"/>
      <c r="AH163" s="4495"/>
      <c r="AI163" s="4495"/>
      <c r="AJ163" s="4495"/>
      <c r="AK163" s="4495"/>
      <c r="AL163" s="4495"/>
      <c r="AM163" s="4495"/>
      <c r="AN163" s="4495"/>
      <c r="AO163" s="4495"/>
      <c r="AP163" s="4495"/>
      <c r="AQ163" s="4530"/>
      <c r="AR163" s="4491"/>
      <c r="AS163" s="4491"/>
      <c r="AT163" s="4491"/>
      <c r="AU163" s="4491"/>
      <c r="AV163" s="4491"/>
      <c r="AW163" s="4491"/>
      <c r="AX163" s="4491"/>
      <c r="AY163" s="4491"/>
      <c r="AZ163" s="4491"/>
      <c r="BA163" s="4491"/>
      <c r="BB163" s="4491"/>
      <c r="BC163" s="4491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6016" t="s">
        <v>171</v>
      </c>
      <c r="B164" s="4582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4483"/>
      <c r="G164" s="4510"/>
      <c r="H164" s="4483"/>
      <c r="I164" s="57"/>
      <c r="J164" s="55"/>
      <c r="K164" s="57"/>
      <c r="L164" s="55"/>
      <c r="M164" s="57"/>
      <c r="N164" s="373"/>
      <c r="O164" s="4485"/>
      <c r="P164" s="4565"/>
      <c r="Q164" s="4526"/>
      <c r="R164" s="4526"/>
      <c r="S164" s="4526"/>
      <c r="T164" s="4526"/>
      <c r="U164" s="4526"/>
      <c r="V164" s="4526"/>
      <c r="W164" s="4526"/>
      <c r="X164" s="4526"/>
      <c r="Y164" s="4526"/>
      <c r="Z164" s="4526"/>
      <c r="AA164" s="4526"/>
      <c r="AB164" s="4526"/>
      <c r="AC164" s="4526"/>
      <c r="AD164" s="4495"/>
      <c r="AE164" s="4495"/>
      <c r="AF164" s="4495"/>
      <c r="AG164" s="4495"/>
      <c r="AH164" s="4495"/>
      <c r="AI164" s="4549"/>
      <c r="AJ164" s="4583"/>
      <c r="AK164" s="4583"/>
      <c r="AL164" s="4583"/>
      <c r="AM164" s="4583"/>
      <c r="AN164" s="4583"/>
      <c r="AO164" s="4583"/>
      <c r="AP164" s="4583"/>
      <c r="AQ164" s="4583"/>
      <c r="AR164" s="4583"/>
      <c r="AS164" s="4583"/>
      <c r="AT164" s="4583"/>
      <c r="AU164" s="4583"/>
      <c r="AV164" s="4583"/>
      <c r="AW164" s="4583"/>
      <c r="AX164" s="4583"/>
      <c r="AY164" s="4583"/>
      <c r="AZ164" s="4583"/>
      <c r="BA164" s="4583"/>
      <c r="BB164" s="4583"/>
      <c r="BC164" s="4583"/>
      <c r="BD164" s="4583"/>
      <c r="BE164" s="4583"/>
      <c r="BF164" s="4583"/>
      <c r="BG164" s="4583"/>
      <c r="BH164" s="4583"/>
      <c r="BI164" s="4583"/>
      <c r="BJ164" s="4583"/>
      <c r="BK164" s="4583"/>
      <c r="BL164" s="4583"/>
      <c r="BM164" s="4583"/>
      <c r="BN164" s="4583"/>
      <c r="BO164" s="4583"/>
      <c r="BP164" s="4583"/>
      <c r="BQ164" s="4583"/>
      <c r="BR164" s="4583"/>
      <c r="BS164" s="4583"/>
      <c r="BT164" s="4583"/>
      <c r="BU164" s="4583"/>
      <c r="BV164" s="4583"/>
      <c r="BW164" s="4583"/>
      <c r="BX164" s="4583"/>
      <c r="BY164" s="4583"/>
      <c r="BZ164" s="4584"/>
      <c r="CA164" s="4585"/>
      <c r="CB164" s="4585"/>
      <c r="CC164" s="4585"/>
      <c r="CD164" s="4585"/>
      <c r="CE164" s="4585"/>
      <c r="CF164" s="4585"/>
      <c r="CG164" s="4586"/>
      <c r="CH164" s="4586"/>
      <c r="CI164" s="4586"/>
      <c r="CJ164" s="4586"/>
      <c r="CK164" s="4586"/>
      <c r="CL164" s="4586"/>
      <c r="CM164" s="4586"/>
      <c r="CN164" s="4586"/>
      <c r="CO164" s="4585"/>
      <c r="CP164" s="4585"/>
      <c r="CQ164" s="4585"/>
      <c r="CR164" s="4585"/>
      <c r="CS164" s="4585"/>
      <c r="CT164" s="4585"/>
      <c r="CU164" s="4585"/>
      <c r="CV164" s="4585"/>
      <c r="CW164" s="4585"/>
      <c r="CX164" s="4585"/>
      <c r="CY164" s="4585"/>
      <c r="CZ164" s="4585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4526"/>
      <c r="R165" s="4526"/>
      <c r="S165" s="4526"/>
      <c r="T165" s="4526"/>
      <c r="U165" s="4526"/>
      <c r="V165" s="4526"/>
      <c r="W165" s="4526"/>
      <c r="X165" s="4526"/>
      <c r="Y165" s="4526"/>
      <c r="Z165" s="4526"/>
      <c r="AA165" s="4526"/>
      <c r="AB165" s="4526"/>
      <c r="AC165" s="4526"/>
      <c r="AD165" s="4495"/>
      <c r="AE165" s="4495"/>
      <c r="AF165" s="4495"/>
      <c r="AG165" s="4495"/>
      <c r="AH165" s="4495"/>
      <c r="AI165" s="4549"/>
      <c r="AJ165" s="4583"/>
      <c r="AK165" s="4583"/>
      <c r="AL165" s="4583"/>
      <c r="AM165" s="4583"/>
      <c r="AN165" s="4583"/>
      <c r="AO165" s="4583"/>
      <c r="AP165" s="4583"/>
      <c r="AQ165" s="4583"/>
      <c r="AR165" s="4583"/>
      <c r="AS165" s="4583"/>
      <c r="AT165" s="4583"/>
      <c r="AU165" s="4583"/>
      <c r="AV165" s="4583"/>
      <c r="AW165" s="4583"/>
      <c r="AX165" s="4583"/>
      <c r="AY165" s="4583"/>
      <c r="AZ165" s="4583"/>
      <c r="BA165" s="4583"/>
      <c r="BB165" s="4583"/>
      <c r="BC165" s="4583"/>
      <c r="BD165" s="4583"/>
      <c r="BE165" s="4583"/>
      <c r="BF165" s="4583"/>
      <c r="BG165" s="4583"/>
      <c r="BH165" s="4583"/>
      <c r="BI165" s="4583"/>
      <c r="BJ165" s="4583"/>
      <c r="BK165" s="4583"/>
      <c r="BL165" s="4583"/>
      <c r="BM165" s="4583"/>
      <c r="BN165" s="4583"/>
      <c r="BO165" s="4583"/>
      <c r="BP165" s="4583"/>
      <c r="BQ165" s="4583"/>
      <c r="BR165" s="4583"/>
      <c r="BS165" s="4583"/>
      <c r="BT165" s="4583"/>
      <c r="BU165" s="4583"/>
      <c r="BV165" s="4583"/>
      <c r="BW165" s="4583"/>
      <c r="BX165" s="4583"/>
      <c r="BY165" s="4583"/>
      <c r="BZ165" s="4584"/>
      <c r="CA165" s="4585"/>
      <c r="CB165" s="4585"/>
      <c r="CC165" s="4585"/>
      <c r="CD165" s="4585"/>
      <c r="CE165" s="4585"/>
      <c r="CF165" s="4585"/>
      <c r="CG165" s="4586"/>
      <c r="CH165" s="4586"/>
      <c r="CI165" s="4586"/>
      <c r="CJ165" s="4586"/>
      <c r="CK165" s="4586"/>
      <c r="CL165" s="4586"/>
      <c r="CM165" s="4586"/>
      <c r="CN165" s="4586"/>
      <c r="CO165" s="4585"/>
      <c r="CP165" s="4585"/>
      <c r="CQ165" s="4585"/>
      <c r="CR165" s="4585"/>
      <c r="CS165" s="4585"/>
      <c r="CT165" s="4585"/>
      <c r="CU165" s="4585"/>
      <c r="CV165" s="4585"/>
      <c r="CW165" s="4585"/>
      <c r="CX165" s="4585"/>
      <c r="CY165" s="4585"/>
      <c r="CZ165" s="4585"/>
    </row>
    <row r="166" spans="1:104" ht="16.350000000000001" customHeight="1" x14ac:dyDescent="0.2">
      <c r="A166" s="4970"/>
      <c r="B166" s="4587" t="s">
        <v>161</v>
      </c>
      <c r="C166" s="287">
        <f>SUM(D166+E166)</f>
        <v>0</v>
      </c>
      <c r="D166" s="288">
        <f>SUM(H166+J166+L166+N166)</f>
        <v>0</v>
      </c>
      <c r="E166" s="3981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4526"/>
      <c r="R166" s="4526"/>
      <c r="S166" s="4526"/>
      <c r="T166" s="4526"/>
      <c r="U166" s="4526"/>
      <c r="V166" s="4526"/>
      <c r="W166" s="4526"/>
      <c r="X166" s="4526"/>
      <c r="Y166" s="4526"/>
      <c r="Z166" s="4526"/>
      <c r="AA166" s="4526"/>
      <c r="AB166" s="4526"/>
      <c r="AC166" s="4526"/>
      <c r="AD166" s="4495"/>
      <c r="AE166" s="4495"/>
      <c r="AF166" s="4495"/>
      <c r="AG166" s="4495"/>
      <c r="AH166" s="4495"/>
      <c r="AI166" s="4549"/>
      <c r="AJ166" s="4491"/>
      <c r="AK166" s="4491"/>
      <c r="AL166" s="4491"/>
      <c r="AM166" s="4491"/>
      <c r="AN166" s="4491"/>
      <c r="AO166" s="4491"/>
      <c r="AP166" s="4491"/>
      <c r="AQ166" s="4491"/>
      <c r="AR166" s="4491"/>
      <c r="AS166" s="4491"/>
      <c r="AT166" s="4491"/>
      <c r="AU166" s="4491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4526"/>
      <c r="Z167" s="4526"/>
      <c r="AA167" s="4526"/>
      <c r="AB167" s="4526"/>
      <c r="AC167" s="4526"/>
      <c r="AD167" s="4495"/>
      <c r="AE167" s="4495"/>
      <c r="AF167" s="4495"/>
      <c r="AG167" s="4495"/>
      <c r="AH167" s="4495"/>
      <c r="AI167" s="4495"/>
      <c r="AJ167" s="4495"/>
      <c r="AK167" s="4495"/>
      <c r="AL167" s="4495"/>
      <c r="AM167" s="4495"/>
      <c r="AN167" s="4495"/>
      <c r="AO167" s="4580"/>
      <c r="AP167" s="4495"/>
      <c r="AQ167" s="4495"/>
      <c r="AR167" s="4521"/>
      <c r="AS167" s="4491"/>
      <c r="AT167" s="4540"/>
      <c r="AU167" s="4540"/>
      <c r="AV167" s="4540"/>
      <c r="AW167" s="4540"/>
      <c r="AX167" s="4540"/>
      <c r="AY167" s="4540"/>
      <c r="AZ167" s="4540"/>
      <c r="BA167" s="4540"/>
      <c r="BB167" s="4540"/>
      <c r="BC167" s="4540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3982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4535"/>
      <c r="Z168" s="4528"/>
      <c r="AA168" s="16"/>
      <c r="AB168" s="4588"/>
      <c r="AC168" s="4528"/>
      <c r="AD168" s="126"/>
      <c r="AE168" s="4589"/>
      <c r="AF168" s="4589"/>
      <c r="AG168" s="4589"/>
      <c r="AH168" s="4495"/>
      <c r="AI168" s="126"/>
      <c r="AJ168" s="4580"/>
      <c r="AK168" s="4580"/>
      <c r="AL168" s="4580"/>
      <c r="AM168" s="4495"/>
      <c r="AN168" s="126"/>
      <c r="AO168" s="4580"/>
      <c r="AP168" s="4495"/>
      <c r="AQ168" s="4495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3977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6075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4590"/>
      <c r="AM171" s="4591"/>
      <c r="AN171" s="4591"/>
      <c r="AO171" s="681"/>
      <c r="AP171" s="4591"/>
      <c r="AQ171" s="681"/>
      <c r="AR171" s="1098"/>
      <c r="AS171" s="2461"/>
      <c r="AT171" s="4536"/>
      <c r="AU171" s="4526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6057" t="s">
        <v>72</v>
      </c>
      <c r="D175" s="6057"/>
      <c r="E175" s="6057"/>
      <c r="F175" s="6057" t="s">
        <v>182</v>
      </c>
      <c r="G175" s="6057"/>
      <c r="H175" s="6057" t="s">
        <v>183</v>
      </c>
      <c r="I175" s="6057"/>
      <c r="J175" s="6057" t="s">
        <v>184</v>
      </c>
      <c r="K175" s="6057"/>
      <c r="L175" s="6057" t="s">
        <v>119</v>
      </c>
      <c r="M175" s="6057"/>
      <c r="N175" s="6055" t="s">
        <v>12</v>
      </c>
      <c r="O175" s="6031"/>
      <c r="P175" s="6047" t="s">
        <v>121</v>
      </c>
      <c r="Q175" s="6047"/>
      <c r="R175" s="6047" t="s">
        <v>122</v>
      </c>
      <c r="S175" s="6047"/>
      <c r="T175" s="6047" t="s">
        <v>123</v>
      </c>
      <c r="U175" s="6047"/>
      <c r="V175" s="6047" t="s">
        <v>124</v>
      </c>
      <c r="W175" s="6047"/>
      <c r="X175" s="6047" t="s">
        <v>125</v>
      </c>
      <c r="Y175" s="6047"/>
      <c r="Z175" s="6047" t="s">
        <v>126</v>
      </c>
      <c r="AA175" s="6047"/>
      <c r="AB175" s="6047" t="s">
        <v>127</v>
      </c>
      <c r="AC175" s="6047"/>
      <c r="AD175" s="6047" t="s">
        <v>128</v>
      </c>
      <c r="AE175" s="6047"/>
      <c r="AF175" s="6047" t="s">
        <v>129</v>
      </c>
      <c r="AG175" s="6047"/>
      <c r="AH175" s="6047" t="s">
        <v>130</v>
      </c>
      <c r="AI175" s="6047"/>
      <c r="AJ175" s="6047" t="s">
        <v>131</v>
      </c>
      <c r="AK175" s="6047"/>
      <c r="AL175" s="6047" t="s">
        <v>132</v>
      </c>
      <c r="AM175" s="6033"/>
      <c r="AN175" s="6080" t="s">
        <v>185</v>
      </c>
      <c r="AO175" s="6081" t="s">
        <v>186</v>
      </c>
      <c r="AP175" s="6033" t="s">
        <v>187</v>
      </c>
      <c r="AQ175" s="6049"/>
      <c r="AR175" s="6016" t="s">
        <v>188</v>
      </c>
      <c r="AS175" s="6016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6072"/>
      <c r="B176" s="6073"/>
      <c r="C176" s="4592" t="s">
        <v>97</v>
      </c>
      <c r="D176" s="4593" t="s">
        <v>62</v>
      </c>
      <c r="E176" s="4594" t="s">
        <v>98</v>
      </c>
      <c r="F176" s="4592" t="s">
        <v>62</v>
      </c>
      <c r="G176" s="4594" t="s">
        <v>98</v>
      </c>
      <c r="H176" s="4592" t="s">
        <v>62</v>
      </c>
      <c r="I176" s="4594" t="s">
        <v>98</v>
      </c>
      <c r="J176" s="4592" t="s">
        <v>62</v>
      </c>
      <c r="K176" s="4594" t="s">
        <v>98</v>
      </c>
      <c r="L176" s="4592" t="s">
        <v>62</v>
      </c>
      <c r="M176" s="4594" t="s">
        <v>98</v>
      </c>
      <c r="N176" s="4592" t="s">
        <v>62</v>
      </c>
      <c r="O176" s="4594" t="s">
        <v>98</v>
      </c>
      <c r="P176" s="4592" t="s">
        <v>62</v>
      </c>
      <c r="Q176" s="4594" t="s">
        <v>98</v>
      </c>
      <c r="R176" s="4592" t="s">
        <v>62</v>
      </c>
      <c r="S176" s="4594" t="s">
        <v>98</v>
      </c>
      <c r="T176" s="4592" t="s">
        <v>62</v>
      </c>
      <c r="U176" s="4594" t="s">
        <v>98</v>
      </c>
      <c r="V176" s="4592" t="s">
        <v>62</v>
      </c>
      <c r="W176" s="4594" t="s">
        <v>98</v>
      </c>
      <c r="X176" s="4592" t="s">
        <v>62</v>
      </c>
      <c r="Y176" s="4594" t="s">
        <v>98</v>
      </c>
      <c r="Z176" s="4592" t="s">
        <v>62</v>
      </c>
      <c r="AA176" s="4594" t="s">
        <v>98</v>
      </c>
      <c r="AB176" s="4592" t="s">
        <v>62</v>
      </c>
      <c r="AC176" s="4594" t="s">
        <v>98</v>
      </c>
      <c r="AD176" s="4592" t="s">
        <v>62</v>
      </c>
      <c r="AE176" s="4594" t="s">
        <v>98</v>
      </c>
      <c r="AF176" s="4592" t="s">
        <v>62</v>
      </c>
      <c r="AG176" s="4594" t="s">
        <v>98</v>
      </c>
      <c r="AH176" s="4592" t="s">
        <v>62</v>
      </c>
      <c r="AI176" s="4594" t="s">
        <v>98</v>
      </c>
      <c r="AJ176" s="4592" t="s">
        <v>62</v>
      </c>
      <c r="AK176" s="4594" t="s">
        <v>98</v>
      </c>
      <c r="AL176" s="4592" t="s">
        <v>62</v>
      </c>
      <c r="AM176" s="3989" t="s">
        <v>98</v>
      </c>
      <c r="AN176" s="4854"/>
      <c r="AO176" s="4856"/>
      <c r="AP176" s="4592" t="s">
        <v>62</v>
      </c>
      <c r="AQ176" s="4594" t="s">
        <v>98</v>
      </c>
      <c r="AR176" s="6075"/>
      <c r="AS176" s="6075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6076" t="s">
        <v>190</v>
      </c>
      <c r="B177" s="6077"/>
      <c r="C177" s="4595">
        <f>SUM(D177+E177)</f>
        <v>19</v>
      </c>
      <c r="D177" s="4596">
        <f>SUM(F177+H177+J177+L177+N177+P177+R177+T177+V177+X177+Z177+AB177+AD177+AF177+AH177+AJ177+AL177)</f>
        <v>7</v>
      </c>
      <c r="E177" s="416">
        <f>SUM(G177+I177+K177+M177+O177+Q177+S177+U177+W177+Y177+AA177+AC177+AE177+AG177+AI177+AK177+AM177)</f>
        <v>12</v>
      </c>
      <c r="F177" s="4501">
        <v>0</v>
      </c>
      <c r="G177" s="417">
        <v>0</v>
      </c>
      <c r="H177" s="4501">
        <v>0</v>
      </c>
      <c r="I177" s="417">
        <v>0</v>
      </c>
      <c r="J177" s="4501">
        <v>2</v>
      </c>
      <c r="K177" s="417">
        <v>4</v>
      </c>
      <c r="L177" s="4501">
        <v>3</v>
      </c>
      <c r="M177" s="417">
        <v>5</v>
      </c>
      <c r="N177" s="4501">
        <v>1</v>
      </c>
      <c r="O177" s="417">
        <v>0</v>
      </c>
      <c r="P177" s="4501">
        <v>0</v>
      </c>
      <c r="Q177" s="417">
        <v>1</v>
      </c>
      <c r="R177" s="4501">
        <v>1</v>
      </c>
      <c r="S177" s="417">
        <v>0</v>
      </c>
      <c r="T177" s="4501">
        <v>0</v>
      </c>
      <c r="U177" s="417">
        <v>1</v>
      </c>
      <c r="V177" s="4501">
        <v>0</v>
      </c>
      <c r="W177" s="417">
        <v>0</v>
      </c>
      <c r="X177" s="4501">
        <v>0</v>
      </c>
      <c r="Y177" s="417">
        <v>0</v>
      </c>
      <c r="Z177" s="4501">
        <v>0</v>
      </c>
      <c r="AA177" s="417">
        <v>0</v>
      </c>
      <c r="AB177" s="4501">
        <v>0</v>
      </c>
      <c r="AC177" s="417">
        <v>0</v>
      </c>
      <c r="AD177" s="4448">
        <v>0</v>
      </c>
      <c r="AE177" s="417">
        <v>1</v>
      </c>
      <c r="AF177" s="4448">
        <v>0</v>
      </c>
      <c r="AG177" s="417">
        <v>0</v>
      </c>
      <c r="AH177" s="4448">
        <v>0</v>
      </c>
      <c r="AI177" s="417">
        <v>0</v>
      </c>
      <c r="AJ177" s="4448">
        <v>0</v>
      </c>
      <c r="AK177" s="417">
        <v>0</v>
      </c>
      <c r="AL177" s="4448">
        <v>0</v>
      </c>
      <c r="AM177" s="395">
        <v>0</v>
      </c>
      <c r="AN177" s="4597">
        <v>0</v>
      </c>
      <c r="AO177" s="3970">
        <v>0</v>
      </c>
      <c r="AP177" s="4448">
        <v>0</v>
      </c>
      <c r="AQ177" s="417">
        <v>0</v>
      </c>
      <c r="AR177" s="4414">
        <v>5</v>
      </c>
      <c r="AS177" s="4414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6078" t="s">
        <v>191</v>
      </c>
      <c r="B178" s="6079"/>
      <c r="C178" s="4598"/>
      <c r="D178" s="4599"/>
      <c r="E178" s="4599"/>
      <c r="F178" s="4599"/>
      <c r="G178" s="4599"/>
      <c r="H178" s="4599"/>
      <c r="I178" s="4599"/>
      <c r="J178" s="4599"/>
      <c r="K178" s="4599"/>
      <c r="L178" s="4599"/>
      <c r="M178" s="4599"/>
      <c r="N178" s="4599"/>
      <c r="O178" s="4599"/>
      <c r="P178" s="4599"/>
      <c r="Q178" s="4599"/>
      <c r="R178" s="4599"/>
      <c r="S178" s="4599"/>
      <c r="T178" s="4599"/>
      <c r="U178" s="4599"/>
      <c r="V178" s="4599"/>
      <c r="W178" s="4599"/>
      <c r="X178" s="4599"/>
      <c r="Y178" s="4599"/>
      <c r="Z178" s="4599"/>
      <c r="AA178" s="4599"/>
      <c r="AB178" s="4599"/>
      <c r="AC178" s="4599"/>
      <c r="AD178" s="4599"/>
      <c r="AE178" s="4599"/>
      <c r="AF178" s="4599"/>
      <c r="AG178" s="4599"/>
      <c r="AH178" s="4599"/>
      <c r="AI178" s="4599"/>
      <c r="AJ178" s="4599"/>
      <c r="AK178" s="4599"/>
      <c r="AL178" s="4599"/>
      <c r="AM178" s="4599"/>
      <c r="AN178" s="4599"/>
      <c r="AO178" s="4599"/>
      <c r="AP178" s="4599"/>
      <c r="AQ178" s="4599"/>
      <c r="AR178" s="4599"/>
      <c r="AS178" s="4600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6016" t="s">
        <v>192</v>
      </c>
      <c r="B179" s="4601" t="s">
        <v>193</v>
      </c>
      <c r="C179" s="4602">
        <f>SUM(D179+E179)</f>
        <v>5</v>
      </c>
      <c r="D179" s="4603">
        <f t="shared" ref="D179:D187" si="35">SUM(F179+H179+J179+L179+N179+P179+R179+T179+V179+X179+Z179+AB179+AD179+AF179+AH179+AJ179+AL179)</f>
        <v>2</v>
      </c>
      <c r="E179" s="4601">
        <f t="shared" ref="E179:E187" si="36">SUM(G179+I179+K179+M179+O179+Q179+S179+U179+W179+Y179+AA179+AC179+AE179+AG179+AI179+AK179+AM179)</f>
        <v>3</v>
      </c>
      <c r="F179" s="4483">
        <v>0</v>
      </c>
      <c r="G179" s="4510">
        <v>0</v>
      </c>
      <c r="H179" s="4483">
        <v>0</v>
      </c>
      <c r="I179" s="4510">
        <v>0</v>
      </c>
      <c r="J179" s="4483">
        <v>1</v>
      </c>
      <c r="K179" s="4510">
        <v>3</v>
      </c>
      <c r="L179" s="4483">
        <v>1</v>
      </c>
      <c r="M179" s="4510">
        <v>0</v>
      </c>
      <c r="N179" s="4483">
        <v>0</v>
      </c>
      <c r="O179" s="4510">
        <v>0</v>
      </c>
      <c r="P179" s="4483">
        <v>0</v>
      </c>
      <c r="Q179" s="4510">
        <v>0</v>
      </c>
      <c r="R179" s="4483">
        <v>0</v>
      </c>
      <c r="S179" s="4510">
        <v>0</v>
      </c>
      <c r="T179" s="4483">
        <v>0</v>
      </c>
      <c r="U179" s="4510">
        <v>0</v>
      </c>
      <c r="V179" s="4483">
        <v>0</v>
      </c>
      <c r="W179" s="4510">
        <v>0</v>
      </c>
      <c r="X179" s="4483">
        <v>0</v>
      </c>
      <c r="Y179" s="4510">
        <v>0</v>
      </c>
      <c r="Z179" s="4483">
        <v>0</v>
      </c>
      <c r="AA179" s="4510">
        <v>0</v>
      </c>
      <c r="AB179" s="4483">
        <v>0</v>
      </c>
      <c r="AC179" s="4510">
        <v>0</v>
      </c>
      <c r="AD179" s="4483">
        <v>0</v>
      </c>
      <c r="AE179" s="4510">
        <v>0</v>
      </c>
      <c r="AF179" s="4483">
        <v>0</v>
      </c>
      <c r="AG179" s="4510">
        <v>0</v>
      </c>
      <c r="AH179" s="4483">
        <v>0</v>
      </c>
      <c r="AI179" s="4510">
        <v>0</v>
      </c>
      <c r="AJ179" s="4483">
        <v>0</v>
      </c>
      <c r="AK179" s="4510">
        <v>0</v>
      </c>
      <c r="AL179" s="4483">
        <v>0</v>
      </c>
      <c r="AM179" s="4569">
        <v>0</v>
      </c>
      <c r="AN179" s="4604">
        <v>0</v>
      </c>
      <c r="AO179" s="4513">
        <v>0</v>
      </c>
      <c r="AP179" s="4483">
        <v>0</v>
      </c>
      <c r="AQ179" s="4510">
        <v>0</v>
      </c>
      <c r="AR179" s="4510">
        <v>1</v>
      </c>
      <c r="AS179" s="4510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6075"/>
      <c r="B180" s="3979" t="s">
        <v>194</v>
      </c>
      <c r="C180" s="4605">
        <f>SUM(D180+E180)</f>
        <v>0</v>
      </c>
      <c r="D180" s="4606">
        <f t="shared" si="35"/>
        <v>0</v>
      </c>
      <c r="E180" s="4607">
        <f t="shared" si="36"/>
        <v>0</v>
      </c>
      <c r="F180" s="4448">
        <v>0</v>
      </c>
      <c r="G180" s="4608">
        <v>0</v>
      </c>
      <c r="H180" s="4448">
        <v>0</v>
      </c>
      <c r="I180" s="4608">
        <v>0</v>
      </c>
      <c r="J180" s="4448">
        <v>0</v>
      </c>
      <c r="K180" s="4608">
        <v>0</v>
      </c>
      <c r="L180" s="4448">
        <v>0</v>
      </c>
      <c r="M180" s="4608">
        <v>0</v>
      </c>
      <c r="N180" s="4448">
        <v>0</v>
      </c>
      <c r="O180" s="4608">
        <v>0</v>
      </c>
      <c r="P180" s="4448">
        <v>0</v>
      </c>
      <c r="Q180" s="4608">
        <v>0</v>
      </c>
      <c r="R180" s="4448">
        <v>0</v>
      </c>
      <c r="S180" s="4608">
        <v>0</v>
      </c>
      <c r="T180" s="4448">
        <v>0</v>
      </c>
      <c r="U180" s="4608">
        <v>0</v>
      </c>
      <c r="V180" s="4448">
        <v>0</v>
      </c>
      <c r="W180" s="4608">
        <v>0</v>
      </c>
      <c r="X180" s="4448">
        <v>0</v>
      </c>
      <c r="Y180" s="4608">
        <v>0</v>
      </c>
      <c r="Z180" s="4448">
        <v>0</v>
      </c>
      <c r="AA180" s="4608">
        <v>0</v>
      </c>
      <c r="AB180" s="4448">
        <v>0</v>
      </c>
      <c r="AC180" s="4608">
        <v>0</v>
      </c>
      <c r="AD180" s="4448">
        <v>0</v>
      </c>
      <c r="AE180" s="4608">
        <v>0</v>
      </c>
      <c r="AF180" s="4448">
        <v>0</v>
      </c>
      <c r="AG180" s="4608">
        <v>0</v>
      </c>
      <c r="AH180" s="4448">
        <v>0</v>
      </c>
      <c r="AI180" s="4608">
        <v>0</v>
      </c>
      <c r="AJ180" s="4448">
        <v>0</v>
      </c>
      <c r="AK180" s="4608">
        <v>0</v>
      </c>
      <c r="AL180" s="4448">
        <v>0</v>
      </c>
      <c r="AM180" s="428">
        <v>0</v>
      </c>
      <c r="AN180" s="4609">
        <v>0</v>
      </c>
      <c r="AO180" s="4610">
        <v>0</v>
      </c>
      <c r="AP180" s="4448">
        <v>0</v>
      </c>
      <c r="AQ180" s="4608">
        <v>0</v>
      </c>
      <c r="AR180" s="4608">
        <v>0</v>
      </c>
      <c r="AS180" s="4608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6056" t="s">
        <v>195</v>
      </c>
      <c r="B181" s="6008"/>
      <c r="C181" s="4595">
        <f t="shared" ref="C181:C219" si="50">SUM(D181+E181)</f>
        <v>5</v>
      </c>
      <c r="D181" s="4596">
        <f t="shared" si="35"/>
        <v>0</v>
      </c>
      <c r="E181" s="4611">
        <f t="shared" si="36"/>
        <v>5</v>
      </c>
      <c r="F181" s="4501">
        <v>0</v>
      </c>
      <c r="G181" s="4414">
        <v>0</v>
      </c>
      <c r="H181" s="4501">
        <v>0</v>
      </c>
      <c r="I181" s="4414">
        <v>0</v>
      </c>
      <c r="J181" s="4501">
        <v>0</v>
      </c>
      <c r="K181" s="4414">
        <v>3</v>
      </c>
      <c r="L181" s="4501">
        <v>0</v>
      </c>
      <c r="M181" s="4414">
        <v>2</v>
      </c>
      <c r="N181" s="4501">
        <v>0</v>
      </c>
      <c r="O181" s="4414">
        <v>0</v>
      </c>
      <c r="P181" s="4501">
        <v>0</v>
      </c>
      <c r="Q181" s="4414">
        <v>0</v>
      </c>
      <c r="R181" s="4501">
        <v>0</v>
      </c>
      <c r="S181" s="4414">
        <v>0</v>
      </c>
      <c r="T181" s="4501">
        <v>0</v>
      </c>
      <c r="U181" s="4414">
        <v>0</v>
      </c>
      <c r="V181" s="4501">
        <v>0</v>
      </c>
      <c r="W181" s="4414">
        <v>0</v>
      </c>
      <c r="X181" s="4501">
        <v>0</v>
      </c>
      <c r="Y181" s="4414">
        <v>0</v>
      </c>
      <c r="Z181" s="4501">
        <v>0</v>
      </c>
      <c r="AA181" s="4414">
        <v>0</v>
      </c>
      <c r="AB181" s="4501">
        <v>0</v>
      </c>
      <c r="AC181" s="4414">
        <v>0</v>
      </c>
      <c r="AD181" s="4501">
        <v>0</v>
      </c>
      <c r="AE181" s="4414">
        <v>0</v>
      </c>
      <c r="AF181" s="4501">
        <v>0</v>
      </c>
      <c r="AG181" s="4414">
        <v>0</v>
      </c>
      <c r="AH181" s="4501">
        <v>0</v>
      </c>
      <c r="AI181" s="4414">
        <v>0</v>
      </c>
      <c r="AJ181" s="4501">
        <v>0</v>
      </c>
      <c r="AK181" s="4414">
        <v>0</v>
      </c>
      <c r="AL181" s="4501">
        <v>0</v>
      </c>
      <c r="AM181" s="4612">
        <v>0</v>
      </c>
      <c r="AN181" s="4597">
        <v>0</v>
      </c>
      <c r="AO181" s="4493">
        <v>0</v>
      </c>
      <c r="AP181" s="4501">
        <v>0</v>
      </c>
      <c r="AQ181" s="4414">
        <v>0</v>
      </c>
      <c r="AR181" s="4414">
        <v>4</v>
      </c>
      <c r="AS181" s="4414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6016" t="s">
        <v>196</v>
      </c>
      <c r="B182" s="4601" t="s">
        <v>197</v>
      </c>
      <c r="C182" s="4602">
        <f t="shared" si="50"/>
        <v>0</v>
      </c>
      <c r="D182" s="4603">
        <f t="shared" si="35"/>
        <v>0</v>
      </c>
      <c r="E182" s="4601">
        <f t="shared" si="36"/>
        <v>0</v>
      </c>
      <c r="F182" s="4483">
        <v>0</v>
      </c>
      <c r="G182" s="4510">
        <v>0</v>
      </c>
      <c r="H182" s="4483">
        <v>0</v>
      </c>
      <c r="I182" s="4510">
        <v>0</v>
      </c>
      <c r="J182" s="4483">
        <v>0</v>
      </c>
      <c r="K182" s="4510">
        <v>0</v>
      </c>
      <c r="L182" s="4483">
        <v>0</v>
      </c>
      <c r="M182" s="4510">
        <v>0</v>
      </c>
      <c r="N182" s="4483">
        <v>0</v>
      </c>
      <c r="O182" s="4510">
        <v>0</v>
      </c>
      <c r="P182" s="4483">
        <v>0</v>
      </c>
      <c r="Q182" s="4510">
        <v>0</v>
      </c>
      <c r="R182" s="4483">
        <v>0</v>
      </c>
      <c r="S182" s="4510">
        <v>0</v>
      </c>
      <c r="T182" s="4483">
        <v>0</v>
      </c>
      <c r="U182" s="4510">
        <v>0</v>
      </c>
      <c r="V182" s="4483">
        <v>0</v>
      </c>
      <c r="W182" s="4510">
        <v>0</v>
      </c>
      <c r="X182" s="4483">
        <v>0</v>
      </c>
      <c r="Y182" s="4510">
        <v>0</v>
      </c>
      <c r="Z182" s="4483">
        <v>0</v>
      </c>
      <c r="AA182" s="4510">
        <v>0</v>
      </c>
      <c r="AB182" s="4483">
        <v>0</v>
      </c>
      <c r="AC182" s="4510">
        <v>0</v>
      </c>
      <c r="AD182" s="4483">
        <v>0</v>
      </c>
      <c r="AE182" s="4510">
        <v>0</v>
      </c>
      <c r="AF182" s="4483">
        <v>0</v>
      </c>
      <c r="AG182" s="4510">
        <v>0</v>
      </c>
      <c r="AH182" s="4483">
        <v>0</v>
      </c>
      <c r="AI182" s="4510">
        <v>0</v>
      </c>
      <c r="AJ182" s="4483">
        <v>0</v>
      </c>
      <c r="AK182" s="4510">
        <v>0</v>
      </c>
      <c r="AL182" s="4483">
        <v>0</v>
      </c>
      <c r="AM182" s="4569">
        <v>0</v>
      </c>
      <c r="AN182" s="4604">
        <v>0</v>
      </c>
      <c r="AO182" s="4513">
        <v>0</v>
      </c>
      <c r="AP182" s="4483">
        <v>0</v>
      </c>
      <c r="AQ182" s="4510">
        <v>0</v>
      </c>
      <c r="AR182" s="4510">
        <v>0</v>
      </c>
      <c r="AS182" s="4510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6075"/>
      <c r="B183" s="3979" t="s">
        <v>198</v>
      </c>
      <c r="C183" s="1588">
        <f t="shared" si="50"/>
        <v>7</v>
      </c>
      <c r="D183" s="432">
        <f t="shared" si="35"/>
        <v>2</v>
      </c>
      <c r="E183" s="416">
        <f t="shared" si="36"/>
        <v>5</v>
      </c>
      <c r="F183" s="1589">
        <v>0</v>
      </c>
      <c r="G183" s="417">
        <v>0</v>
      </c>
      <c r="H183" s="1589">
        <v>0</v>
      </c>
      <c r="I183" s="417">
        <v>0</v>
      </c>
      <c r="J183" s="1589">
        <v>0</v>
      </c>
      <c r="K183" s="417">
        <v>4</v>
      </c>
      <c r="L183" s="4448">
        <v>2</v>
      </c>
      <c r="M183" s="4608">
        <v>1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4609">
        <v>0</v>
      </c>
      <c r="AO183" s="4610">
        <v>0</v>
      </c>
      <c r="AP183" s="4448">
        <v>0</v>
      </c>
      <c r="AQ183" s="4608">
        <v>0</v>
      </c>
      <c r="AR183" s="4608">
        <v>0</v>
      </c>
      <c r="AS183" s="4608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4613" t="s">
        <v>199</v>
      </c>
      <c r="B184" s="4614"/>
      <c r="C184" s="4531">
        <f t="shared" si="50"/>
        <v>19</v>
      </c>
      <c r="D184" s="4532">
        <f t="shared" si="35"/>
        <v>7</v>
      </c>
      <c r="E184" s="4438">
        <f t="shared" si="36"/>
        <v>12</v>
      </c>
      <c r="F184" s="4501">
        <v>0</v>
      </c>
      <c r="G184" s="4414">
        <v>0</v>
      </c>
      <c r="H184" s="4501">
        <v>0</v>
      </c>
      <c r="I184" s="4414">
        <v>0</v>
      </c>
      <c r="J184" s="4501">
        <v>2</v>
      </c>
      <c r="K184" s="4414">
        <v>4</v>
      </c>
      <c r="L184" s="4501">
        <v>3</v>
      </c>
      <c r="M184" s="4414">
        <v>5</v>
      </c>
      <c r="N184" s="4501">
        <v>1</v>
      </c>
      <c r="O184" s="4414">
        <v>0</v>
      </c>
      <c r="P184" s="4501">
        <v>0</v>
      </c>
      <c r="Q184" s="4414">
        <v>1</v>
      </c>
      <c r="R184" s="4501">
        <v>1</v>
      </c>
      <c r="S184" s="4414">
        <v>0</v>
      </c>
      <c r="T184" s="4501">
        <v>0</v>
      </c>
      <c r="U184" s="4414">
        <v>1</v>
      </c>
      <c r="V184" s="4501">
        <v>0</v>
      </c>
      <c r="W184" s="4414">
        <v>0</v>
      </c>
      <c r="X184" s="4501">
        <v>0</v>
      </c>
      <c r="Y184" s="4414">
        <v>0</v>
      </c>
      <c r="Z184" s="4501">
        <v>0</v>
      </c>
      <c r="AA184" s="4414">
        <v>0</v>
      </c>
      <c r="AB184" s="4501">
        <v>0</v>
      </c>
      <c r="AC184" s="4414">
        <v>0</v>
      </c>
      <c r="AD184" s="4501">
        <v>0</v>
      </c>
      <c r="AE184" s="4414">
        <v>1</v>
      </c>
      <c r="AF184" s="4501">
        <v>0</v>
      </c>
      <c r="AG184" s="4414">
        <v>0</v>
      </c>
      <c r="AH184" s="4501">
        <v>0</v>
      </c>
      <c r="AI184" s="4414">
        <v>0</v>
      </c>
      <c r="AJ184" s="4501">
        <v>0</v>
      </c>
      <c r="AK184" s="4414">
        <v>0</v>
      </c>
      <c r="AL184" s="4501">
        <v>0</v>
      </c>
      <c r="AM184" s="4612">
        <v>0</v>
      </c>
      <c r="AN184" s="4597">
        <v>0</v>
      </c>
      <c r="AO184" s="4493">
        <v>0</v>
      </c>
      <c r="AP184" s="4448">
        <v>0</v>
      </c>
      <c r="AQ184" s="4414">
        <v>0</v>
      </c>
      <c r="AR184" s="4414">
        <v>5</v>
      </c>
      <c r="AS184" s="4414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6016" t="s">
        <v>200</v>
      </c>
      <c r="B185" s="3985" t="s">
        <v>201</v>
      </c>
      <c r="C185" s="436">
        <f t="shared" si="50"/>
        <v>0</v>
      </c>
      <c r="D185" s="437">
        <f t="shared" si="35"/>
        <v>0</v>
      </c>
      <c r="E185" s="3985">
        <f t="shared" si="36"/>
        <v>0</v>
      </c>
      <c r="F185" s="55"/>
      <c r="G185" s="57"/>
      <c r="H185" s="55"/>
      <c r="I185" s="57"/>
      <c r="J185" s="55"/>
      <c r="K185" s="57"/>
      <c r="L185" s="55"/>
      <c r="M185" s="57"/>
      <c r="N185" s="55"/>
      <c r="O185" s="57"/>
      <c r="P185" s="55"/>
      <c r="Q185" s="57"/>
      <c r="R185" s="55"/>
      <c r="S185" s="57"/>
      <c r="T185" s="55"/>
      <c r="U185" s="57"/>
      <c r="V185" s="55"/>
      <c r="W185" s="57"/>
      <c r="X185" s="55"/>
      <c r="Y185" s="57"/>
      <c r="Z185" s="55"/>
      <c r="AA185" s="57"/>
      <c r="AB185" s="55"/>
      <c r="AC185" s="57"/>
      <c r="AD185" s="55"/>
      <c r="AE185" s="57"/>
      <c r="AF185" s="55"/>
      <c r="AG185" s="57"/>
      <c r="AH185" s="55"/>
      <c r="AI185" s="57"/>
      <c r="AJ185" s="55"/>
      <c r="AK185" s="57"/>
      <c r="AL185" s="55"/>
      <c r="AM185" s="362"/>
      <c r="AN185" s="438"/>
      <c r="AO185" s="439"/>
      <c r="AP185" s="55"/>
      <c r="AQ185" s="417"/>
      <c r="AR185" s="417">
        <v>0</v>
      </c>
      <c r="AS185" s="417"/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221"/>
      <c r="B186" s="3976" t="s">
        <v>202</v>
      </c>
      <c r="C186" s="441">
        <f t="shared" si="50"/>
        <v>0</v>
      </c>
      <c r="D186" s="442">
        <f t="shared" si="35"/>
        <v>0</v>
      </c>
      <c r="E186" s="3976">
        <f t="shared" si="36"/>
        <v>0</v>
      </c>
      <c r="F186" s="36"/>
      <c r="G186" s="40"/>
      <c r="H186" s="36"/>
      <c r="I186" s="40"/>
      <c r="J186" s="36"/>
      <c r="K186" s="40"/>
      <c r="L186" s="36"/>
      <c r="M186" s="40"/>
      <c r="N186" s="36"/>
      <c r="O186" s="40"/>
      <c r="P186" s="36"/>
      <c r="Q186" s="40"/>
      <c r="R186" s="36"/>
      <c r="S186" s="40"/>
      <c r="T186" s="36"/>
      <c r="U186" s="40"/>
      <c r="V186" s="36"/>
      <c r="W186" s="40"/>
      <c r="X186" s="36"/>
      <c r="Y186" s="40"/>
      <c r="Z186" s="36"/>
      <c r="AA186" s="40"/>
      <c r="AB186" s="36"/>
      <c r="AC186" s="40"/>
      <c r="AD186" s="36"/>
      <c r="AE186" s="40"/>
      <c r="AF186" s="36"/>
      <c r="AG186" s="40"/>
      <c r="AH186" s="36"/>
      <c r="AI186" s="40"/>
      <c r="AJ186" s="36"/>
      <c r="AK186" s="40"/>
      <c r="AL186" s="36"/>
      <c r="AM186" s="347"/>
      <c r="AN186" s="443"/>
      <c r="AO186" s="240"/>
      <c r="AP186" s="36"/>
      <c r="AQ186" s="60"/>
      <c r="AR186" s="60">
        <v>0</v>
      </c>
      <c r="AS186" s="60"/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221"/>
      <c r="B187" s="3976" t="s">
        <v>203</v>
      </c>
      <c r="C187" s="441">
        <f t="shared" si="50"/>
        <v>2</v>
      </c>
      <c r="D187" s="444">
        <f t="shared" si="35"/>
        <v>2</v>
      </c>
      <c r="E187" s="3976">
        <f t="shared" si="36"/>
        <v>0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1</v>
      </c>
      <c r="M187" s="60">
        <v>0</v>
      </c>
      <c r="N187" s="58">
        <v>1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0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0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221"/>
      <c r="B188" s="446" t="s">
        <v>204</v>
      </c>
      <c r="C188" s="441">
        <f t="shared" si="50"/>
        <v>0</v>
      </c>
      <c r="D188" s="447"/>
      <c r="E188" s="3976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>
        <v>0</v>
      </c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221"/>
      <c r="B189" s="3976" t="s">
        <v>205</v>
      </c>
      <c r="C189" s="441">
        <f t="shared" si="50"/>
        <v>2</v>
      </c>
      <c r="D189" s="437">
        <f t="shared" ref="D189:E195" si="51">SUM(F189+H189+J189+L189+N189+P189+R189+T189+V189+X189+Z189+AB189+AD189+AF189+AH189+AJ189+AL189)</f>
        <v>0</v>
      </c>
      <c r="E189" s="3976">
        <f t="shared" si="51"/>
        <v>2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1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1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221"/>
      <c r="B190" s="448" t="s">
        <v>206</v>
      </c>
      <c r="C190" s="441">
        <f t="shared" si="50"/>
        <v>0</v>
      </c>
      <c r="D190" s="442">
        <f t="shared" si="51"/>
        <v>0</v>
      </c>
      <c r="E190" s="3976">
        <f t="shared" si="51"/>
        <v>0</v>
      </c>
      <c r="F190" s="36">
        <v>0</v>
      </c>
      <c r="G190" s="40">
        <v>0</v>
      </c>
      <c r="H190" s="36">
        <v>0</v>
      </c>
      <c r="I190" s="40">
        <v>0</v>
      </c>
      <c r="J190" s="36">
        <v>0</v>
      </c>
      <c r="K190" s="40">
        <v>0</v>
      </c>
      <c r="L190" s="36">
        <v>0</v>
      </c>
      <c r="M190" s="40">
        <v>0</v>
      </c>
      <c r="N190" s="36">
        <v>0</v>
      </c>
      <c r="O190" s="40">
        <v>0</v>
      </c>
      <c r="P190" s="36">
        <v>0</v>
      </c>
      <c r="Q190" s="40">
        <v>0</v>
      </c>
      <c r="R190" s="36">
        <v>0</v>
      </c>
      <c r="S190" s="40">
        <v>0</v>
      </c>
      <c r="T190" s="36">
        <v>0</v>
      </c>
      <c r="U190" s="40">
        <v>0</v>
      </c>
      <c r="V190" s="36">
        <v>0</v>
      </c>
      <c r="W190" s="40">
        <v>0</v>
      </c>
      <c r="X190" s="36">
        <v>0</v>
      </c>
      <c r="Y190" s="40">
        <v>0</v>
      </c>
      <c r="Z190" s="36">
        <v>0</v>
      </c>
      <c r="AA190" s="40">
        <v>0</v>
      </c>
      <c r="AB190" s="36">
        <v>0</v>
      </c>
      <c r="AC190" s="40">
        <v>0</v>
      </c>
      <c r="AD190" s="36">
        <v>0</v>
      </c>
      <c r="AE190" s="40">
        <v>0</v>
      </c>
      <c r="AF190" s="36">
        <v>0</v>
      </c>
      <c r="AG190" s="40">
        <v>0</v>
      </c>
      <c r="AH190" s="36">
        <v>0</v>
      </c>
      <c r="AI190" s="40">
        <v>0</v>
      </c>
      <c r="AJ190" s="36">
        <v>0</v>
      </c>
      <c r="AK190" s="40">
        <v>0</v>
      </c>
      <c r="AL190" s="36">
        <v>0</v>
      </c>
      <c r="AM190" s="347">
        <v>0</v>
      </c>
      <c r="AN190" s="443">
        <v>0</v>
      </c>
      <c r="AO190" s="240">
        <v>0</v>
      </c>
      <c r="AP190" s="36">
        <v>0</v>
      </c>
      <c r="AQ190" s="417">
        <v>0</v>
      </c>
      <c r="AR190" s="417">
        <v>0</v>
      </c>
      <c r="AS190" s="417"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221"/>
      <c r="B191" s="449" t="s">
        <v>207</v>
      </c>
      <c r="C191" s="441">
        <f t="shared" si="50"/>
        <v>1</v>
      </c>
      <c r="D191" s="442">
        <f t="shared" si="51"/>
        <v>0</v>
      </c>
      <c r="E191" s="3976">
        <f t="shared" si="51"/>
        <v>1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1</v>
      </c>
      <c r="L191" s="36">
        <v>0</v>
      </c>
      <c r="M191" s="40">
        <v>0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0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6075"/>
      <c r="B192" s="450" t="s">
        <v>208</v>
      </c>
      <c r="C192" s="451">
        <f t="shared" si="50"/>
        <v>0</v>
      </c>
      <c r="D192" s="444">
        <f t="shared" si="51"/>
        <v>0</v>
      </c>
      <c r="E192" s="3983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>
        <v>0</v>
      </c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6016" t="s">
        <v>209</v>
      </c>
      <c r="B193" s="4615" t="s">
        <v>210</v>
      </c>
      <c r="C193" s="4602">
        <f t="shared" si="50"/>
        <v>0</v>
      </c>
      <c r="D193" s="4603">
        <f t="shared" si="51"/>
        <v>0</v>
      </c>
      <c r="E193" s="4601">
        <f t="shared" si="51"/>
        <v>0</v>
      </c>
      <c r="F193" s="4483"/>
      <c r="G193" s="4510"/>
      <c r="H193" s="4483"/>
      <c r="I193" s="4510"/>
      <c r="J193" s="4483"/>
      <c r="K193" s="4510"/>
      <c r="L193" s="4483"/>
      <c r="M193" s="4510"/>
      <c r="N193" s="4483"/>
      <c r="O193" s="4510"/>
      <c r="P193" s="4483"/>
      <c r="Q193" s="4510"/>
      <c r="R193" s="4483"/>
      <c r="S193" s="4510"/>
      <c r="T193" s="4483"/>
      <c r="U193" s="4510"/>
      <c r="V193" s="4483"/>
      <c r="W193" s="4510"/>
      <c r="X193" s="4483"/>
      <c r="Y193" s="4510"/>
      <c r="Z193" s="4483"/>
      <c r="AA193" s="4510"/>
      <c r="AB193" s="4483"/>
      <c r="AC193" s="4510"/>
      <c r="AD193" s="4483"/>
      <c r="AE193" s="4510"/>
      <c r="AF193" s="4483"/>
      <c r="AG193" s="4510"/>
      <c r="AH193" s="4483"/>
      <c r="AI193" s="4510"/>
      <c r="AJ193" s="4483"/>
      <c r="AK193" s="4510"/>
      <c r="AL193" s="4483"/>
      <c r="AM193" s="4569"/>
      <c r="AN193" s="4604"/>
      <c r="AO193" s="4513"/>
      <c r="AP193" s="4483"/>
      <c r="AQ193" s="587"/>
      <c r="AR193" s="587">
        <v>0</v>
      </c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221"/>
      <c r="B194" s="3976" t="s">
        <v>211</v>
      </c>
      <c r="C194" s="441">
        <f t="shared" si="50"/>
        <v>0</v>
      </c>
      <c r="D194" s="442">
        <f t="shared" si="51"/>
        <v>0</v>
      </c>
      <c r="E194" s="3976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>
        <v>0</v>
      </c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221"/>
      <c r="B195" s="3979" t="s">
        <v>212</v>
      </c>
      <c r="C195" s="454">
        <f t="shared" si="50"/>
        <v>0</v>
      </c>
      <c r="D195" s="455">
        <f t="shared" si="51"/>
        <v>0</v>
      </c>
      <c r="E195" s="3979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>
        <v>0</v>
      </c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6016" t="s">
        <v>213</v>
      </c>
      <c r="B196" s="4601" t="s">
        <v>214</v>
      </c>
      <c r="C196" s="4602">
        <f t="shared" si="50"/>
        <v>1</v>
      </c>
      <c r="D196" s="4603">
        <f>SUM(F196+H196+J196+L196+N196)</f>
        <v>1</v>
      </c>
      <c r="E196" s="4601">
        <f t="shared" ref="D196:E199" si="52">SUM(G196+I196+K196+M196+O196)</f>
        <v>0</v>
      </c>
      <c r="F196" s="4483">
        <v>0</v>
      </c>
      <c r="G196" s="4510">
        <v>0</v>
      </c>
      <c r="H196" s="4483">
        <v>0</v>
      </c>
      <c r="I196" s="4510">
        <v>0</v>
      </c>
      <c r="J196" s="4483">
        <v>1</v>
      </c>
      <c r="K196" s="4510">
        <v>0</v>
      </c>
      <c r="L196" s="4483">
        <v>0</v>
      </c>
      <c r="M196" s="4510">
        <v>0</v>
      </c>
      <c r="N196" s="4483">
        <v>0</v>
      </c>
      <c r="O196" s="4510">
        <v>0</v>
      </c>
      <c r="P196" s="4616"/>
      <c r="Q196" s="4617"/>
      <c r="R196" s="4616"/>
      <c r="S196" s="4617"/>
      <c r="T196" s="4616"/>
      <c r="U196" s="4617"/>
      <c r="V196" s="4616"/>
      <c r="W196" s="4617"/>
      <c r="X196" s="4616"/>
      <c r="Y196" s="4617"/>
      <c r="Z196" s="4616"/>
      <c r="AA196" s="4617"/>
      <c r="AB196" s="4616"/>
      <c r="AC196" s="4617"/>
      <c r="AD196" s="4616"/>
      <c r="AE196" s="4617"/>
      <c r="AF196" s="4616"/>
      <c r="AG196" s="4617"/>
      <c r="AH196" s="4616"/>
      <c r="AI196" s="4617"/>
      <c r="AJ196" s="4616"/>
      <c r="AK196" s="4617"/>
      <c r="AL196" s="4616"/>
      <c r="AM196" s="4618"/>
      <c r="AN196" s="4604">
        <v>0</v>
      </c>
      <c r="AO196" s="4619"/>
      <c r="AP196" s="4483">
        <v>0</v>
      </c>
      <c r="AQ196" s="587">
        <v>0</v>
      </c>
      <c r="AR196" s="587">
        <v>0</v>
      </c>
      <c r="AS196" s="587">
        <v>0</v>
      </c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221"/>
      <c r="B197" s="3976" t="s">
        <v>215</v>
      </c>
      <c r="C197" s="441">
        <f t="shared" si="50"/>
        <v>0</v>
      </c>
      <c r="D197" s="442">
        <f t="shared" si="52"/>
        <v>0</v>
      </c>
      <c r="E197" s="3976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3971"/>
      <c r="AP197" s="36"/>
      <c r="AQ197" s="60"/>
      <c r="AR197" s="60">
        <v>0</v>
      </c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221"/>
      <c r="B198" s="3976" t="s">
        <v>216</v>
      </c>
      <c r="C198" s="441">
        <f t="shared" si="50"/>
        <v>0</v>
      </c>
      <c r="D198" s="442">
        <f t="shared" si="52"/>
        <v>0</v>
      </c>
      <c r="E198" s="3976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>
        <v>0</v>
      </c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6075"/>
      <c r="B199" s="3979" t="s">
        <v>217</v>
      </c>
      <c r="C199" s="454">
        <f t="shared" si="50"/>
        <v>2</v>
      </c>
      <c r="D199" s="455">
        <f t="shared" si="52"/>
        <v>0</v>
      </c>
      <c r="E199" s="3979">
        <f t="shared" si="52"/>
        <v>2</v>
      </c>
      <c r="F199" s="43">
        <v>0</v>
      </c>
      <c r="G199" s="63">
        <v>0</v>
      </c>
      <c r="H199" s="43">
        <v>0</v>
      </c>
      <c r="I199" s="63">
        <v>0</v>
      </c>
      <c r="J199" s="43">
        <v>0</v>
      </c>
      <c r="K199" s="63">
        <v>1</v>
      </c>
      <c r="L199" s="43">
        <v>0</v>
      </c>
      <c r="M199" s="63">
        <v>1</v>
      </c>
      <c r="N199" s="43">
        <v>0</v>
      </c>
      <c r="O199" s="63">
        <v>0</v>
      </c>
      <c r="P199" s="4620"/>
      <c r="Q199" s="4621"/>
      <c r="R199" s="4620"/>
      <c r="S199" s="4621"/>
      <c r="T199" s="4620"/>
      <c r="U199" s="4621"/>
      <c r="V199" s="4620"/>
      <c r="W199" s="4621"/>
      <c r="X199" s="4620"/>
      <c r="Y199" s="4621"/>
      <c r="Z199" s="4620"/>
      <c r="AA199" s="4621"/>
      <c r="AB199" s="4620"/>
      <c r="AC199" s="4621"/>
      <c r="AD199" s="4620"/>
      <c r="AE199" s="4621"/>
      <c r="AF199" s="4620"/>
      <c r="AG199" s="4621"/>
      <c r="AH199" s="4620"/>
      <c r="AI199" s="4621"/>
      <c r="AJ199" s="4620"/>
      <c r="AK199" s="4621"/>
      <c r="AL199" s="4620"/>
      <c r="AM199" s="4621"/>
      <c r="AN199" s="47">
        <v>0</v>
      </c>
      <c r="AO199" s="384"/>
      <c r="AP199" s="43">
        <v>0</v>
      </c>
      <c r="AQ199" s="63">
        <v>0</v>
      </c>
      <c r="AR199" s="63">
        <v>2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6016" t="s">
        <v>218</v>
      </c>
      <c r="B200" s="4622" t="s">
        <v>219</v>
      </c>
      <c r="C200" s="436">
        <f t="shared" si="50"/>
        <v>0</v>
      </c>
      <c r="D200" s="437">
        <f t="shared" ref="D200:E219" si="53">SUM(F200+H200+J200+L200+N200+P200+R200+T200+V200+X200+Z200+AB200+AD200+AF200+AH200+AJ200+AL200)</f>
        <v>0</v>
      </c>
      <c r="E200" s="3985">
        <f t="shared" si="53"/>
        <v>0</v>
      </c>
      <c r="F200" s="55"/>
      <c r="G200" s="57"/>
      <c r="H200" s="55"/>
      <c r="I200" s="57"/>
      <c r="J200" s="55"/>
      <c r="K200" s="57"/>
      <c r="L200" s="55"/>
      <c r="M200" s="57"/>
      <c r="N200" s="55"/>
      <c r="O200" s="57"/>
      <c r="P200" s="55"/>
      <c r="Q200" s="57"/>
      <c r="R200" s="55"/>
      <c r="S200" s="57"/>
      <c r="T200" s="55"/>
      <c r="U200" s="57"/>
      <c r="V200" s="55"/>
      <c r="W200" s="57"/>
      <c r="X200" s="55"/>
      <c r="Y200" s="57"/>
      <c r="Z200" s="55"/>
      <c r="AA200" s="57"/>
      <c r="AB200" s="55"/>
      <c r="AC200" s="57"/>
      <c r="AD200" s="55"/>
      <c r="AE200" s="57"/>
      <c r="AF200" s="55"/>
      <c r="AG200" s="57"/>
      <c r="AH200" s="55"/>
      <c r="AI200" s="57"/>
      <c r="AJ200" s="55"/>
      <c r="AK200" s="57"/>
      <c r="AL200" s="55"/>
      <c r="AM200" s="467"/>
      <c r="AN200" s="57"/>
      <c r="AO200" s="4513"/>
      <c r="AP200" s="4484"/>
      <c r="AQ200" s="57"/>
      <c r="AR200" s="57">
        <v>0</v>
      </c>
      <c r="AS200" s="439"/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221"/>
      <c r="B201" s="468" t="s">
        <v>220</v>
      </c>
      <c r="C201" s="441">
        <f t="shared" si="50"/>
        <v>0</v>
      </c>
      <c r="D201" s="442">
        <f t="shared" si="53"/>
        <v>0</v>
      </c>
      <c r="E201" s="3976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>
        <v>0</v>
      </c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221"/>
      <c r="B202" s="446" t="s">
        <v>221</v>
      </c>
      <c r="C202" s="441">
        <f t="shared" si="50"/>
        <v>0</v>
      </c>
      <c r="D202" s="442">
        <f t="shared" si="53"/>
        <v>0</v>
      </c>
      <c r="E202" s="3976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>
        <v>0</v>
      </c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221"/>
      <c r="B203" s="446" t="s">
        <v>222</v>
      </c>
      <c r="C203" s="441">
        <f t="shared" si="50"/>
        <v>0</v>
      </c>
      <c r="D203" s="442">
        <f t="shared" si="53"/>
        <v>0</v>
      </c>
      <c r="E203" s="3976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>
        <v>0</v>
      </c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221"/>
      <c r="B204" s="446" t="s">
        <v>223</v>
      </c>
      <c r="C204" s="441">
        <f t="shared" si="50"/>
        <v>0</v>
      </c>
      <c r="D204" s="442">
        <f t="shared" si="53"/>
        <v>0</v>
      </c>
      <c r="E204" s="3976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>
        <v>0</v>
      </c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6075"/>
      <c r="B205" s="469" t="s">
        <v>224</v>
      </c>
      <c r="C205" s="1588">
        <f t="shared" si="50"/>
        <v>1</v>
      </c>
      <c r="D205" s="432">
        <f t="shared" si="53"/>
        <v>0</v>
      </c>
      <c r="E205" s="416">
        <f t="shared" si="53"/>
        <v>1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0</v>
      </c>
      <c r="T205" s="36">
        <v>0</v>
      </c>
      <c r="U205" s="40">
        <v>0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1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6016" t="s">
        <v>225</v>
      </c>
      <c r="B206" s="4615" t="s">
        <v>226</v>
      </c>
      <c r="C206" s="4602">
        <f t="shared" si="50"/>
        <v>0</v>
      </c>
      <c r="D206" s="4603">
        <f t="shared" si="53"/>
        <v>0</v>
      </c>
      <c r="E206" s="4601">
        <f t="shared" si="53"/>
        <v>0</v>
      </c>
      <c r="F206" s="4483"/>
      <c r="G206" s="4510"/>
      <c r="H206" s="4483"/>
      <c r="I206" s="4510"/>
      <c r="J206" s="4483"/>
      <c r="K206" s="4510"/>
      <c r="L206" s="4483"/>
      <c r="M206" s="4510"/>
      <c r="N206" s="4483"/>
      <c r="O206" s="4510"/>
      <c r="P206" s="4483"/>
      <c r="Q206" s="4510"/>
      <c r="R206" s="4483"/>
      <c r="S206" s="4510"/>
      <c r="T206" s="4483"/>
      <c r="U206" s="4510"/>
      <c r="V206" s="4483"/>
      <c r="W206" s="4510"/>
      <c r="X206" s="4483"/>
      <c r="Y206" s="4510"/>
      <c r="Z206" s="4483"/>
      <c r="AA206" s="4510"/>
      <c r="AB206" s="4483"/>
      <c r="AC206" s="4510"/>
      <c r="AD206" s="4483"/>
      <c r="AE206" s="4510"/>
      <c r="AF206" s="4483"/>
      <c r="AG206" s="4510"/>
      <c r="AH206" s="4483"/>
      <c r="AI206" s="4510"/>
      <c r="AJ206" s="4483"/>
      <c r="AK206" s="4510"/>
      <c r="AL206" s="4483"/>
      <c r="AM206" s="4623"/>
      <c r="AN206" s="682"/>
      <c r="AO206" s="4619"/>
      <c r="AP206" s="4484"/>
      <c r="AQ206" s="587"/>
      <c r="AR206" s="587">
        <v>0</v>
      </c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221"/>
      <c r="B207" s="446" t="s">
        <v>227</v>
      </c>
      <c r="C207" s="441">
        <f t="shared" si="50"/>
        <v>0</v>
      </c>
      <c r="D207" s="442">
        <f t="shared" si="53"/>
        <v>0</v>
      </c>
      <c r="E207" s="3976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>
        <v>0</v>
      </c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6075"/>
      <c r="B208" s="473" t="s">
        <v>228</v>
      </c>
      <c r="C208" s="454">
        <f t="shared" si="50"/>
        <v>0</v>
      </c>
      <c r="D208" s="455">
        <f t="shared" si="53"/>
        <v>0</v>
      </c>
      <c r="E208" s="3979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>
        <v>0</v>
      </c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6043" t="s">
        <v>229</v>
      </c>
      <c r="B209" s="6044"/>
      <c r="C209" s="436">
        <f t="shared" si="50"/>
        <v>2</v>
      </c>
      <c r="D209" s="437">
        <f t="shared" si="53"/>
        <v>1</v>
      </c>
      <c r="E209" s="3985">
        <f t="shared" si="53"/>
        <v>1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1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0</v>
      </c>
      <c r="R209" s="55">
        <v>1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0</v>
      </c>
      <c r="D210" s="442">
        <f t="shared" si="53"/>
        <v>0</v>
      </c>
      <c r="E210" s="3976">
        <f t="shared" si="53"/>
        <v>0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0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1</v>
      </c>
      <c r="E211" s="3976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1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</v>
      </c>
      <c r="D212" s="444">
        <f t="shared" si="53"/>
        <v>0</v>
      </c>
      <c r="E212" s="3983">
        <f t="shared" si="53"/>
        <v>5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1</v>
      </c>
      <c r="L212" s="43">
        <v>0</v>
      </c>
      <c r="M212" s="63">
        <v>3</v>
      </c>
      <c r="N212" s="43">
        <v>0</v>
      </c>
      <c r="O212" s="63">
        <v>0</v>
      </c>
      <c r="P212" s="43">
        <v>0</v>
      </c>
      <c r="Q212" s="63">
        <v>1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3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6016" t="s">
        <v>233</v>
      </c>
      <c r="B213" s="4622" t="s">
        <v>234</v>
      </c>
      <c r="C213" s="4602">
        <f t="shared" si="50"/>
        <v>1</v>
      </c>
      <c r="D213" s="4603">
        <f t="shared" si="53"/>
        <v>1</v>
      </c>
      <c r="E213" s="4624">
        <f t="shared" si="53"/>
        <v>0</v>
      </c>
      <c r="F213" s="1589">
        <v>0</v>
      </c>
      <c r="G213" s="417">
        <v>0</v>
      </c>
      <c r="H213" s="1589">
        <v>0</v>
      </c>
      <c r="I213" s="417">
        <v>0</v>
      </c>
      <c r="J213" s="1589">
        <v>0</v>
      </c>
      <c r="K213" s="417">
        <v>0</v>
      </c>
      <c r="L213" s="1589">
        <v>1</v>
      </c>
      <c r="M213" s="417">
        <v>0</v>
      </c>
      <c r="N213" s="1589">
        <v>0</v>
      </c>
      <c r="O213" s="417">
        <v>0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3970">
        <v>0</v>
      </c>
      <c r="AP213" s="1589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221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>
        <v>0</v>
      </c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221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>
        <v>0</v>
      </c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221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>
        <v>0</v>
      </c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6075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>
        <v>0</v>
      </c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3970"/>
      <c r="AP218" s="1589"/>
      <c r="AQ218" s="417"/>
      <c r="AR218" s="417">
        <v>0</v>
      </c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1</v>
      </c>
      <c r="D219" s="455">
        <f t="shared" si="53"/>
        <v>1</v>
      </c>
      <c r="E219" s="3979">
        <f t="shared" si="53"/>
        <v>0</v>
      </c>
      <c r="F219" s="43">
        <v>0</v>
      </c>
      <c r="G219" s="63">
        <v>0</v>
      </c>
      <c r="H219" s="43">
        <v>0</v>
      </c>
      <c r="I219" s="63">
        <v>0</v>
      </c>
      <c r="J219" s="43">
        <v>0</v>
      </c>
      <c r="K219" s="63">
        <v>0</v>
      </c>
      <c r="L219" s="43">
        <v>1</v>
      </c>
      <c r="M219" s="63">
        <v>0</v>
      </c>
      <c r="N219" s="43">
        <v>0</v>
      </c>
      <c r="O219" s="63">
        <v>0</v>
      </c>
      <c r="P219" s="43">
        <v>0</v>
      </c>
      <c r="Q219" s="63">
        <v>0</v>
      </c>
      <c r="R219" s="43">
        <v>0</v>
      </c>
      <c r="S219" s="63">
        <v>0</v>
      </c>
      <c r="T219" s="43">
        <v>0</v>
      </c>
      <c r="U219" s="63">
        <v>0</v>
      </c>
      <c r="V219" s="43">
        <v>0</v>
      </c>
      <c r="W219" s="63">
        <v>0</v>
      </c>
      <c r="X219" s="43">
        <v>0</v>
      </c>
      <c r="Y219" s="63">
        <v>0</v>
      </c>
      <c r="Z219" s="43">
        <v>0</v>
      </c>
      <c r="AA219" s="63">
        <v>0</v>
      </c>
      <c r="AB219" s="43">
        <v>0</v>
      </c>
      <c r="AC219" s="63">
        <v>0</v>
      </c>
      <c r="AD219" s="43">
        <v>0</v>
      </c>
      <c r="AE219" s="63">
        <v>0</v>
      </c>
      <c r="AF219" s="43">
        <v>0</v>
      </c>
      <c r="AG219" s="63">
        <v>0</v>
      </c>
      <c r="AH219" s="43">
        <v>0</v>
      </c>
      <c r="AI219" s="63">
        <v>0</v>
      </c>
      <c r="AJ219" s="43">
        <v>0</v>
      </c>
      <c r="AK219" s="63">
        <v>0</v>
      </c>
      <c r="AL219" s="43">
        <v>0</v>
      </c>
      <c r="AM219" s="456">
        <v>0</v>
      </c>
      <c r="AN219" s="479">
        <v>0</v>
      </c>
      <c r="AO219" s="480">
        <v>0</v>
      </c>
      <c r="AP219" s="43">
        <v>0</v>
      </c>
      <c r="AQ219" s="63">
        <v>0</v>
      </c>
      <c r="AR219" s="63">
        <v>0</v>
      </c>
      <c r="AS219" s="63"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6057" t="s">
        <v>72</v>
      </c>
      <c r="D221" s="6057"/>
      <c r="E221" s="6057"/>
      <c r="F221" s="6057" t="s">
        <v>182</v>
      </c>
      <c r="G221" s="6057"/>
      <c r="H221" s="6057" t="s">
        <v>183</v>
      </c>
      <c r="I221" s="6057"/>
      <c r="J221" s="6057" t="s">
        <v>184</v>
      </c>
      <c r="K221" s="6057"/>
      <c r="L221" s="6057" t="s">
        <v>119</v>
      </c>
      <c r="M221" s="6057"/>
      <c r="N221" s="6055" t="s">
        <v>12</v>
      </c>
      <c r="O221" s="6031"/>
      <c r="P221" s="6047" t="s">
        <v>121</v>
      </c>
      <c r="Q221" s="6047"/>
      <c r="R221" s="6047" t="s">
        <v>122</v>
      </c>
      <c r="S221" s="6047"/>
      <c r="T221" s="6047" t="s">
        <v>123</v>
      </c>
      <c r="U221" s="6047"/>
      <c r="V221" s="6047" t="s">
        <v>124</v>
      </c>
      <c r="W221" s="6047"/>
      <c r="X221" s="6047" t="s">
        <v>125</v>
      </c>
      <c r="Y221" s="6047"/>
      <c r="Z221" s="6047" t="s">
        <v>126</v>
      </c>
      <c r="AA221" s="6047"/>
      <c r="AB221" s="6047" t="s">
        <v>127</v>
      </c>
      <c r="AC221" s="6047"/>
      <c r="AD221" s="6047" t="s">
        <v>128</v>
      </c>
      <c r="AE221" s="6047"/>
      <c r="AF221" s="6047" t="s">
        <v>129</v>
      </c>
      <c r="AG221" s="6047"/>
      <c r="AH221" s="6047" t="s">
        <v>130</v>
      </c>
      <c r="AI221" s="6047"/>
      <c r="AJ221" s="6047" t="s">
        <v>131</v>
      </c>
      <c r="AK221" s="6047"/>
      <c r="AL221" s="6047" t="s">
        <v>132</v>
      </c>
      <c r="AM221" s="6033"/>
      <c r="AN221" s="6083" t="s">
        <v>85</v>
      </c>
      <c r="AO221" s="6084"/>
      <c r="AP221" s="6085"/>
      <c r="AQ221" s="6086" t="s">
        <v>185</v>
      </c>
      <c r="AR221" s="6081" t="s">
        <v>243</v>
      </c>
      <c r="AS221" s="6047" t="s">
        <v>187</v>
      </c>
      <c r="AT221" s="6047"/>
      <c r="AU221" s="6016" t="s">
        <v>244</v>
      </c>
      <c r="AV221" s="6016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6072"/>
      <c r="B222" s="6073"/>
      <c r="C222" s="4496" t="s">
        <v>97</v>
      </c>
      <c r="D222" s="4625" t="s">
        <v>62</v>
      </c>
      <c r="E222" s="4594" t="s">
        <v>98</v>
      </c>
      <c r="F222" s="4592" t="s">
        <v>62</v>
      </c>
      <c r="G222" s="4594" t="s">
        <v>98</v>
      </c>
      <c r="H222" s="4592" t="s">
        <v>62</v>
      </c>
      <c r="I222" s="4594" t="s">
        <v>98</v>
      </c>
      <c r="J222" s="4592" t="s">
        <v>62</v>
      </c>
      <c r="K222" s="4594" t="s">
        <v>98</v>
      </c>
      <c r="L222" s="4592" t="s">
        <v>62</v>
      </c>
      <c r="M222" s="4594" t="s">
        <v>98</v>
      </c>
      <c r="N222" s="4592" t="s">
        <v>62</v>
      </c>
      <c r="O222" s="4594" t="s">
        <v>98</v>
      </c>
      <c r="P222" s="4592" t="s">
        <v>62</v>
      </c>
      <c r="Q222" s="4594" t="s">
        <v>98</v>
      </c>
      <c r="R222" s="4592" t="s">
        <v>62</v>
      </c>
      <c r="S222" s="4594" t="s">
        <v>98</v>
      </c>
      <c r="T222" s="4592" t="s">
        <v>62</v>
      </c>
      <c r="U222" s="4594" t="s">
        <v>98</v>
      </c>
      <c r="V222" s="4592" t="s">
        <v>62</v>
      </c>
      <c r="W222" s="4594" t="s">
        <v>98</v>
      </c>
      <c r="X222" s="4592" t="s">
        <v>62</v>
      </c>
      <c r="Y222" s="4594" t="s">
        <v>98</v>
      </c>
      <c r="Z222" s="4592" t="s">
        <v>62</v>
      </c>
      <c r="AA222" s="4594" t="s">
        <v>98</v>
      </c>
      <c r="AB222" s="4592" t="s">
        <v>62</v>
      </c>
      <c r="AC222" s="4594" t="s">
        <v>98</v>
      </c>
      <c r="AD222" s="4592" t="s">
        <v>62</v>
      </c>
      <c r="AE222" s="4594" t="s">
        <v>98</v>
      </c>
      <c r="AF222" s="4592" t="s">
        <v>62</v>
      </c>
      <c r="AG222" s="4594" t="s">
        <v>98</v>
      </c>
      <c r="AH222" s="4592" t="s">
        <v>62</v>
      </c>
      <c r="AI222" s="4594" t="s">
        <v>98</v>
      </c>
      <c r="AJ222" s="4592" t="s">
        <v>62</v>
      </c>
      <c r="AK222" s="4594" t="s">
        <v>98</v>
      </c>
      <c r="AL222" s="4592" t="s">
        <v>62</v>
      </c>
      <c r="AM222" s="3989" t="s">
        <v>98</v>
      </c>
      <c r="AN222" s="4626" t="s">
        <v>142</v>
      </c>
      <c r="AO222" s="4627" t="s">
        <v>144</v>
      </c>
      <c r="AP222" s="4628" t="s">
        <v>143</v>
      </c>
      <c r="AQ222" s="4865"/>
      <c r="AR222" s="4856"/>
      <c r="AS222" s="4592" t="s">
        <v>62</v>
      </c>
      <c r="AT222" s="4594" t="s">
        <v>98</v>
      </c>
      <c r="AU222" s="6075"/>
      <c r="AV222" s="6075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6082" t="s">
        <v>245</v>
      </c>
      <c r="B223" s="6077"/>
      <c r="C223" s="4595">
        <f>SUM(D223+E223)</f>
        <v>27</v>
      </c>
      <c r="D223" s="4596">
        <f>SUM(F223+H223+J223+L223+N223+P223+R223+T223+V223+X223+Z223+AB223+AD223+AF223+AH223+AJ223+AL223)</f>
        <v>8</v>
      </c>
      <c r="E223" s="416">
        <f>SUM(G223+I223+K223+M223+O223+Q223+S223+U223+W223+Y223+AA223+AC223+AE223+AG223+AI223+AK223+AM223)</f>
        <v>19</v>
      </c>
      <c r="F223" s="4501">
        <v>0</v>
      </c>
      <c r="G223" s="4414">
        <v>0</v>
      </c>
      <c r="H223" s="4501">
        <v>0</v>
      </c>
      <c r="I223" s="4414">
        <v>0</v>
      </c>
      <c r="J223" s="4501">
        <v>2</v>
      </c>
      <c r="K223" s="4414">
        <v>6</v>
      </c>
      <c r="L223" s="4501">
        <v>6</v>
      </c>
      <c r="M223" s="4414">
        <v>12</v>
      </c>
      <c r="N223" s="4501">
        <v>0</v>
      </c>
      <c r="O223" s="4414">
        <v>0</v>
      </c>
      <c r="P223" s="4501">
        <v>0</v>
      </c>
      <c r="Q223" s="4414">
        <v>0</v>
      </c>
      <c r="R223" s="4501">
        <v>0</v>
      </c>
      <c r="S223" s="4414">
        <v>0</v>
      </c>
      <c r="T223" s="4501">
        <v>0</v>
      </c>
      <c r="U223" s="4414">
        <v>0</v>
      </c>
      <c r="V223" s="4501">
        <v>0</v>
      </c>
      <c r="W223" s="4414">
        <v>0</v>
      </c>
      <c r="X223" s="4501">
        <v>0</v>
      </c>
      <c r="Y223" s="4414">
        <v>0</v>
      </c>
      <c r="Z223" s="4501">
        <v>0</v>
      </c>
      <c r="AA223" s="4414">
        <v>0</v>
      </c>
      <c r="AB223" s="4501">
        <v>0</v>
      </c>
      <c r="AC223" s="4414">
        <v>0</v>
      </c>
      <c r="AD223" s="4501">
        <v>0</v>
      </c>
      <c r="AE223" s="4414">
        <v>1</v>
      </c>
      <c r="AF223" s="4501">
        <v>0</v>
      </c>
      <c r="AG223" s="4414">
        <v>0</v>
      </c>
      <c r="AH223" s="4501">
        <v>0</v>
      </c>
      <c r="AI223" s="4414">
        <v>0</v>
      </c>
      <c r="AJ223" s="4501">
        <v>0</v>
      </c>
      <c r="AK223" s="4414">
        <v>0</v>
      </c>
      <c r="AL223" s="4501">
        <v>0</v>
      </c>
      <c r="AM223" s="4612">
        <v>0</v>
      </c>
      <c r="AN223" s="4629">
        <v>0</v>
      </c>
      <c r="AO223" s="4630">
        <v>0</v>
      </c>
      <c r="AP223" s="63">
        <v>0</v>
      </c>
      <c r="AQ223" s="4414">
        <v>0</v>
      </c>
      <c r="AR223" s="4493">
        <v>0</v>
      </c>
      <c r="AS223" s="4501">
        <v>0</v>
      </c>
      <c r="AT223" s="4414">
        <v>0</v>
      </c>
      <c r="AU223" s="4414">
        <v>0</v>
      </c>
      <c r="AV223" s="4414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6078" t="s">
        <v>191</v>
      </c>
      <c r="B224" s="6079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463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6016" t="s">
        <v>246</v>
      </c>
      <c r="B225" s="4622" t="s">
        <v>247</v>
      </c>
      <c r="C225" s="4602">
        <f>SUM(D225+E225)</f>
        <v>7</v>
      </c>
      <c r="D225" s="4603">
        <f t="shared" ref="D225:D233" si="66">SUM(F225+H225+J225+L225+N225+P225+R225+T225+V225+X225+Z225+AB225+AD225+AF225+AH225+AJ225+AL225)</f>
        <v>1</v>
      </c>
      <c r="E225" s="4601">
        <f t="shared" ref="E225:E233" si="67">SUM(G225+I225+K225+M225+O225+Q225+S225+U225+W225+Y225+AA225+AC225+AE225+AG225+AI225+AK225+AM225)</f>
        <v>6</v>
      </c>
      <c r="F225" s="4483">
        <v>0</v>
      </c>
      <c r="G225" s="4510">
        <v>0</v>
      </c>
      <c r="H225" s="4483">
        <v>0</v>
      </c>
      <c r="I225" s="4510">
        <v>0</v>
      </c>
      <c r="J225" s="4483">
        <v>1</v>
      </c>
      <c r="K225" s="4510">
        <v>4</v>
      </c>
      <c r="L225" s="4483">
        <v>0</v>
      </c>
      <c r="M225" s="4510">
        <v>2</v>
      </c>
      <c r="N225" s="4483">
        <v>0</v>
      </c>
      <c r="O225" s="4510">
        <v>0</v>
      </c>
      <c r="P225" s="4483">
        <v>0</v>
      </c>
      <c r="Q225" s="4510">
        <v>0</v>
      </c>
      <c r="R225" s="4483">
        <v>0</v>
      </c>
      <c r="S225" s="4510">
        <v>0</v>
      </c>
      <c r="T225" s="4483">
        <v>0</v>
      </c>
      <c r="U225" s="4510">
        <v>0</v>
      </c>
      <c r="V225" s="4483">
        <v>0</v>
      </c>
      <c r="W225" s="4510">
        <v>0</v>
      </c>
      <c r="X225" s="4483">
        <v>0</v>
      </c>
      <c r="Y225" s="4510">
        <v>0</v>
      </c>
      <c r="Z225" s="4483">
        <v>0</v>
      </c>
      <c r="AA225" s="4510">
        <v>0</v>
      </c>
      <c r="AB225" s="4483">
        <v>0</v>
      </c>
      <c r="AC225" s="4510">
        <v>0</v>
      </c>
      <c r="AD225" s="4483">
        <v>0</v>
      </c>
      <c r="AE225" s="4510">
        <v>0</v>
      </c>
      <c r="AF225" s="4483">
        <v>0</v>
      </c>
      <c r="AG225" s="4510">
        <v>0</v>
      </c>
      <c r="AH225" s="4483">
        <v>0</v>
      </c>
      <c r="AI225" s="4510">
        <v>0</v>
      </c>
      <c r="AJ225" s="4483">
        <v>0</v>
      </c>
      <c r="AK225" s="4510">
        <v>0</v>
      </c>
      <c r="AL225" s="4483">
        <v>0</v>
      </c>
      <c r="AM225" s="4569">
        <v>0</v>
      </c>
      <c r="AN225" s="4570">
        <v>0</v>
      </c>
      <c r="AO225" s="4484">
        <v>0</v>
      </c>
      <c r="AP225" s="4510">
        <v>0</v>
      </c>
      <c r="AQ225" s="4510">
        <v>0</v>
      </c>
      <c r="AR225" s="4513">
        <v>0</v>
      </c>
      <c r="AS225" s="4483">
        <v>0</v>
      </c>
      <c r="AT225" s="4510">
        <v>0</v>
      </c>
      <c r="AU225" s="4510">
        <v>0</v>
      </c>
      <c r="AV225" s="4510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6075"/>
      <c r="B226" s="477" t="s">
        <v>194</v>
      </c>
      <c r="C226" s="454">
        <f>SUM(D226+E226)</f>
        <v>0</v>
      </c>
      <c r="D226" s="455">
        <f t="shared" si="66"/>
        <v>0</v>
      </c>
      <c r="E226" s="3979">
        <f t="shared" si="67"/>
        <v>0</v>
      </c>
      <c r="F226" s="43">
        <v>0</v>
      </c>
      <c r="G226" s="63">
        <v>0</v>
      </c>
      <c r="H226" s="43">
        <v>0</v>
      </c>
      <c r="I226" s="63">
        <v>0</v>
      </c>
      <c r="J226" s="43">
        <v>0</v>
      </c>
      <c r="K226" s="63">
        <v>0</v>
      </c>
      <c r="L226" s="43">
        <v>0</v>
      </c>
      <c r="M226" s="63">
        <v>0</v>
      </c>
      <c r="N226" s="43">
        <v>0</v>
      </c>
      <c r="O226" s="63">
        <v>0</v>
      </c>
      <c r="P226" s="43">
        <v>0</v>
      </c>
      <c r="Q226" s="63">
        <v>0</v>
      </c>
      <c r="R226" s="43">
        <v>0</v>
      </c>
      <c r="S226" s="63">
        <v>0</v>
      </c>
      <c r="T226" s="43">
        <v>0</v>
      </c>
      <c r="U226" s="63">
        <v>0</v>
      </c>
      <c r="V226" s="43">
        <v>0</v>
      </c>
      <c r="W226" s="63">
        <v>0</v>
      </c>
      <c r="X226" s="43">
        <v>0</v>
      </c>
      <c r="Y226" s="63">
        <v>0</v>
      </c>
      <c r="Z226" s="43">
        <v>0</v>
      </c>
      <c r="AA226" s="63">
        <v>0</v>
      </c>
      <c r="AB226" s="43">
        <v>0</v>
      </c>
      <c r="AC226" s="63">
        <v>0</v>
      </c>
      <c r="AD226" s="43">
        <v>0</v>
      </c>
      <c r="AE226" s="63">
        <v>0</v>
      </c>
      <c r="AF226" s="43">
        <v>0</v>
      </c>
      <c r="AG226" s="63">
        <v>0</v>
      </c>
      <c r="AH226" s="43">
        <v>0</v>
      </c>
      <c r="AI226" s="63">
        <v>0</v>
      </c>
      <c r="AJ226" s="58">
        <v>0</v>
      </c>
      <c r="AK226" s="60">
        <v>0</v>
      </c>
      <c r="AL226" s="43">
        <v>0</v>
      </c>
      <c r="AM226" s="456">
        <v>0</v>
      </c>
      <c r="AN226" s="490">
        <v>0</v>
      </c>
      <c r="AO226" s="244">
        <v>0</v>
      </c>
      <c r="AP226" s="63">
        <v>0</v>
      </c>
      <c r="AQ226" s="63">
        <v>0</v>
      </c>
      <c r="AR226" s="298">
        <v>0</v>
      </c>
      <c r="AS226" s="43">
        <v>0</v>
      </c>
      <c r="AT226" s="63">
        <v>0</v>
      </c>
      <c r="AU226" s="63">
        <v>0</v>
      </c>
      <c r="AV226" s="63"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6056" t="s">
        <v>195</v>
      </c>
      <c r="B227" s="6008"/>
      <c r="C227" s="4632">
        <f t="shared" ref="C227:C264" si="75">SUM(D227+E227)</f>
        <v>10</v>
      </c>
      <c r="D227" s="4596">
        <f t="shared" si="66"/>
        <v>1</v>
      </c>
      <c r="E227" s="4611">
        <f t="shared" si="67"/>
        <v>9</v>
      </c>
      <c r="F227" s="4501">
        <v>0</v>
      </c>
      <c r="G227" s="4414">
        <v>0</v>
      </c>
      <c r="H227" s="4501">
        <v>0</v>
      </c>
      <c r="I227" s="4414">
        <v>0</v>
      </c>
      <c r="J227" s="4501">
        <v>1</v>
      </c>
      <c r="K227" s="4414">
        <v>3</v>
      </c>
      <c r="L227" s="4501">
        <v>0</v>
      </c>
      <c r="M227" s="4414">
        <v>6</v>
      </c>
      <c r="N227" s="4501">
        <v>0</v>
      </c>
      <c r="O227" s="4414">
        <v>0</v>
      </c>
      <c r="P227" s="4501">
        <v>0</v>
      </c>
      <c r="Q227" s="4414">
        <v>0</v>
      </c>
      <c r="R227" s="4501">
        <v>0</v>
      </c>
      <c r="S227" s="4414">
        <v>0</v>
      </c>
      <c r="T227" s="4501">
        <v>0</v>
      </c>
      <c r="U227" s="4414">
        <v>0</v>
      </c>
      <c r="V227" s="4501">
        <v>0</v>
      </c>
      <c r="W227" s="4414">
        <v>0</v>
      </c>
      <c r="X227" s="4501">
        <v>0</v>
      </c>
      <c r="Y227" s="4414">
        <v>0</v>
      </c>
      <c r="Z227" s="4501">
        <v>0</v>
      </c>
      <c r="AA227" s="4414">
        <v>0</v>
      </c>
      <c r="AB227" s="4501">
        <v>0</v>
      </c>
      <c r="AC227" s="4414">
        <v>0</v>
      </c>
      <c r="AD227" s="4501">
        <v>0</v>
      </c>
      <c r="AE227" s="4414">
        <v>0</v>
      </c>
      <c r="AF227" s="4501">
        <v>0</v>
      </c>
      <c r="AG227" s="4414">
        <v>0</v>
      </c>
      <c r="AH227" s="4501">
        <v>0</v>
      </c>
      <c r="AI227" s="4414">
        <v>0</v>
      </c>
      <c r="AJ227" s="4501">
        <v>0</v>
      </c>
      <c r="AK227" s="4414">
        <v>0</v>
      </c>
      <c r="AL227" s="4501">
        <v>0</v>
      </c>
      <c r="AM227" s="4612">
        <v>0</v>
      </c>
      <c r="AN227" s="4633">
        <v>0</v>
      </c>
      <c r="AO227" s="4634">
        <v>0</v>
      </c>
      <c r="AP227" s="4414">
        <v>0</v>
      </c>
      <c r="AQ227" s="4414">
        <v>0</v>
      </c>
      <c r="AR227" s="4493">
        <v>0</v>
      </c>
      <c r="AS227" s="4501">
        <v>0</v>
      </c>
      <c r="AT227" s="4414">
        <v>0</v>
      </c>
      <c r="AU227" s="4414">
        <v>0</v>
      </c>
      <c r="AV227" s="4414"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6016" t="s">
        <v>196</v>
      </c>
      <c r="B228" s="4601" t="s">
        <v>197</v>
      </c>
      <c r="C228" s="4602">
        <f t="shared" si="75"/>
        <v>0</v>
      </c>
      <c r="D228" s="4603">
        <f t="shared" si="66"/>
        <v>0</v>
      </c>
      <c r="E228" s="4601">
        <f t="shared" si="67"/>
        <v>0</v>
      </c>
      <c r="F228" s="4483">
        <v>0</v>
      </c>
      <c r="G228" s="4510">
        <v>0</v>
      </c>
      <c r="H228" s="4483">
        <v>0</v>
      </c>
      <c r="I228" s="4510">
        <v>0</v>
      </c>
      <c r="J228" s="4483">
        <v>0</v>
      </c>
      <c r="K228" s="4510">
        <v>0</v>
      </c>
      <c r="L228" s="4483">
        <v>0</v>
      </c>
      <c r="M228" s="4510">
        <v>0</v>
      </c>
      <c r="N228" s="4483">
        <v>0</v>
      </c>
      <c r="O228" s="4510">
        <v>0</v>
      </c>
      <c r="P228" s="4483">
        <v>0</v>
      </c>
      <c r="Q228" s="4510">
        <v>0</v>
      </c>
      <c r="R228" s="4483">
        <v>0</v>
      </c>
      <c r="S228" s="4510">
        <v>0</v>
      </c>
      <c r="T228" s="4483">
        <v>0</v>
      </c>
      <c r="U228" s="4510">
        <v>0</v>
      </c>
      <c r="V228" s="4483">
        <v>0</v>
      </c>
      <c r="W228" s="4510">
        <v>0</v>
      </c>
      <c r="X228" s="4483">
        <v>0</v>
      </c>
      <c r="Y228" s="4510">
        <v>0</v>
      </c>
      <c r="Z228" s="4483">
        <v>0</v>
      </c>
      <c r="AA228" s="4510">
        <v>0</v>
      </c>
      <c r="AB228" s="4483">
        <v>0</v>
      </c>
      <c r="AC228" s="4510">
        <v>0</v>
      </c>
      <c r="AD228" s="4483">
        <v>0</v>
      </c>
      <c r="AE228" s="4510">
        <v>0</v>
      </c>
      <c r="AF228" s="4483">
        <v>0</v>
      </c>
      <c r="AG228" s="4510">
        <v>0</v>
      </c>
      <c r="AH228" s="4483">
        <v>0</v>
      </c>
      <c r="AI228" s="4510">
        <v>0</v>
      </c>
      <c r="AJ228" s="4483">
        <v>0</v>
      </c>
      <c r="AK228" s="4510">
        <v>0</v>
      </c>
      <c r="AL228" s="4483">
        <v>0</v>
      </c>
      <c r="AM228" s="4569">
        <v>0</v>
      </c>
      <c r="AN228" s="4570">
        <v>0</v>
      </c>
      <c r="AO228" s="4484">
        <v>0</v>
      </c>
      <c r="AP228" s="4510">
        <v>0</v>
      </c>
      <c r="AQ228" s="4510">
        <v>0</v>
      </c>
      <c r="AR228" s="4513">
        <v>0</v>
      </c>
      <c r="AS228" s="4483">
        <v>0</v>
      </c>
      <c r="AT228" s="4510">
        <v>0</v>
      </c>
      <c r="AU228" s="4510">
        <v>0</v>
      </c>
      <c r="AV228" s="4510"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6075"/>
      <c r="B229" s="4607" t="s">
        <v>198</v>
      </c>
      <c r="C229" s="1588">
        <f t="shared" si="75"/>
        <v>6</v>
      </c>
      <c r="D229" s="432">
        <f t="shared" si="66"/>
        <v>0</v>
      </c>
      <c r="E229" s="416">
        <f t="shared" si="67"/>
        <v>6</v>
      </c>
      <c r="F229" s="1589">
        <v>0</v>
      </c>
      <c r="G229" s="417">
        <v>0</v>
      </c>
      <c r="H229" s="1589">
        <v>0</v>
      </c>
      <c r="I229" s="417">
        <v>0</v>
      </c>
      <c r="J229" s="1589">
        <v>0</v>
      </c>
      <c r="K229" s="417">
        <v>4</v>
      </c>
      <c r="L229" s="1589">
        <v>0</v>
      </c>
      <c r="M229" s="417">
        <v>2</v>
      </c>
      <c r="N229" s="1589">
        <v>0</v>
      </c>
      <c r="O229" s="417">
        <v>0</v>
      </c>
      <c r="P229" s="1589">
        <v>0</v>
      </c>
      <c r="Q229" s="417">
        <v>0</v>
      </c>
      <c r="R229" s="1589">
        <v>0</v>
      </c>
      <c r="S229" s="417">
        <v>0</v>
      </c>
      <c r="T229" s="1589">
        <v>0</v>
      </c>
      <c r="U229" s="417">
        <v>0</v>
      </c>
      <c r="V229" s="1589">
        <v>0</v>
      </c>
      <c r="W229" s="417">
        <v>0</v>
      </c>
      <c r="X229" s="1589">
        <v>0</v>
      </c>
      <c r="Y229" s="417">
        <v>0</v>
      </c>
      <c r="Z229" s="1589">
        <v>0</v>
      </c>
      <c r="AA229" s="417">
        <v>0</v>
      </c>
      <c r="AB229" s="1589">
        <v>0</v>
      </c>
      <c r="AC229" s="417">
        <v>0</v>
      </c>
      <c r="AD229" s="1589">
        <v>0</v>
      </c>
      <c r="AE229" s="417">
        <v>0</v>
      </c>
      <c r="AF229" s="1589">
        <v>0</v>
      </c>
      <c r="AG229" s="417">
        <v>0</v>
      </c>
      <c r="AH229" s="1589">
        <v>0</v>
      </c>
      <c r="AI229" s="417">
        <v>0</v>
      </c>
      <c r="AJ229" s="4448">
        <v>0</v>
      </c>
      <c r="AK229" s="4608">
        <v>0</v>
      </c>
      <c r="AL229" s="1589">
        <v>0</v>
      </c>
      <c r="AM229" s="395">
        <v>0</v>
      </c>
      <c r="AN229" s="492">
        <v>0</v>
      </c>
      <c r="AO229" s="493">
        <v>0</v>
      </c>
      <c r="AP229" s="4608">
        <v>0</v>
      </c>
      <c r="AQ229" s="417">
        <v>0</v>
      </c>
      <c r="AR229" s="3970">
        <v>0</v>
      </c>
      <c r="AS229" s="1589">
        <v>0</v>
      </c>
      <c r="AT229" s="417">
        <v>0</v>
      </c>
      <c r="AU229" s="417">
        <v>0</v>
      </c>
      <c r="AV229" s="417"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4613" t="s">
        <v>199</v>
      </c>
      <c r="B230" s="4614"/>
      <c r="C230" s="4531">
        <f t="shared" si="75"/>
        <v>27</v>
      </c>
      <c r="D230" s="4532">
        <f t="shared" si="66"/>
        <v>8</v>
      </c>
      <c r="E230" s="4438">
        <f t="shared" si="67"/>
        <v>19</v>
      </c>
      <c r="F230" s="4501">
        <v>0</v>
      </c>
      <c r="G230" s="4414">
        <v>0</v>
      </c>
      <c r="H230" s="4501">
        <v>0</v>
      </c>
      <c r="I230" s="4414">
        <v>0</v>
      </c>
      <c r="J230" s="4501">
        <v>2</v>
      </c>
      <c r="K230" s="4414">
        <v>6</v>
      </c>
      <c r="L230" s="4501">
        <v>6</v>
      </c>
      <c r="M230" s="4414">
        <v>12</v>
      </c>
      <c r="N230" s="4501">
        <v>0</v>
      </c>
      <c r="O230" s="4414">
        <v>0</v>
      </c>
      <c r="P230" s="4501">
        <v>0</v>
      </c>
      <c r="Q230" s="4414">
        <v>0</v>
      </c>
      <c r="R230" s="4501">
        <v>0</v>
      </c>
      <c r="S230" s="4414">
        <v>0</v>
      </c>
      <c r="T230" s="4501">
        <v>0</v>
      </c>
      <c r="U230" s="4414">
        <v>0</v>
      </c>
      <c r="V230" s="4501">
        <v>0</v>
      </c>
      <c r="W230" s="4414">
        <v>0</v>
      </c>
      <c r="X230" s="4501">
        <v>0</v>
      </c>
      <c r="Y230" s="4414">
        <v>0</v>
      </c>
      <c r="Z230" s="4501">
        <v>0</v>
      </c>
      <c r="AA230" s="4414">
        <v>0</v>
      </c>
      <c r="AB230" s="4501">
        <v>0</v>
      </c>
      <c r="AC230" s="4414">
        <v>0</v>
      </c>
      <c r="AD230" s="4501">
        <v>0</v>
      </c>
      <c r="AE230" s="4414">
        <v>1</v>
      </c>
      <c r="AF230" s="4501">
        <v>0</v>
      </c>
      <c r="AG230" s="4414">
        <v>0</v>
      </c>
      <c r="AH230" s="4501">
        <v>0</v>
      </c>
      <c r="AI230" s="4414">
        <v>0</v>
      </c>
      <c r="AJ230" s="4501">
        <v>0</v>
      </c>
      <c r="AK230" s="4414">
        <v>0</v>
      </c>
      <c r="AL230" s="4501">
        <v>0</v>
      </c>
      <c r="AM230" s="4612">
        <v>0</v>
      </c>
      <c r="AN230" s="4633">
        <v>0</v>
      </c>
      <c r="AO230" s="4634">
        <v>0</v>
      </c>
      <c r="AP230" s="4414">
        <v>0</v>
      </c>
      <c r="AQ230" s="4414">
        <v>0</v>
      </c>
      <c r="AR230" s="4493">
        <v>0</v>
      </c>
      <c r="AS230" s="4501">
        <v>0</v>
      </c>
      <c r="AT230" s="4414">
        <v>0</v>
      </c>
      <c r="AU230" s="4414">
        <v>0</v>
      </c>
      <c r="AV230" s="4414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6016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3985">
        <f t="shared" si="67"/>
        <v>0</v>
      </c>
      <c r="F231" s="55"/>
      <c r="G231" s="57"/>
      <c r="H231" s="55"/>
      <c r="I231" s="57"/>
      <c r="J231" s="55"/>
      <c r="K231" s="57"/>
      <c r="L231" s="55"/>
      <c r="M231" s="57"/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/>
      <c r="AO231" s="373"/>
      <c r="AP231" s="57"/>
      <c r="AQ231" s="57"/>
      <c r="AR231" s="439"/>
      <c r="AS231" s="55"/>
      <c r="AT231" s="57"/>
      <c r="AU231" s="57"/>
      <c r="AV231" s="57"/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221"/>
      <c r="B232" s="286" t="s">
        <v>202</v>
      </c>
      <c r="C232" s="441">
        <f t="shared" si="75"/>
        <v>4</v>
      </c>
      <c r="D232" s="442">
        <f t="shared" si="66"/>
        <v>2</v>
      </c>
      <c r="E232" s="3976">
        <f t="shared" si="67"/>
        <v>2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2</v>
      </c>
      <c r="M232" s="40">
        <v>2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221"/>
      <c r="B233" s="286" t="s">
        <v>203</v>
      </c>
      <c r="C233" s="441">
        <f t="shared" si="75"/>
        <v>0</v>
      </c>
      <c r="D233" s="442">
        <f t="shared" si="66"/>
        <v>0</v>
      </c>
      <c r="E233" s="3976">
        <f t="shared" si="67"/>
        <v>0</v>
      </c>
      <c r="F233" s="36"/>
      <c r="G233" s="40"/>
      <c r="H233" s="36"/>
      <c r="I233" s="40"/>
      <c r="J233" s="36"/>
      <c r="K233" s="40"/>
      <c r="L233" s="36"/>
      <c r="M233" s="40"/>
      <c r="N233" s="36"/>
      <c r="O233" s="40"/>
      <c r="P233" s="36"/>
      <c r="Q233" s="40"/>
      <c r="R233" s="36"/>
      <c r="S233" s="40"/>
      <c r="T233" s="36"/>
      <c r="U233" s="40"/>
      <c r="V233" s="36"/>
      <c r="W233" s="40"/>
      <c r="X233" s="36"/>
      <c r="Y233" s="40"/>
      <c r="Z233" s="36"/>
      <c r="AA233" s="40"/>
      <c r="AB233" s="36"/>
      <c r="AC233" s="40"/>
      <c r="AD233" s="36"/>
      <c r="AE233" s="40"/>
      <c r="AF233" s="36"/>
      <c r="AG233" s="40"/>
      <c r="AH233" s="36"/>
      <c r="AI233" s="40"/>
      <c r="AJ233" s="36"/>
      <c r="AK233" s="40"/>
      <c r="AL233" s="36"/>
      <c r="AM233" s="347"/>
      <c r="AN233" s="363"/>
      <c r="AO233" s="373"/>
      <c r="AP233" s="57"/>
      <c r="AQ233" s="40"/>
      <c r="AR233" s="240"/>
      <c r="AS233" s="36"/>
      <c r="AT233" s="40"/>
      <c r="AU233" s="40"/>
      <c r="AV233" s="40"/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221"/>
      <c r="B234" s="495" t="s">
        <v>204</v>
      </c>
      <c r="C234" s="441">
        <f t="shared" si="75"/>
        <v>0</v>
      </c>
      <c r="D234" s="496"/>
      <c r="E234" s="3976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221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3976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221"/>
      <c r="B236" s="497" t="s">
        <v>206</v>
      </c>
      <c r="C236" s="441">
        <f t="shared" si="75"/>
        <v>0</v>
      </c>
      <c r="D236" s="442">
        <f t="shared" si="76"/>
        <v>0</v>
      </c>
      <c r="E236" s="3976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221"/>
      <c r="B237" s="497" t="s">
        <v>207</v>
      </c>
      <c r="C237" s="441">
        <f t="shared" si="75"/>
        <v>0</v>
      </c>
      <c r="D237" s="442">
        <f t="shared" si="76"/>
        <v>0</v>
      </c>
      <c r="E237" s="3976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6075"/>
      <c r="B238" s="498" t="s">
        <v>208</v>
      </c>
      <c r="C238" s="451">
        <f t="shared" si="75"/>
        <v>0</v>
      </c>
      <c r="D238" s="444">
        <f t="shared" si="76"/>
        <v>0</v>
      </c>
      <c r="E238" s="3983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6016" t="s">
        <v>209</v>
      </c>
      <c r="B239" s="4635" t="s">
        <v>210</v>
      </c>
      <c r="C239" s="4602">
        <f t="shared" si="75"/>
        <v>0</v>
      </c>
      <c r="D239" s="4603">
        <f t="shared" si="76"/>
        <v>0</v>
      </c>
      <c r="E239" s="4601">
        <f t="shared" si="76"/>
        <v>0</v>
      </c>
      <c r="F239" s="4483"/>
      <c r="G239" s="4510"/>
      <c r="H239" s="4483"/>
      <c r="I239" s="4510"/>
      <c r="J239" s="4483"/>
      <c r="K239" s="4510"/>
      <c r="L239" s="4483"/>
      <c r="M239" s="4510"/>
      <c r="N239" s="4483"/>
      <c r="O239" s="4510"/>
      <c r="P239" s="4483"/>
      <c r="Q239" s="4510"/>
      <c r="R239" s="4483"/>
      <c r="S239" s="4510"/>
      <c r="T239" s="4483"/>
      <c r="U239" s="4510"/>
      <c r="V239" s="4483"/>
      <c r="W239" s="4510"/>
      <c r="X239" s="4483"/>
      <c r="Y239" s="4510"/>
      <c r="Z239" s="4483"/>
      <c r="AA239" s="4510"/>
      <c r="AB239" s="4483"/>
      <c r="AC239" s="4510"/>
      <c r="AD239" s="4483"/>
      <c r="AE239" s="4510"/>
      <c r="AF239" s="4483"/>
      <c r="AG239" s="4510"/>
      <c r="AH239" s="4483"/>
      <c r="AI239" s="4510"/>
      <c r="AJ239" s="4636"/>
      <c r="AK239" s="587"/>
      <c r="AL239" s="4483"/>
      <c r="AM239" s="4569"/>
      <c r="AN239" s="363"/>
      <c r="AO239" s="373"/>
      <c r="AP239" s="57"/>
      <c r="AQ239" s="4510"/>
      <c r="AR239" s="4513"/>
      <c r="AS239" s="4483"/>
      <c r="AT239" s="4510"/>
      <c r="AU239" s="4510"/>
      <c r="AV239" s="4510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221"/>
      <c r="B240" s="476" t="s">
        <v>211</v>
      </c>
      <c r="C240" s="441">
        <f t="shared" si="75"/>
        <v>0</v>
      </c>
      <c r="D240" s="442">
        <f t="shared" si="76"/>
        <v>0</v>
      </c>
      <c r="E240" s="3976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221"/>
      <c r="B241" s="477" t="s">
        <v>212</v>
      </c>
      <c r="C241" s="454">
        <f t="shared" si="75"/>
        <v>2</v>
      </c>
      <c r="D241" s="455">
        <f t="shared" si="76"/>
        <v>0</v>
      </c>
      <c r="E241" s="3979">
        <f t="shared" si="76"/>
        <v>2</v>
      </c>
      <c r="F241" s="43">
        <v>0</v>
      </c>
      <c r="G241" s="63">
        <v>0</v>
      </c>
      <c r="H241" s="43">
        <v>0</v>
      </c>
      <c r="I241" s="63">
        <v>0</v>
      </c>
      <c r="J241" s="43">
        <v>0</v>
      </c>
      <c r="K241" s="63">
        <v>1</v>
      </c>
      <c r="L241" s="43">
        <v>0</v>
      </c>
      <c r="M241" s="63">
        <v>1</v>
      </c>
      <c r="N241" s="43">
        <v>0</v>
      </c>
      <c r="O241" s="63">
        <v>0</v>
      </c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>
        <v>0</v>
      </c>
      <c r="AR241" s="298">
        <v>0</v>
      </c>
      <c r="AS241" s="43">
        <v>0</v>
      </c>
      <c r="AT241" s="63">
        <v>0</v>
      </c>
      <c r="AU241" s="63">
        <v>0</v>
      </c>
      <c r="AV241" s="63">
        <v>0</v>
      </c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6016" t="s">
        <v>213</v>
      </c>
      <c r="B242" s="4622" t="s">
        <v>214</v>
      </c>
      <c r="C242" s="4602">
        <f t="shared" si="75"/>
        <v>1</v>
      </c>
      <c r="D242" s="4603">
        <f>SUM(F242+H242+J242+L242+N242)</f>
        <v>1</v>
      </c>
      <c r="E242" s="4601">
        <f>SUM(G242+I242+K242+M242+O242)</f>
        <v>0</v>
      </c>
      <c r="F242" s="4483">
        <v>0</v>
      </c>
      <c r="G242" s="4510">
        <v>0</v>
      </c>
      <c r="H242" s="4483">
        <v>0</v>
      </c>
      <c r="I242" s="4510">
        <v>0</v>
      </c>
      <c r="J242" s="4483">
        <v>1</v>
      </c>
      <c r="K242" s="4510">
        <v>0</v>
      </c>
      <c r="L242" s="4483">
        <v>0</v>
      </c>
      <c r="M242" s="4510">
        <v>0</v>
      </c>
      <c r="N242" s="4483">
        <v>0</v>
      </c>
      <c r="O242" s="4510">
        <v>0</v>
      </c>
      <c r="P242" s="4616"/>
      <c r="Q242" s="4617"/>
      <c r="R242" s="4616"/>
      <c r="S242" s="4617"/>
      <c r="T242" s="4616"/>
      <c r="U242" s="4617"/>
      <c r="V242" s="4616"/>
      <c r="W242" s="4617"/>
      <c r="X242" s="4616"/>
      <c r="Y242" s="4617"/>
      <c r="Z242" s="4616"/>
      <c r="AA242" s="4617"/>
      <c r="AB242" s="4616"/>
      <c r="AC242" s="4617"/>
      <c r="AD242" s="4616"/>
      <c r="AE242" s="4617"/>
      <c r="AF242" s="4616"/>
      <c r="AG242" s="4617"/>
      <c r="AH242" s="4616"/>
      <c r="AI242" s="4617"/>
      <c r="AJ242" s="4616"/>
      <c r="AK242" s="4617"/>
      <c r="AL242" s="4616"/>
      <c r="AM242" s="4637"/>
      <c r="AN242" s="4570"/>
      <c r="AO242" s="4484"/>
      <c r="AP242" s="4510"/>
      <c r="AQ242" s="4510">
        <v>0</v>
      </c>
      <c r="AR242" s="4619"/>
      <c r="AS242" s="4483">
        <v>0</v>
      </c>
      <c r="AT242" s="4510">
        <v>0</v>
      </c>
      <c r="AU242" s="4510">
        <v>0</v>
      </c>
      <c r="AV242" s="4510"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221"/>
      <c r="B243" s="286" t="s">
        <v>215</v>
      </c>
      <c r="C243" s="441">
        <f t="shared" si="75"/>
        <v>1</v>
      </c>
      <c r="D243" s="442">
        <f t="shared" ref="D243:E245" si="77">SUM(F243+H243+J243+L243+N243)</f>
        <v>1</v>
      </c>
      <c r="E243" s="3976">
        <f t="shared" si="77"/>
        <v>0</v>
      </c>
      <c r="F243" s="36">
        <v>0</v>
      </c>
      <c r="G243" s="40">
        <v>0</v>
      </c>
      <c r="H243" s="36">
        <v>0</v>
      </c>
      <c r="I243" s="40">
        <v>0</v>
      </c>
      <c r="J243" s="36">
        <v>0</v>
      </c>
      <c r="K243" s="40">
        <v>0</v>
      </c>
      <c r="L243" s="36">
        <v>1</v>
      </c>
      <c r="M243" s="40">
        <v>0</v>
      </c>
      <c r="N243" s="36">
        <v>0</v>
      </c>
      <c r="O243" s="40">
        <v>0</v>
      </c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>
        <v>0</v>
      </c>
      <c r="AR243" s="502"/>
      <c r="AS243" s="36">
        <v>0</v>
      </c>
      <c r="AT243" s="40">
        <v>0</v>
      </c>
      <c r="AU243" s="40">
        <v>0</v>
      </c>
      <c r="AV243" s="40">
        <v>0</v>
      </c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221"/>
      <c r="B244" s="286" t="s">
        <v>216</v>
      </c>
      <c r="C244" s="441">
        <f t="shared" si="75"/>
        <v>0</v>
      </c>
      <c r="D244" s="442">
        <f t="shared" si="77"/>
        <v>0</v>
      </c>
      <c r="E244" s="3976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221"/>
      <c r="B245" s="477" t="s">
        <v>217</v>
      </c>
      <c r="C245" s="454">
        <f t="shared" si="75"/>
        <v>0</v>
      </c>
      <c r="D245" s="455">
        <f t="shared" si="77"/>
        <v>0</v>
      </c>
      <c r="E245" s="3979">
        <f t="shared" si="77"/>
        <v>0</v>
      </c>
      <c r="F245" s="43"/>
      <c r="G245" s="63"/>
      <c r="H245" s="43"/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/>
      <c r="AR245" s="504"/>
      <c r="AS245" s="43"/>
      <c r="AT245" s="63"/>
      <c r="AU245" s="63"/>
      <c r="AV245" s="63"/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6016" t="s">
        <v>218</v>
      </c>
      <c r="B246" s="4638" t="s">
        <v>248</v>
      </c>
      <c r="C246" s="436">
        <f t="shared" si="75"/>
        <v>4</v>
      </c>
      <c r="D246" s="437">
        <f t="shared" ref="D246:E264" si="78">SUM(F246+H246+J246+L246+N246+P246+R246+T246+V246+X246+Z246+AB246+AD246+AF246+AH246+AJ246+AL246)</f>
        <v>2</v>
      </c>
      <c r="E246" s="3985">
        <f>SUM(G246+I246+K246+M246+O246+Q246+S246+U246+W246+Y246+AA246+AC246+AE246+AG246+AI246+AK246+AM246)</f>
        <v>2</v>
      </c>
      <c r="F246" s="55">
        <v>0</v>
      </c>
      <c r="G246" s="57">
        <v>0</v>
      </c>
      <c r="H246" s="55">
        <v>0</v>
      </c>
      <c r="I246" s="57">
        <v>1</v>
      </c>
      <c r="J246" s="55">
        <v>1</v>
      </c>
      <c r="K246" s="57">
        <v>1</v>
      </c>
      <c r="L246" s="55">
        <v>1</v>
      </c>
      <c r="M246" s="57">
        <v>0</v>
      </c>
      <c r="N246" s="55">
        <v>0</v>
      </c>
      <c r="O246" s="57">
        <v>0</v>
      </c>
      <c r="P246" s="55">
        <v>0</v>
      </c>
      <c r="Q246" s="57">
        <v>0</v>
      </c>
      <c r="R246" s="55">
        <v>0</v>
      </c>
      <c r="S246" s="57">
        <v>0</v>
      </c>
      <c r="T246" s="55">
        <v>0</v>
      </c>
      <c r="U246" s="57">
        <v>0</v>
      </c>
      <c r="V246" s="55">
        <v>0</v>
      </c>
      <c r="W246" s="57">
        <v>0</v>
      </c>
      <c r="X246" s="55">
        <v>0</v>
      </c>
      <c r="Y246" s="57">
        <v>0</v>
      </c>
      <c r="Z246" s="55">
        <v>0</v>
      </c>
      <c r="AA246" s="57">
        <v>0</v>
      </c>
      <c r="AB246" s="55">
        <v>0</v>
      </c>
      <c r="AC246" s="57">
        <v>0</v>
      </c>
      <c r="AD246" s="55">
        <v>0</v>
      </c>
      <c r="AE246" s="57">
        <v>0</v>
      </c>
      <c r="AF246" s="55">
        <v>0</v>
      </c>
      <c r="AG246" s="57">
        <v>0</v>
      </c>
      <c r="AH246" s="55">
        <v>0</v>
      </c>
      <c r="AI246" s="57">
        <v>0</v>
      </c>
      <c r="AJ246" s="55">
        <v>0</v>
      </c>
      <c r="AK246" s="57">
        <v>0</v>
      </c>
      <c r="AL246" s="55">
        <v>0</v>
      </c>
      <c r="AM246" s="4623">
        <v>0</v>
      </c>
      <c r="AN246" s="4484">
        <v>0</v>
      </c>
      <c r="AO246" s="4489">
        <v>0</v>
      </c>
      <c r="AP246" s="4485">
        <v>0</v>
      </c>
      <c r="AQ246" s="57">
        <v>0</v>
      </c>
      <c r="AR246" s="57">
        <v>0</v>
      </c>
      <c r="AS246" s="4483">
        <v>0</v>
      </c>
      <c r="AT246" s="40">
        <v>0</v>
      </c>
      <c r="AU246" s="40">
        <v>0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221"/>
      <c r="B247" s="3984" t="s">
        <v>220</v>
      </c>
      <c r="C247" s="441">
        <f t="shared" si="75"/>
        <v>0</v>
      </c>
      <c r="D247" s="442">
        <f t="shared" si="78"/>
        <v>0</v>
      </c>
      <c r="E247" s="3976">
        <f t="shared" si="78"/>
        <v>0</v>
      </c>
      <c r="F247" s="36">
        <v>0</v>
      </c>
      <c r="G247" s="40">
        <v>0</v>
      </c>
      <c r="H247" s="36">
        <v>0</v>
      </c>
      <c r="I247" s="40">
        <v>0</v>
      </c>
      <c r="J247" s="36">
        <v>0</v>
      </c>
      <c r="K247" s="40">
        <v>0</v>
      </c>
      <c r="L247" s="36">
        <v>0</v>
      </c>
      <c r="M247" s="40">
        <v>0</v>
      </c>
      <c r="N247" s="36">
        <v>0</v>
      </c>
      <c r="O247" s="40">
        <v>0</v>
      </c>
      <c r="P247" s="36">
        <v>0</v>
      </c>
      <c r="Q247" s="40">
        <v>0</v>
      </c>
      <c r="R247" s="36">
        <v>0</v>
      </c>
      <c r="S247" s="40">
        <v>0</v>
      </c>
      <c r="T247" s="36">
        <v>0</v>
      </c>
      <c r="U247" s="40">
        <v>0</v>
      </c>
      <c r="V247" s="36">
        <v>0</v>
      </c>
      <c r="W247" s="40">
        <v>0</v>
      </c>
      <c r="X247" s="36">
        <v>0</v>
      </c>
      <c r="Y247" s="40">
        <v>0</v>
      </c>
      <c r="Z247" s="36">
        <v>0</v>
      </c>
      <c r="AA247" s="40">
        <v>0</v>
      </c>
      <c r="AB247" s="36">
        <v>0</v>
      </c>
      <c r="AC247" s="40">
        <v>0</v>
      </c>
      <c r="AD247" s="36">
        <v>0</v>
      </c>
      <c r="AE247" s="40">
        <v>0</v>
      </c>
      <c r="AF247" s="36">
        <v>0</v>
      </c>
      <c r="AG247" s="40">
        <v>0</v>
      </c>
      <c r="AH247" s="36">
        <v>0</v>
      </c>
      <c r="AI247" s="40">
        <v>0</v>
      </c>
      <c r="AJ247" s="36">
        <v>0</v>
      </c>
      <c r="AK247" s="40">
        <v>0</v>
      </c>
      <c r="AL247" s="36">
        <v>0</v>
      </c>
      <c r="AM247" s="39">
        <v>0</v>
      </c>
      <c r="AN247" s="237">
        <v>0</v>
      </c>
      <c r="AO247" s="37">
        <v>0</v>
      </c>
      <c r="AP247" s="41">
        <v>0</v>
      </c>
      <c r="AQ247" s="40">
        <v>0</v>
      </c>
      <c r="AR247" s="40">
        <v>0</v>
      </c>
      <c r="AS247" s="36">
        <v>0</v>
      </c>
      <c r="AT247" s="40">
        <v>0</v>
      </c>
      <c r="AU247" s="40">
        <v>0</v>
      </c>
      <c r="AV247" s="40">
        <v>0</v>
      </c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221"/>
      <c r="B248" s="3984" t="s">
        <v>221</v>
      </c>
      <c r="C248" s="441">
        <f t="shared" si="75"/>
        <v>0</v>
      </c>
      <c r="D248" s="442">
        <f t="shared" si="78"/>
        <v>0</v>
      </c>
      <c r="E248" s="3976">
        <f t="shared" si="78"/>
        <v>0</v>
      </c>
      <c r="F248" s="36">
        <v>0</v>
      </c>
      <c r="G248" s="40">
        <v>0</v>
      </c>
      <c r="H248" s="36">
        <v>0</v>
      </c>
      <c r="I248" s="40">
        <v>0</v>
      </c>
      <c r="J248" s="36">
        <v>0</v>
      </c>
      <c r="K248" s="40">
        <v>0</v>
      </c>
      <c r="L248" s="36">
        <v>0</v>
      </c>
      <c r="M248" s="40">
        <v>0</v>
      </c>
      <c r="N248" s="36">
        <v>0</v>
      </c>
      <c r="O248" s="40">
        <v>0</v>
      </c>
      <c r="P248" s="36">
        <v>0</v>
      </c>
      <c r="Q248" s="40">
        <v>0</v>
      </c>
      <c r="R248" s="36">
        <v>0</v>
      </c>
      <c r="S248" s="40">
        <v>0</v>
      </c>
      <c r="T248" s="36">
        <v>0</v>
      </c>
      <c r="U248" s="40">
        <v>0</v>
      </c>
      <c r="V248" s="36">
        <v>0</v>
      </c>
      <c r="W248" s="40">
        <v>0</v>
      </c>
      <c r="X248" s="36">
        <v>0</v>
      </c>
      <c r="Y248" s="40">
        <v>0</v>
      </c>
      <c r="Z248" s="36">
        <v>0</v>
      </c>
      <c r="AA248" s="40">
        <v>0</v>
      </c>
      <c r="AB248" s="36">
        <v>0</v>
      </c>
      <c r="AC248" s="40">
        <v>0</v>
      </c>
      <c r="AD248" s="36">
        <v>0</v>
      </c>
      <c r="AE248" s="40">
        <v>0</v>
      </c>
      <c r="AF248" s="36">
        <v>0</v>
      </c>
      <c r="AG248" s="40">
        <v>0</v>
      </c>
      <c r="AH248" s="36">
        <v>0</v>
      </c>
      <c r="AI248" s="40">
        <v>0</v>
      </c>
      <c r="AJ248" s="36">
        <v>0</v>
      </c>
      <c r="AK248" s="40">
        <v>0</v>
      </c>
      <c r="AL248" s="36">
        <v>0</v>
      </c>
      <c r="AM248" s="39">
        <v>0</v>
      </c>
      <c r="AN248" s="237">
        <v>0</v>
      </c>
      <c r="AO248" s="37">
        <v>0</v>
      </c>
      <c r="AP248" s="41">
        <v>0</v>
      </c>
      <c r="AQ248" s="40">
        <v>0</v>
      </c>
      <c r="AR248" s="40">
        <v>0</v>
      </c>
      <c r="AS248" s="36">
        <v>0</v>
      </c>
      <c r="AT248" s="40">
        <v>0</v>
      </c>
      <c r="AU248" s="40">
        <v>0</v>
      </c>
      <c r="AV248" s="40">
        <v>0</v>
      </c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221"/>
      <c r="B249" s="3984" t="s">
        <v>222</v>
      </c>
      <c r="C249" s="441">
        <f t="shared" si="75"/>
        <v>0</v>
      </c>
      <c r="D249" s="442">
        <f t="shared" si="78"/>
        <v>0</v>
      </c>
      <c r="E249" s="3976">
        <f t="shared" si="78"/>
        <v>0</v>
      </c>
      <c r="F249" s="36">
        <v>0</v>
      </c>
      <c r="G249" s="40">
        <v>0</v>
      </c>
      <c r="H249" s="36">
        <v>0</v>
      </c>
      <c r="I249" s="40">
        <v>0</v>
      </c>
      <c r="J249" s="36">
        <v>0</v>
      </c>
      <c r="K249" s="40">
        <v>0</v>
      </c>
      <c r="L249" s="36">
        <v>0</v>
      </c>
      <c r="M249" s="40">
        <v>0</v>
      </c>
      <c r="N249" s="36">
        <v>0</v>
      </c>
      <c r="O249" s="40">
        <v>0</v>
      </c>
      <c r="P249" s="36">
        <v>0</v>
      </c>
      <c r="Q249" s="40">
        <v>0</v>
      </c>
      <c r="R249" s="36">
        <v>0</v>
      </c>
      <c r="S249" s="40">
        <v>0</v>
      </c>
      <c r="T249" s="36">
        <v>0</v>
      </c>
      <c r="U249" s="40">
        <v>0</v>
      </c>
      <c r="V249" s="36">
        <v>0</v>
      </c>
      <c r="W249" s="40">
        <v>0</v>
      </c>
      <c r="X249" s="36">
        <v>0</v>
      </c>
      <c r="Y249" s="40">
        <v>0</v>
      </c>
      <c r="Z249" s="36">
        <v>0</v>
      </c>
      <c r="AA249" s="40">
        <v>0</v>
      </c>
      <c r="AB249" s="36">
        <v>0</v>
      </c>
      <c r="AC249" s="40">
        <v>0</v>
      </c>
      <c r="AD249" s="36">
        <v>0</v>
      </c>
      <c r="AE249" s="40">
        <v>0</v>
      </c>
      <c r="AF249" s="36">
        <v>0</v>
      </c>
      <c r="AG249" s="40">
        <v>0</v>
      </c>
      <c r="AH249" s="36">
        <v>0</v>
      </c>
      <c r="AI249" s="40">
        <v>0</v>
      </c>
      <c r="AJ249" s="36">
        <v>0</v>
      </c>
      <c r="AK249" s="40">
        <v>0</v>
      </c>
      <c r="AL249" s="36">
        <v>0</v>
      </c>
      <c r="AM249" s="39">
        <v>0</v>
      </c>
      <c r="AN249" s="237">
        <v>0</v>
      </c>
      <c r="AO249" s="37">
        <v>0</v>
      </c>
      <c r="AP249" s="41">
        <v>0</v>
      </c>
      <c r="AQ249" s="40">
        <v>0</v>
      </c>
      <c r="AR249" s="40">
        <v>0</v>
      </c>
      <c r="AS249" s="36">
        <v>0</v>
      </c>
      <c r="AT249" s="40">
        <v>0</v>
      </c>
      <c r="AU249" s="40">
        <v>0</v>
      </c>
      <c r="AV249" s="40">
        <v>0</v>
      </c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221"/>
      <c r="B250" s="3984" t="s">
        <v>223</v>
      </c>
      <c r="C250" s="436">
        <f t="shared" si="75"/>
        <v>1</v>
      </c>
      <c r="D250" s="437">
        <f t="shared" si="78"/>
        <v>1</v>
      </c>
      <c r="E250" s="3985">
        <f t="shared" si="78"/>
        <v>0</v>
      </c>
      <c r="F250" s="36">
        <v>0</v>
      </c>
      <c r="G250" s="40">
        <v>0</v>
      </c>
      <c r="H250" s="36">
        <v>0</v>
      </c>
      <c r="I250" s="40">
        <v>0</v>
      </c>
      <c r="J250" s="36">
        <v>0</v>
      </c>
      <c r="K250" s="40">
        <v>0</v>
      </c>
      <c r="L250" s="36">
        <v>1</v>
      </c>
      <c r="M250" s="40">
        <v>0</v>
      </c>
      <c r="N250" s="36">
        <v>0</v>
      </c>
      <c r="O250" s="40">
        <v>0</v>
      </c>
      <c r="P250" s="36">
        <v>0</v>
      </c>
      <c r="Q250" s="40">
        <v>0</v>
      </c>
      <c r="R250" s="36">
        <v>0</v>
      </c>
      <c r="S250" s="40">
        <v>0</v>
      </c>
      <c r="T250" s="36">
        <v>0</v>
      </c>
      <c r="U250" s="40">
        <v>0</v>
      </c>
      <c r="V250" s="36">
        <v>0</v>
      </c>
      <c r="W250" s="40">
        <v>0</v>
      </c>
      <c r="X250" s="36">
        <v>0</v>
      </c>
      <c r="Y250" s="40">
        <v>0</v>
      </c>
      <c r="Z250" s="36">
        <v>0</v>
      </c>
      <c r="AA250" s="40">
        <v>0</v>
      </c>
      <c r="AB250" s="36">
        <v>0</v>
      </c>
      <c r="AC250" s="40">
        <v>0</v>
      </c>
      <c r="AD250" s="36">
        <v>0</v>
      </c>
      <c r="AE250" s="40">
        <v>0</v>
      </c>
      <c r="AF250" s="36">
        <v>0</v>
      </c>
      <c r="AG250" s="40">
        <v>0</v>
      </c>
      <c r="AH250" s="36">
        <v>0</v>
      </c>
      <c r="AI250" s="40">
        <v>0</v>
      </c>
      <c r="AJ250" s="36">
        <v>0</v>
      </c>
      <c r="AK250" s="40">
        <v>0</v>
      </c>
      <c r="AL250" s="36">
        <v>0</v>
      </c>
      <c r="AM250" s="39">
        <v>0</v>
      </c>
      <c r="AN250" s="237">
        <v>0</v>
      </c>
      <c r="AO250" s="37">
        <v>0</v>
      </c>
      <c r="AP250" s="41">
        <v>0</v>
      </c>
      <c r="AQ250" s="40">
        <v>0</v>
      </c>
      <c r="AR250" s="40">
        <v>0</v>
      </c>
      <c r="AS250" s="36">
        <v>0</v>
      </c>
      <c r="AT250" s="40">
        <v>0</v>
      </c>
      <c r="AU250" s="40">
        <v>0</v>
      </c>
      <c r="AV250" s="40"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6075"/>
      <c r="B251" s="469" t="s">
        <v>224</v>
      </c>
      <c r="C251" s="1588">
        <f t="shared" si="75"/>
        <v>6</v>
      </c>
      <c r="D251" s="432">
        <f t="shared" si="78"/>
        <v>6</v>
      </c>
      <c r="E251" s="416">
        <f t="shared" si="78"/>
        <v>0</v>
      </c>
      <c r="F251" s="36">
        <v>0</v>
      </c>
      <c r="G251" s="40">
        <v>0</v>
      </c>
      <c r="H251" s="36">
        <v>0</v>
      </c>
      <c r="I251" s="40">
        <v>0</v>
      </c>
      <c r="J251" s="36">
        <v>3</v>
      </c>
      <c r="K251" s="40">
        <v>0</v>
      </c>
      <c r="L251" s="36">
        <v>2</v>
      </c>
      <c r="M251" s="40">
        <v>0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1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6016" t="s">
        <v>225</v>
      </c>
      <c r="B252" s="4638" t="s">
        <v>226</v>
      </c>
      <c r="C252" s="4602">
        <f t="shared" si="75"/>
        <v>0</v>
      </c>
      <c r="D252" s="4603">
        <f t="shared" si="78"/>
        <v>0</v>
      </c>
      <c r="E252" s="4601">
        <f t="shared" si="78"/>
        <v>0</v>
      </c>
      <c r="F252" s="4483"/>
      <c r="G252" s="4510"/>
      <c r="H252" s="4483"/>
      <c r="I252" s="4510"/>
      <c r="J252" s="4483"/>
      <c r="K252" s="4510"/>
      <c r="L252" s="4483"/>
      <c r="M252" s="4510"/>
      <c r="N252" s="4483"/>
      <c r="O252" s="4510"/>
      <c r="P252" s="4483"/>
      <c r="Q252" s="4510"/>
      <c r="R252" s="4483"/>
      <c r="S252" s="4510"/>
      <c r="T252" s="4483"/>
      <c r="U252" s="4510"/>
      <c r="V252" s="4483"/>
      <c r="W252" s="4510"/>
      <c r="X252" s="4483"/>
      <c r="Y252" s="4510"/>
      <c r="Z252" s="4483"/>
      <c r="AA252" s="4510"/>
      <c r="AB252" s="4483"/>
      <c r="AC252" s="4510"/>
      <c r="AD252" s="4483"/>
      <c r="AE252" s="4510"/>
      <c r="AF252" s="4483"/>
      <c r="AG252" s="4510"/>
      <c r="AH252" s="4483"/>
      <c r="AI252" s="4510"/>
      <c r="AJ252" s="4483"/>
      <c r="AK252" s="4510"/>
      <c r="AL252" s="4483"/>
      <c r="AM252" s="4569"/>
      <c r="AN252" s="363"/>
      <c r="AO252" s="373"/>
      <c r="AP252" s="57"/>
      <c r="AQ252" s="507"/>
      <c r="AR252" s="508"/>
      <c r="AS252" s="4483"/>
      <c r="AT252" s="4510"/>
      <c r="AU252" s="4510"/>
      <c r="AV252" s="4510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221"/>
      <c r="B253" s="3975" t="s">
        <v>227</v>
      </c>
      <c r="C253" s="436">
        <f t="shared" si="75"/>
        <v>0</v>
      </c>
      <c r="D253" s="437">
        <f t="shared" si="78"/>
        <v>0</v>
      </c>
      <c r="E253" s="3985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6075"/>
      <c r="B254" s="3978" t="s">
        <v>228</v>
      </c>
      <c r="C254" s="4605">
        <f t="shared" si="75"/>
        <v>0</v>
      </c>
      <c r="D254" s="4606">
        <f t="shared" si="78"/>
        <v>0</v>
      </c>
      <c r="E254" s="4607">
        <f t="shared" si="78"/>
        <v>0</v>
      </c>
      <c r="F254" s="4448"/>
      <c r="G254" s="4608"/>
      <c r="H254" s="4448"/>
      <c r="I254" s="4608"/>
      <c r="J254" s="4448"/>
      <c r="K254" s="4608"/>
      <c r="L254" s="4448"/>
      <c r="M254" s="4608"/>
      <c r="N254" s="4448"/>
      <c r="O254" s="4608"/>
      <c r="P254" s="4448"/>
      <c r="Q254" s="4608"/>
      <c r="R254" s="4448"/>
      <c r="S254" s="4608"/>
      <c r="T254" s="4448"/>
      <c r="U254" s="4608"/>
      <c r="V254" s="4448"/>
      <c r="W254" s="4608"/>
      <c r="X254" s="4448"/>
      <c r="Y254" s="4608"/>
      <c r="Z254" s="4448"/>
      <c r="AA254" s="4608"/>
      <c r="AB254" s="4448"/>
      <c r="AC254" s="4608"/>
      <c r="AD254" s="4448"/>
      <c r="AE254" s="4608"/>
      <c r="AF254" s="4448"/>
      <c r="AG254" s="4608"/>
      <c r="AH254" s="4448"/>
      <c r="AI254" s="4608"/>
      <c r="AJ254" s="4448"/>
      <c r="AK254" s="4608"/>
      <c r="AL254" s="4448"/>
      <c r="AM254" s="428"/>
      <c r="AN254" s="4629"/>
      <c r="AO254" s="4630"/>
      <c r="AP254" s="4608"/>
      <c r="AQ254" s="384"/>
      <c r="AR254" s="504"/>
      <c r="AS254" s="4448"/>
      <c r="AT254" s="4608"/>
      <c r="AU254" s="4608"/>
      <c r="AV254" s="4608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6043" t="s">
        <v>229</v>
      </c>
      <c r="B255" s="6044"/>
      <c r="C255" s="436">
        <f t="shared" si="75"/>
        <v>0</v>
      </c>
      <c r="D255" s="437">
        <f t="shared" si="78"/>
        <v>0</v>
      </c>
      <c r="E255" s="3985">
        <f t="shared" si="78"/>
        <v>0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0</v>
      </c>
      <c r="L255" s="55">
        <v>0</v>
      </c>
      <c r="M255" s="57">
        <v>0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0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>
        <v>0</v>
      </c>
      <c r="AE255" s="57">
        <v>0</v>
      </c>
      <c r="AF255" s="55">
        <v>0</v>
      </c>
      <c r="AG255" s="57">
        <v>0</v>
      </c>
      <c r="AH255" s="55">
        <v>0</v>
      </c>
      <c r="AI255" s="57">
        <v>0</v>
      </c>
      <c r="AJ255" s="55">
        <v>0</v>
      </c>
      <c r="AK255" s="57">
        <v>0</v>
      </c>
      <c r="AL255" s="55">
        <v>0</v>
      </c>
      <c r="AM255" s="362">
        <v>0</v>
      </c>
      <c r="AN255" s="363">
        <v>0</v>
      </c>
      <c r="AO255" s="373">
        <v>0</v>
      </c>
      <c r="AP255" s="57">
        <v>0</v>
      </c>
      <c r="AQ255" s="57">
        <v>0</v>
      </c>
      <c r="AR255" s="439">
        <v>0</v>
      </c>
      <c r="AS255" s="55">
        <v>0</v>
      </c>
      <c r="AT255" s="57">
        <v>0</v>
      </c>
      <c r="AU255" s="57">
        <v>0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1</v>
      </c>
      <c r="D256" s="442">
        <f t="shared" si="78"/>
        <v>0</v>
      </c>
      <c r="E256" s="3976">
        <f t="shared" si="78"/>
        <v>1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1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3976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5</v>
      </c>
      <c r="D258" s="442">
        <f t="shared" si="78"/>
        <v>0</v>
      </c>
      <c r="E258" s="3976">
        <f t="shared" si="78"/>
        <v>5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1</v>
      </c>
      <c r="L258" s="36">
        <v>0</v>
      </c>
      <c r="M258" s="40">
        <v>4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6016" t="s">
        <v>233</v>
      </c>
      <c r="B259" s="4622" t="s">
        <v>234</v>
      </c>
      <c r="C259" s="441">
        <f t="shared" si="75"/>
        <v>0</v>
      </c>
      <c r="D259" s="442">
        <f t="shared" si="78"/>
        <v>0</v>
      </c>
      <c r="E259" s="3976">
        <f t="shared" si="78"/>
        <v>0</v>
      </c>
      <c r="F259" s="58">
        <v>0</v>
      </c>
      <c r="G259" s="60">
        <v>0</v>
      </c>
      <c r="H259" s="58">
        <v>0</v>
      </c>
      <c r="I259" s="60">
        <v>0</v>
      </c>
      <c r="J259" s="58">
        <v>0</v>
      </c>
      <c r="K259" s="60">
        <v>0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0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221"/>
      <c r="B260" s="286" t="s">
        <v>235</v>
      </c>
      <c r="C260" s="441">
        <f t="shared" si="75"/>
        <v>1</v>
      </c>
      <c r="D260" s="442">
        <f t="shared" si="78"/>
        <v>1</v>
      </c>
      <c r="E260" s="3976">
        <f t="shared" si="78"/>
        <v>0</v>
      </c>
      <c r="F260" s="58">
        <v>0</v>
      </c>
      <c r="G260" s="60">
        <v>0</v>
      </c>
      <c r="H260" s="58">
        <v>0</v>
      </c>
      <c r="I260" s="60">
        <v>0</v>
      </c>
      <c r="J260" s="58">
        <v>0</v>
      </c>
      <c r="K260" s="60">
        <v>0</v>
      </c>
      <c r="L260" s="58">
        <v>1</v>
      </c>
      <c r="M260" s="60">
        <v>0</v>
      </c>
      <c r="N260" s="58">
        <v>0</v>
      </c>
      <c r="O260" s="60">
        <v>0</v>
      </c>
      <c r="P260" s="58">
        <v>0</v>
      </c>
      <c r="Q260" s="60">
        <v>0</v>
      </c>
      <c r="R260" s="58">
        <v>0</v>
      </c>
      <c r="S260" s="60">
        <v>0</v>
      </c>
      <c r="T260" s="58">
        <v>0</v>
      </c>
      <c r="U260" s="60">
        <v>0</v>
      </c>
      <c r="V260" s="58">
        <v>0</v>
      </c>
      <c r="W260" s="60">
        <v>0</v>
      </c>
      <c r="X260" s="58">
        <v>0</v>
      </c>
      <c r="Y260" s="60">
        <v>0</v>
      </c>
      <c r="Z260" s="58">
        <v>0</v>
      </c>
      <c r="AA260" s="60">
        <v>0</v>
      </c>
      <c r="AB260" s="58">
        <v>0</v>
      </c>
      <c r="AC260" s="60">
        <v>0</v>
      </c>
      <c r="AD260" s="58">
        <v>0</v>
      </c>
      <c r="AE260" s="60">
        <v>0</v>
      </c>
      <c r="AF260" s="58">
        <v>0</v>
      </c>
      <c r="AG260" s="60">
        <v>0</v>
      </c>
      <c r="AH260" s="58">
        <v>0</v>
      </c>
      <c r="AI260" s="60">
        <v>0</v>
      </c>
      <c r="AJ260" s="58">
        <v>0</v>
      </c>
      <c r="AK260" s="60">
        <v>0</v>
      </c>
      <c r="AL260" s="58">
        <v>0</v>
      </c>
      <c r="AM260" s="352">
        <v>0</v>
      </c>
      <c r="AN260" s="363">
        <v>0</v>
      </c>
      <c r="AO260" s="373">
        <v>0</v>
      </c>
      <c r="AP260" s="57">
        <v>0</v>
      </c>
      <c r="AQ260" s="60">
        <v>0</v>
      </c>
      <c r="AR260" s="307">
        <v>0</v>
      </c>
      <c r="AS260" s="58">
        <v>0</v>
      </c>
      <c r="AT260" s="60">
        <v>0</v>
      </c>
      <c r="AU260" s="60">
        <v>0</v>
      </c>
      <c r="AV260" s="60"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221"/>
      <c r="B261" s="286" t="s">
        <v>236</v>
      </c>
      <c r="C261" s="441">
        <f t="shared" si="75"/>
        <v>0</v>
      </c>
      <c r="D261" s="442">
        <f t="shared" si="78"/>
        <v>0</v>
      </c>
      <c r="E261" s="3976">
        <f t="shared" si="78"/>
        <v>0</v>
      </c>
      <c r="F261" s="58">
        <v>0</v>
      </c>
      <c r="G261" s="60">
        <v>0</v>
      </c>
      <c r="H261" s="58">
        <v>0</v>
      </c>
      <c r="I261" s="60">
        <v>0</v>
      </c>
      <c r="J261" s="58">
        <v>0</v>
      </c>
      <c r="K261" s="60">
        <v>0</v>
      </c>
      <c r="L261" s="58">
        <v>0</v>
      </c>
      <c r="M261" s="60">
        <v>0</v>
      </c>
      <c r="N261" s="58">
        <v>0</v>
      </c>
      <c r="O261" s="60">
        <v>0</v>
      </c>
      <c r="P261" s="58">
        <v>0</v>
      </c>
      <c r="Q261" s="60">
        <v>0</v>
      </c>
      <c r="R261" s="58">
        <v>0</v>
      </c>
      <c r="S261" s="60">
        <v>0</v>
      </c>
      <c r="T261" s="58">
        <v>0</v>
      </c>
      <c r="U261" s="60">
        <v>0</v>
      </c>
      <c r="V261" s="58">
        <v>0</v>
      </c>
      <c r="W261" s="60">
        <v>0</v>
      </c>
      <c r="X261" s="58">
        <v>0</v>
      </c>
      <c r="Y261" s="60">
        <v>0</v>
      </c>
      <c r="Z261" s="58">
        <v>0</v>
      </c>
      <c r="AA261" s="60">
        <v>0</v>
      </c>
      <c r="AB261" s="58">
        <v>0</v>
      </c>
      <c r="AC261" s="60">
        <v>0</v>
      </c>
      <c r="AD261" s="58">
        <v>0</v>
      </c>
      <c r="AE261" s="60">
        <v>0</v>
      </c>
      <c r="AF261" s="58">
        <v>0</v>
      </c>
      <c r="AG261" s="60">
        <v>0</v>
      </c>
      <c r="AH261" s="58">
        <v>0</v>
      </c>
      <c r="AI261" s="60">
        <v>0</v>
      </c>
      <c r="AJ261" s="58">
        <v>0</v>
      </c>
      <c r="AK261" s="60">
        <v>0</v>
      </c>
      <c r="AL261" s="58">
        <v>0</v>
      </c>
      <c r="AM261" s="352">
        <v>0</v>
      </c>
      <c r="AN261" s="363">
        <v>0</v>
      </c>
      <c r="AO261" s="373">
        <v>0</v>
      </c>
      <c r="AP261" s="57">
        <v>0</v>
      </c>
      <c r="AQ261" s="60">
        <v>0</v>
      </c>
      <c r="AR261" s="307">
        <v>0</v>
      </c>
      <c r="AS261" s="58">
        <v>0</v>
      </c>
      <c r="AT261" s="60">
        <v>0</v>
      </c>
      <c r="AU261" s="60">
        <v>0</v>
      </c>
      <c r="AV261" s="60">
        <v>0</v>
      </c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221"/>
      <c r="B262" s="286" t="s">
        <v>237</v>
      </c>
      <c r="C262" s="441">
        <f t="shared" si="75"/>
        <v>0</v>
      </c>
      <c r="D262" s="442">
        <f t="shared" si="78"/>
        <v>0</v>
      </c>
      <c r="E262" s="3976">
        <f t="shared" si="78"/>
        <v>0</v>
      </c>
      <c r="F262" s="58">
        <v>0</v>
      </c>
      <c r="G262" s="60">
        <v>0</v>
      </c>
      <c r="H262" s="58">
        <v>0</v>
      </c>
      <c r="I262" s="60">
        <v>0</v>
      </c>
      <c r="J262" s="58">
        <v>0</v>
      </c>
      <c r="K262" s="60">
        <v>0</v>
      </c>
      <c r="L262" s="58">
        <v>0</v>
      </c>
      <c r="M262" s="60">
        <v>0</v>
      </c>
      <c r="N262" s="58">
        <v>0</v>
      </c>
      <c r="O262" s="60">
        <v>0</v>
      </c>
      <c r="P262" s="58">
        <v>0</v>
      </c>
      <c r="Q262" s="60">
        <v>0</v>
      </c>
      <c r="R262" s="58">
        <v>0</v>
      </c>
      <c r="S262" s="60">
        <v>0</v>
      </c>
      <c r="T262" s="58">
        <v>0</v>
      </c>
      <c r="U262" s="60">
        <v>0</v>
      </c>
      <c r="V262" s="58">
        <v>0</v>
      </c>
      <c r="W262" s="60">
        <v>0</v>
      </c>
      <c r="X262" s="58">
        <v>0</v>
      </c>
      <c r="Y262" s="60">
        <v>0</v>
      </c>
      <c r="Z262" s="58">
        <v>0</v>
      </c>
      <c r="AA262" s="60">
        <v>0</v>
      </c>
      <c r="AB262" s="58">
        <v>0</v>
      </c>
      <c r="AC262" s="60">
        <v>0</v>
      </c>
      <c r="AD262" s="58">
        <v>0</v>
      </c>
      <c r="AE262" s="60">
        <v>0</v>
      </c>
      <c r="AF262" s="58">
        <v>0</v>
      </c>
      <c r="AG262" s="60">
        <v>0</v>
      </c>
      <c r="AH262" s="58">
        <v>0</v>
      </c>
      <c r="AI262" s="60">
        <v>0</v>
      </c>
      <c r="AJ262" s="58">
        <v>0</v>
      </c>
      <c r="AK262" s="60">
        <v>0</v>
      </c>
      <c r="AL262" s="58">
        <v>0</v>
      </c>
      <c r="AM262" s="352">
        <v>0</v>
      </c>
      <c r="AN262" s="363">
        <v>0</v>
      </c>
      <c r="AO262" s="373">
        <v>0</v>
      </c>
      <c r="AP262" s="57">
        <v>0</v>
      </c>
      <c r="AQ262" s="60">
        <v>0</v>
      </c>
      <c r="AR262" s="307">
        <v>0</v>
      </c>
      <c r="AS262" s="58">
        <v>0</v>
      </c>
      <c r="AT262" s="60">
        <v>0</v>
      </c>
      <c r="AU262" s="60">
        <v>0</v>
      </c>
      <c r="AV262" s="60">
        <v>0</v>
      </c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6075"/>
      <c r="B263" s="477" t="s">
        <v>238</v>
      </c>
      <c r="C263" s="454">
        <f t="shared" si="75"/>
        <v>0</v>
      </c>
      <c r="D263" s="455">
        <f t="shared" si="78"/>
        <v>0</v>
      </c>
      <c r="E263" s="3979">
        <f t="shared" si="78"/>
        <v>0</v>
      </c>
      <c r="F263" s="43">
        <v>0</v>
      </c>
      <c r="G263" s="63">
        <v>0</v>
      </c>
      <c r="H263" s="43">
        <v>0</v>
      </c>
      <c r="I263" s="63">
        <v>0</v>
      </c>
      <c r="J263" s="43">
        <v>0</v>
      </c>
      <c r="K263" s="63">
        <v>0</v>
      </c>
      <c r="L263" s="43">
        <v>0</v>
      </c>
      <c r="M263" s="63">
        <v>0</v>
      </c>
      <c r="N263" s="43">
        <v>0</v>
      </c>
      <c r="O263" s="63">
        <v>0</v>
      </c>
      <c r="P263" s="43">
        <v>0</v>
      </c>
      <c r="Q263" s="63">
        <v>0</v>
      </c>
      <c r="R263" s="43">
        <v>0</v>
      </c>
      <c r="S263" s="63">
        <v>0</v>
      </c>
      <c r="T263" s="43">
        <v>0</v>
      </c>
      <c r="U263" s="63">
        <v>0</v>
      </c>
      <c r="V263" s="43">
        <v>0</v>
      </c>
      <c r="W263" s="63">
        <v>0</v>
      </c>
      <c r="X263" s="43">
        <v>0</v>
      </c>
      <c r="Y263" s="63">
        <v>0</v>
      </c>
      <c r="Z263" s="43">
        <v>0</v>
      </c>
      <c r="AA263" s="63">
        <v>0</v>
      </c>
      <c r="AB263" s="43">
        <v>0</v>
      </c>
      <c r="AC263" s="63">
        <v>0</v>
      </c>
      <c r="AD263" s="43">
        <v>0</v>
      </c>
      <c r="AE263" s="63">
        <v>0</v>
      </c>
      <c r="AF263" s="43">
        <v>0</v>
      </c>
      <c r="AG263" s="63">
        <v>0</v>
      </c>
      <c r="AH263" s="43">
        <v>0</v>
      </c>
      <c r="AI263" s="63">
        <v>0</v>
      </c>
      <c r="AJ263" s="43">
        <v>0</v>
      </c>
      <c r="AK263" s="63">
        <v>0</v>
      </c>
      <c r="AL263" s="43">
        <v>0</v>
      </c>
      <c r="AM263" s="456">
        <v>0</v>
      </c>
      <c r="AN263" s="490">
        <v>0</v>
      </c>
      <c r="AO263" s="244">
        <v>0</v>
      </c>
      <c r="AP263" s="63">
        <v>0</v>
      </c>
      <c r="AQ263" s="63">
        <v>0</v>
      </c>
      <c r="AR263" s="298">
        <v>0</v>
      </c>
      <c r="AS263" s="43">
        <v>0</v>
      </c>
      <c r="AT263" s="63">
        <v>0</v>
      </c>
      <c r="AU263" s="63">
        <v>0</v>
      </c>
      <c r="AV263" s="63">
        <v>0</v>
      </c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>
        <v>0</v>
      </c>
      <c r="G264" s="417">
        <v>0</v>
      </c>
      <c r="H264" s="1589">
        <v>0</v>
      </c>
      <c r="I264" s="417">
        <v>0</v>
      </c>
      <c r="J264" s="1589">
        <v>0</v>
      </c>
      <c r="K264" s="417">
        <v>0</v>
      </c>
      <c r="L264" s="1589">
        <v>0</v>
      </c>
      <c r="M264" s="417">
        <v>0</v>
      </c>
      <c r="N264" s="1589">
        <v>0</v>
      </c>
      <c r="O264" s="417">
        <v>0</v>
      </c>
      <c r="P264" s="1589">
        <v>0</v>
      </c>
      <c r="Q264" s="417">
        <v>0</v>
      </c>
      <c r="R264" s="1589">
        <v>0</v>
      </c>
      <c r="S264" s="417">
        <v>0</v>
      </c>
      <c r="T264" s="1589">
        <v>0</v>
      </c>
      <c r="U264" s="417">
        <v>0</v>
      </c>
      <c r="V264" s="1589">
        <v>0</v>
      </c>
      <c r="W264" s="417">
        <v>0</v>
      </c>
      <c r="X264" s="1589">
        <v>0</v>
      </c>
      <c r="Y264" s="417">
        <v>0</v>
      </c>
      <c r="Z264" s="1589">
        <v>0</v>
      </c>
      <c r="AA264" s="417">
        <v>0</v>
      </c>
      <c r="AB264" s="1589">
        <v>0</v>
      </c>
      <c r="AC264" s="417">
        <v>0</v>
      </c>
      <c r="AD264" s="1589">
        <v>0</v>
      </c>
      <c r="AE264" s="417">
        <v>0</v>
      </c>
      <c r="AF264" s="1589">
        <v>0</v>
      </c>
      <c r="AG264" s="417">
        <v>0</v>
      </c>
      <c r="AH264" s="1589">
        <v>0</v>
      </c>
      <c r="AI264" s="417">
        <v>0</v>
      </c>
      <c r="AJ264" s="1589">
        <v>0</v>
      </c>
      <c r="AK264" s="417">
        <v>0</v>
      </c>
      <c r="AL264" s="1589">
        <v>0</v>
      </c>
      <c r="AM264" s="395">
        <v>0</v>
      </c>
      <c r="AN264" s="363">
        <v>0</v>
      </c>
      <c r="AO264" s="373">
        <v>0</v>
      </c>
      <c r="AP264" s="57">
        <v>0</v>
      </c>
      <c r="AQ264" s="417">
        <v>0</v>
      </c>
      <c r="AR264" s="3970">
        <v>0</v>
      </c>
      <c r="AS264" s="1589">
        <v>0</v>
      </c>
      <c r="AT264" s="417">
        <v>0</v>
      </c>
      <c r="AU264" s="417">
        <v>0</v>
      </c>
      <c r="AV264" s="417">
        <v>0</v>
      </c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1</v>
      </c>
      <c r="D265" s="455">
        <f>SUM(F265+H265+J265+L265+N265+P265+R265+T265+V265+X265+Z265+AB265+AD265+AF265+AH265+AJ265+AL265)</f>
        <v>1</v>
      </c>
      <c r="E265" s="3979">
        <f t="shared" ref="E265" si="79">SUM(G265+I265+K265+M265+O265+Q265+S265+U265+W265+Y265+AA265+AC265+AE265+AG265+AI265+AK265+AM265)</f>
        <v>0</v>
      </c>
      <c r="F265" s="43">
        <v>0</v>
      </c>
      <c r="G265" s="63">
        <v>0</v>
      </c>
      <c r="H265" s="43">
        <v>0</v>
      </c>
      <c r="I265" s="63">
        <v>0</v>
      </c>
      <c r="J265" s="43">
        <v>0</v>
      </c>
      <c r="K265" s="63">
        <v>0</v>
      </c>
      <c r="L265" s="43">
        <v>1</v>
      </c>
      <c r="M265" s="63">
        <v>0</v>
      </c>
      <c r="N265" s="43">
        <v>0</v>
      </c>
      <c r="O265" s="63">
        <v>0</v>
      </c>
      <c r="P265" s="43">
        <v>0</v>
      </c>
      <c r="Q265" s="63">
        <v>0</v>
      </c>
      <c r="R265" s="43">
        <v>0</v>
      </c>
      <c r="S265" s="63">
        <v>0</v>
      </c>
      <c r="T265" s="43">
        <v>0</v>
      </c>
      <c r="U265" s="63">
        <v>0</v>
      </c>
      <c r="V265" s="43">
        <v>0</v>
      </c>
      <c r="W265" s="63">
        <v>0</v>
      </c>
      <c r="X265" s="43">
        <v>0</v>
      </c>
      <c r="Y265" s="63">
        <v>0</v>
      </c>
      <c r="Z265" s="43">
        <v>0</v>
      </c>
      <c r="AA265" s="63">
        <v>0</v>
      </c>
      <c r="AB265" s="43">
        <v>0</v>
      </c>
      <c r="AC265" s="63">
        <v>0</v>
      </c>
      <c r="AD265" s="43">
        <v>0</v>
      </c>
      <c r="AE265" s="63">
        <v>0</v>
      </c>
      <c r="AF265" s="43">
        <v>0</v>
      </c>
      <c r="AG265" s="63">
        <v>0</v>
      </c>
      <c r="AH265" s="43">
        <v>0</v>
      </c>
      <c r="AI265" s="63">
        <v>0</v>
      </c>
      <c r="AJ265" s="43">
        <v>0</v>
      </c>
      <c r="AK265" s="63">
        <v>0</v>
      </c>
      <c r="AL265" s="43">
        <v>0</v>
      </c>
      <c r="AM265" s="456">
        <v>0</v>
      </c>
      <c r="AN265" s="4629">
        <v>0</v>
      </c>
      <c r="AO265" s="4630">
        <v>0</v>
      </c>
      <c r="AP265" s="4608">
        <v>0</v>
      </c>
      <c r="AQ265" s="511">
        <v>0</v>
      </c>
      <c r="AR265" s="480">
        <v>0</v>
      </c>
      <c r="AS265" s="43">
        <v>0</v>
      </c>
      <c r="AT265" s="63">
        <v>0</v>
      </c>
      <c r="AU265" s="63">
        <v>0</v>
      </c>
      <c r="AV265" s="63">
        <v>0</v>
      </c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6047" t="s">
        <v>72</v>
      </c>
      <c r="D267" s="6047"/>
      <c r="E267" s="6047"/>
      <c r="F267" s="6055" t="s">
        <v>250</v>
      </c>
      <c r="G267" s="6031"/>
      <c r="H267" s="6055" t="s">
        <v>251</v>
      </c>
      <c r="I267" s="6031"/>
      <c r="J267" s="6055" t="s">
        <v>252</v>
      </c>
      <c r="K267" s="6031"/>
      <c r="L267" s="6055" t="s">
        <v>253</v>
      </c>
      <c r="M267" s="6031"/>
      <c r="N267" s="6055" t="s">
        <v>254</v>
      </c>
      <c r="O267" s="6031"/>
      <c r="P267" s="6055" t="s">
        <v>255</v>
      </c>
      <c r="Q267" s="6031"/>
      <c r="R267" s="6055" t="s">
        <v>256</v>
      </c>
      <c r="S267" s="6031"/>
      <c r="T267" s="6055" t="s">
        <v>257</v>
      </c>
      <c r="U267" s="6031"/>
      <c r="V267" s="6055" t="s">
        <v>258</v>
      </c>
      <c r="W267" s="6031"/>
      <c r="X267" s="6055" t="s">
        <v>259</v>
      </c>
      <c r="Y267" s="6031"/>
      <c r="Z267" s="6055" t="s">
        <v>260</v>
      </c>
      <c r="AA267" s="6031"/>
      <c r="AB267" s="6055" t="s">
        <v>261</v>
      </c>
      <c r="AC267" s="6031"/>
      <c r="AD267" s="6055" t="s">
        <v>262</v>
      </c>
      <c r="AE267" s="6031"/>
      <c r="AF267" s="6055" t="s">
        <v>263</v>
      </c>
      <c r="AG267" s="6031"/>
      <c r="AH267" s="6055" t="s">
        <v>264</v>
      </c>
      <c r="AI267" s="6031"/>
      <c r="AJ267" s="6055" t="s">
        <v>265</v>
      </c>
      <c r="AK267" s="6031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6072"/>
      <c r="B268" s="6073"/>
      <c r="C268" s="4496" t="s">
        <v>97</v>
      </c>
      <c r="D268" s="4503" t="s">
        <v>62</v>
      </c>
      <c r="E268" s="4429" t="s">
        <v>98</v>
      </c>
      <c r="F268" s="4592" t="s">
        <v>62</v>
      </c>
      <c r="G268" s="4639" t="s">
        <v>98</v>
      </c>
      <c r="H268" s="4592" t="s">
        <v>62</v>
      </c>
      <c r="I268" s="4639" t="s">
        <v>98</v>
      </c>
      <c r="J268" s="4592" t="s">
        <v>62</v>
      </c>
      <c r="K268" s="4639" t="s">
        <v>98</v>
      </c>
      <c r="L268" s="4592" t="s">
        <v>62</v>
      </c>
      <c r="M268" s="4639" t="s">
        <v>98</v>
      </c>
      <c r="N268" s="4592" t="s">
        <v>62</v>
      </c>
      <c r="O268" s="4639" t="s">
        <v>98</v>
      </c>
      <c r="P268" s="4592" t="s">
        <v>62</v>
      </c>
      <c r="Q268" s="4639" t="s">
        <v>98</v>
      </c>
      <c r="R268" s="4592" t="s">
        <v>62</v>
      </c>
      <c r="S268" s="4639" t="s">
        <v>98</v>
      </c>
      <c r="T268" s="4592" t="s">
        <v>62</v>
      </c>
      <c r="U268" s="4639" t="s">
        <v>98</v>
      </c>
      <c r="V268" s="4592" t="s">
        <v>62</v>
      </c>
      <c r="W268" s="4639" t="s">
        <v>98</v>
      </c>
      <c r="X268" s="4592" t="s">
        <v>62</v>
      </c>
      <c r="Y268" s="4639" t="s">
        <v>98</v>
      </c>
      <c r="Z268" s="4592" t="s">
        <v>62</v>
      </c>
      <c r="AA268" s="4639" t="s">
        <v>98</v>
      </c>
      <c r="AB268" s="4592" t="s">
        <v>62</v>
      </c>
      <c r="AC268" s="4639" t="s">
        <v>98</v>
      </c>
      <c r="AD268" s="4592" t="s">
        <v>62</v>
      </c>
      <c r="AE268" s="4639" t="s">
        <v>98</v>
      </c>
      <c r="AF268" s="4592" t="s">
        <v>62</v>
      </c>
      <c r="AG268" s="4639" t="s">
        <v>98</v>
      </c>
      <c r="AH268" s="4592" t="s">
        <v>62</v>
      </c>
      <c r="AI268" s="4639" t="s">
        <v>98</v>
      </c>
      <c r="AJ268" s="4592" t="s">
        <v>62</v>
      </c>
      <c r="AK268" s="4639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6087" t="s">
        <v>266</v>
      </c>
      <c r="B269" s="4482" t="s">
        <v>171</v>
      </c>
      <c r="C269" s="4507">
        <f>SUM(D269+E269)</f>
        <v>0</v>
      </c>
      <c r="D269" s="4508">
        <f>SUM(F269+H269+J269+L269+N269+P269+R269+T269+V269+X269+Z269+AB269+AD269+AF269+AH269+AJ269)</f>
        <v>0</v>
      </c>
      <c r="E269" s="4509">
        <f>SUM(G269+I269+K269+M269+O269+Q269+S269+U269+W269+Y269+AA269+AC269+AE269+AG269+AI269+AK269)</f>
        <v>0</v>
      </c>
      <c r="F269" s="4483"/>
      <c r="G269" s="4510"/>
      <c r="H269" s="4483"/>
      <c r="I269" s="4510"/>
      <c r="J269" s="4483"/>
      <c r="K269" s="4510"/>
      <c r="L269" s="4483"/>
      <c r="M269" s="4510"/>
      <c r="N269" s="4483"/>
      <c r="O269" s="4510"/>
      <c r="P269" s="4483"/>
      <c r="Q269" s="4510"/>
      <c r="R269" s="4483"/>
      <c r="S269" s="4510"/>
      <c r="T269" s="4483"/>
      <c r="U269" s="4510"/>
      <c r="V269" s="4483"/>
      <c r="W269" s="4510"/>
      <c r="X269" s="4483"/>
      <c r="Y269" s="4510"/>
      <c r="Z269" s="4483"/>
      <c r="AA269" s="4510"/>
      <c r="AB269" s="4483"/>
      <c r="AC269" s="4510"/>
      <c r="AD269" s="4483"/>
      <c r="AE269" s="4510"/>
      <c r="AF269" s="4483"/>
      <c r="AG269" s="4510"/>
      <c r="AH269" s="4483"/>
      <c r="AI269" s="4510"/>
      <c r="AJ269" s="4483"/>
      <c r="AK269" s="4510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6088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3981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6087" t="s">
        <v>267</v>
      </c>
      <c r="B271" s="4482" t="s">
        <v>171</v>
      </c>
      <c r="C271" s="4507">
        <f>SUM(D271+E271)</f>
        <v>0</v>
      </c>
      <c r="D271" s="4508">
        <f t="shared" si="80"/>
        <v>0</v>
      </c>
      <c r="E271" s="4509">
        <f t="shared" si="80"/>
        <v>0</v>
      </c>
      <c r="F271" s="4483"/>
      <c r="G271" s="4510"/>
      <c r="H271" s="4483"/>
      <c r="I271" s="4510"/>
      <c r="J271" s="4483"/>
      <c r="K271" s="4510"/>
      <c r="L271" s="4483"/>
      <c r="M271" s="4510"/>
      <c r="N271" s="4483"/>
      <c r="O271" s="4510"/>
      <c r="P271" s="4483"/>
      <c r="Q271" s="4510"/>
      <c r="R271" s="4483"/>
      <c r="S271" s="4510"/>
      <c r="T271" s="4483"/>
      <c r="U271" s="4510"/>
      <c r="V271" s="4483"/>
      <c r="W271" s="4510"/>
      <c r="X271" s="4483"/>
      <c r="Y271" s="4510"/>
      <c r="Z271" s="4483"/>
      <c r="AA271" s="4510"/>
      <c r="AB271" s="4483"/>
      <c r="AC271" s="4510"/>
      <c r="AD271" s="4483"/>
      <c r="AE271" s="4510"/>
      <c r="AF271" s="4483"/>
      <c r="AG271" s="4510"/>
      <c r="AH271" s="4483"/>
      <c r="AI271" s="4510"/>
      <c r="AJ271" s="4483"/>
      <c r="AK271" s="4510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6088"/>
      <c r="B272" s="88" t="s">
        <v>85</v>
      </c>
      <c r="C272" s="4514">
        <f>SUM(D272+E272)</f>
        <v>0</v>
      </c>
      <c r="D272" s="4515">
        <f t="shared" si="80"/>
        <v>0</v>
      </c>
      <c r="E272" s="4640">
        <f t="shared" si="80"/>
        <v>0</v>
      </c>
      <c r="F272" s="4448"/>
      <c r="G272" s="4608"/>
      <c r="H272" s="4448"/>
      <c r="I272" s="4608"/>
      <c r="J272" s="4448"/>
      <c r="K272" s="4608"/>
      <c r="L272" s="4448"/>
      <c r="M272" s="4608"/>
      <c r="N272" s="4448"/>
      <c r="O272" s="4608"/>
      <c r="P272" s="4448"/>
      <c r="Q272" s="4608"/>
      <c r="R272" s="4448"/>
      <c r="S272" s="4608"/>
      <c r="T272" s="4448"/>
      <c r="U272" s="4608"/>
      <c r="V272" s="4448"/>
      <c r="W272" s="4608"/>
      <c r="X272" s="4448"/>
      <c r="Y272" s="4608"/>
      <c r="Z272" s="4448"/>
      <c r="AA272" s="4608"/>
      <c r="AB272" s="4448"/>
      <c r="AC272" s="4608"/>
      <c r="AD272" s="4448"/>
      <c r="AE272" s="4608"/>
      <c r="AF272" s="4448"/>
      <c r="AG272" s="4608"/>
      <c r="AH272" s="4448"/>
      <c r="AI272" s="4608"/>
      <c r="AJ272" s="4448"/>
      <c r="AK272" s="4608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6089" t="s">
        <v>269</v>
      </c>
      <c r="B274" s="6087" t="s">
        <v>270</v>
      </c>
      <c r="C274" s="4905" t="s">
        <v>4</v>
      </c>
      <c r="D274" s="4789"/>
      <c r="E274" s="4889"/>
      <c r="F274" s="6091" t="s">
        <v>271</v>
      </c>
      <c r="G274" s="6092"/>
      <c r="H274" s="6092"/>
      <c r="I274" s="6092"/>
      <c r="J274" s="6092"/>
      <c r="K274" s="6092"/>
      <c r="L274" s="6092"/>
      <c r="M274" s="6092"/>
      <c r="N274" s="6092"/>
      <c r="O274" s="6092"/>
      <c r="P274" s="6092"/>
      <c r="Q274" s="6092"/>
      <c r="R274" s="6092"/>
      <c r="S274" s="6092"/>
      <c r="T274" s="6092"/>
      <c r="U274" s="6092"/>
      <c r="V274" s="6092"/>
      <c r="W274" s="6092"/>
      <c r="X274" s="6092"/>
      <c r="Y274" s="6092"/>
      <c r="Z274" s="6092"/>
      <c r="AA274" s="6092"/>
      <c r="AB274" s="6092"/>
      <c r="AC274" s="6092"/>
      <c r="AD274" s="6092"/>
      <c r="AE274" s="6092"/>
      <c r="AF274" s="6092"/>
      <c r="AG274" s="6092"/>
      <c r="AH274" s="6092"/>
      <c r="AI274" s="6092"/>
      <c r="AJ274" s="6092"/>
      <c r="AK274" s="6093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293"/>
      <c r="B275" s="5295"/>
      <c r="C275" s="6072"/>
      <c r="D275" s="4790"/>
      <c r="E275" s="6073"/>
      <c r="F275" s="6091" t="s">
        <v>183</v>
      </c>
      <c r="G275" s="6094"/>
      <c r="H275" s="6091" t="s">
        <v>184</v>
      </c>
      <c r="I275" s="6094"/>
      <c r="J275" s="6091" t="s">
        <v>119</v>
      </c>
      <c r="K275" s="6094"/>
      <c r="L275" s="6091" t="s">
        <v>12</v>
      </c>
      <c r="M275" s="6094"/>
      <c r="N275" s="6055" t="s">
        <v>13</v>
      </c>
      <c r="O275" s="6031"/>
      <c r="P275" s="6055" t="s">
        <v>14</v>
      </c>
      <c r="Q275" s="6031"/>
      <c r="R275" s="6055" t="s">
        <v>15</v>
      </c>
      <c r="S275" s="6031"/>
      <c r="T275" s="6055" t="s">
        <v>16</v>
      </c>
      <c r="U275" s="6031"/>
      <c r="V275" s="6055" t="s">
        <v>17</v>
      </c>
      <c r="W275" s="6031"/>
      <c r="X275" s="6055" t="s">
        <v>18</v>
      </c>
      <c r="Y275" s="6031"/>
      <c r="Z275" s="6055" t="s">
        <v>273</v>
      </c>
      <c r="AA275" s="6031"/>
      <c r="AB275" s="6055" t="s">
        <v>45</v>
      </c>
      <c r="AC275" s="6031"/>
      <c r="AD275" s="6055" t="s">
        <v>46</v>
      </c>
      <c r="AE275" s="6031"/>
      <c r="AF275" s="6055" t="s">
        <v>274</v>
      </c>
      <c r="AG275" s="6031"/>
      <c r="AH275" s="6055" t="s">
        <v>275</v>
      </c>
      <c r="AI275" s="6031"/>
      <c r="AJ275" s="6033" t="s">
        <v>276</v>
      </c>
      <c r="AK275" s="6041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6090"/>
      <c r="B276" s="6088"/>
      <c r="C276" s="4641" t="s">
        <v>97</v>
      </c>
      <c r="D276" s="4642" t="s">
        <v>62</v>
      </c>
      <c r="E276" s="3974" t="s">
        <v>98</v>
      </c>
      <c r="F276" s="4643" t="s">
        <v>62</v>
      </c>
      <c r="G276" s="686" t="s">
        <v>98</v>
      </c>
      <c r="H276" s="4643" t="s">
        <v>62</v>
      </c>
      <c r="I276" s="686" t="s">
        <v>98</v>
      </c>
      <c r="J276" s="4643" t="s">
        <v>62</v>
      </c>
      <c r="K276" s="686" t="s">
        <v>98</v>
      </c>
      <c r="L276" s="4643" t="s">
        <v>62</v>
      </c>
      <c r="M276" s="686" t="s">
        <v>98</v>
      </c>
      <c r="N276" s="4643" t="s">
        <v>62</v>
      </c>
      <c r="O276" s="686" t="s">
        <v>98</v>
      </c>
      <c r="P276" s="4643" t="s">
        <v>62</v>
      </c>
      <c r="Q276" s="686" t="s">
        <v>98</v>
      </c>
      <c r="R276" s="4643" t="s">
        <v>62</v>
      </c>
      <c r="S276" s="686" t="s">
        <v>98</v>
      </c>
      <c r="T276" s="4644" t="s">
        <v>62</v>
      </c>
      <c r="U276" s="4644" t="s">
        <v>98</v>
      </c>
      <c r="V276" s="4645" t="s">
        <v>62</v>
      </c>
      <c r="W276" s="686" t="s">
        <v>98</v>
      </c>
      <c r="X276" s="4643" t="s">
        <v>62</v>
      </c>
      <c r="Y276" s="686" t="s">
        <v>98</v>
      </c>
      <c r="Z276" s="4643" t="s">
        <v>62</v>
      </c>
      <c r="AA276" s="686" t="s">
        <v>98</v>
      </c>
      <c r="AB276" s="4643" t="s">
        <v>62</v>
      </c>
      <c r="AC276" s="686" t="s">
        <v>98</v>
      </c>
      <c r="AD276" s="4643" t="s">
        <v>62</v>
      </c>
      <c r="AE276" s="686" t="s">
        <v>98</v>
      </c>
      <c r="AF276" s="4643" t="s">
        <v>62</v>
      </c>
      <c r="AG276" s="686" t="s">
        <v>98</v>
      </c>
      <c r="AH276" s="4643" t="s">
        <v>62</v>
      </c>
      <c r="AI276" s="686" t="s">
        <v>98</v>
      </c>
      <c r="AJ276" s="4643" t="s">
        <v>62</v>
      </c>
      <c r="AK276" s="687" t="s">
        <v>98</v>
      </c>
      <c r="AL276" s="6073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6087" t="s">
        <v>277</v>
      </c>
      <c r="B277" s="4646" t="s">
        <v>73</v>
      </c>
      <c r="C277" s="4647">
        <f>SUM(D277+E277)</f>
        <v>0</v>
      </c>
      <c r="D277" s="4648">
        <f>SUM(F277+H277+J277+L277+N277+P277+R277+T277+V277+X277+Z277+AB277+AD277+AF277+AH277+AJ277)</f>
        <v>0</v>
      </c>
      <c r="E277" s="4568">
        <f>SUM(G277+I277+K277+M277+O277+Q277+S277+U277+W277+Y277+AA277+AC277+AE277+AG277+AI277+AK277)</f>
        <v>0</v>
      </c>
      <c r="F277" s="4483"/>
      <c r="G277" s="4510"/>
      <c r="H277" s="4483"/>
      <c r="I277" s="4510"/>
      <c r="J277" s="4483"/>
      <c r="K277" s="4510"/>
      <c r="L277" s="4483"/>
      <c r="M277" s="4510"/>
      <c r="N277" s="4483"/>
      <c r="O277" s="4510"/>
      <c r="P277" s="4483"/>
      <c r="Q277" s="4510"/>
      <c r="R277" s="4483"/>
      <c r="S277" s="4510"/>
      <c r="T277" s="4483"/>
      <c r="U277" s="4510"/>
      <c r="V277" s="4483"/>
      <c r="W277" s="4510"/>
      <c r="X277" s="4483"/>
      <c r="Y277" s="4510"/>
      <c r="Z277" s="4483"/>
      <c r="AA277" s="4510"/>
      <c r="AB277" s="4483"/>
      <c r="AC277" s="4510"/>
      <c r="AD277" s="4483"/>
      <c r="AE277" s="4510"/>
      <c r="AF277" s="4483"/>
      <c r="AG277" s="4510"/>
      <c r="AH277" s="4483"/>
      <c r="AI277" s="4510"/>
      <c r="AJ277" s="4483"/>
      <c r="AK277" s="4511"/>
      <c r="AL277" s="4510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6088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6087" t="s">
        <v>278</v>
      </c>
      <c r="B279" s="3972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4549"/>
      <c r="AW279" s="4495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6088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4555"/>
      <c r="AW280" s="4526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4555"/>
      <c r="AW281" s="4526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6057" t="s">
        <v>281</v>
      </c>
      <c r="D282" s="6057"/>
      <c r="E282" s="6057"/>
      <c r="F282" s="6055" t="s">
        <v>282</v>
      </c>
      <c r="G282" s="6018"/>
      <c r="H282" s="6018"/>
      <c r="I282" s="6018"/>
      <c r="J282" s="6018"/>
      <c r="K282" s="6018"/>
      <c r="L282" s="6018"/>
      <c r="M282" s="6018"/>
      <c r="N282" s="6018"/>
      <c r="O282" s="6018"/>
      <c r="P282" s="6018"/>
      <c r="Q282" s="6018"/>
      <c r="R282" s="6018"/>
      <c r="S282" s="6018"/>
      <c r="T282" s="6018"/>
      <c r="U282" s="6018"/>
      <c r="V282" s="6018"/>
      <c r="W282" s="6018"/>
      <c r="X282" s="6018"/>
      <c r="Y282" s="6018"/>
      <c r="Z282" s="6018"/>
      <c r="AA282" s="6018"/>
      <c r="AB282" s="6018"/>
      <c r="AC282" s="6018"/>
      <c r="AD282" s="6018"/>
      <c r="AE282" s="6018"/>
      <c r="AF282" s="6018"/>
      <c r="AG282" s="6018"/>
      <c r="AH282" s="6018"/>
      <c r="AI282" s="6018"/>
      <c r="AJ282" s="6018"/>
      <c r="AK282" s="6018"/>
      <c r="AL282" s="6018"/>
      <c r="AM282" s="6095"/>
      <c r="AN282" s="6048" t="s">
        <v>85</v>
      </c>
      <c r="AO282" s="6048"/>
      <c r="AP282" s="6049"/>
      <c r="AQ282" s="5055" t="s">
        <v>283</v>
      </c>
      <c r="AR282" s="4918"/>
      <c r="AS282" s="6016" t="s">
        <v>7</v>
      </c>
      <c r="AT282" s="6016" t="s">
        <v>8</v>
      </c>
      <c r="AU282" s="4889" t="s">
        <v>244</v>
      </c>
      <c r="AV282" s="4555"/>
      <c r="AW282" s="4526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6057"/>
      <c r="D283" s="6057"/>
      <c r="E283" s="6057"/>
      <c r="F283" s="6033" t="s">
        <v>284</v>
      </c>
      <c r="G283" s="6048"/>
      <c r="H283" s="6033" t="s">
        <v>183</v>
      </c>
      <c r="I283" s="6048"/>
      <c r="J283" s="6033" t="s">
        <v>184</v>
      </c>
      <c r="K283" s="6048"/>
      <c r="L283" s="6033" t="s">
        <v>119</v>
      </c>
      <c r="M283" s="6048"/>
      <c r="N283" s="6033" t="s">
        <v>12</v>
      </c>
      <c r="O283" s="6048"/>
      <c r="P283" s="6033" t="s">
        <v>121</v>
      </c>
      <c r="Q283" s="6049"/>
      <c r="R283" s="6033" t="s">
        <v>122</v>
      </c>
      <c r="S283" s="6049"/>
      <c r="T283" s="6033" t="s">
        <v>123</v>
      </c>
      <c r="U283" s="6049"/>
      <c r="V283" s="6033" t="s">
        <v>124</v>
      </c>
      <c r="W283" s="6049"/>
      <c r="X283" s="6033" t="s">
        <v>125</v>
      </c>
      <c r="Y283" s="6049"/>
      <c r="Z283" s="6033" t="s">
        <v>126</v>
      </c>
      <c r="AA283" s="6049"/>
      <c r="AB283" s="6033" t="s">
        <v>127</v>
      </c>
      <c r="AC283" s="6049"/>
      <c r="AD283" s="6033" t="s">
        <v>128</v>
      </c>
      <c r="AE283" s="6049"/>
      <c r="AF283" s="6033" t="s">
        <v>129</v>
      </c>
      <c r="AG283" s="6049"/>
      <c r="AH283" s="6033" t="s">
        <v>130</v>
      </c>
      <c r="AI283" s="6049"/>
      <c r="AJ283" s="6033" t="s">
        <v>131</v>
      </c>
      <c r="AK283" s="6049"/>
      <c r="AL283" s="6033" t="s">
        <v>132</v>
      </c>
      <c r="AM283" s="6041"/>
      <c r="AN283" s="4887" t="s">
        <v>285</v>
      </c>
      <c r="AO283" s="4887" t="s">
        <v>286</v>
      </c>
      <c r="AP283" s="4889" t="s">
        <v>287</v>
      </c>
      <c r="AQ283" s="6096"/>
      <c r="AR283" s="6097"/>
      <c r="AS283" s="5221"/>
      <c r="AT283" s="5221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6072"/>
      <c r="B284" s="6073"/>
      <c r="C284" s="4496" t="s">
        <v>97</v>
      </c>
      <c r="D284" s="4503" t="s">
        <v>62</v>
      </c>
      <c r="E284" s="4639" t="s">
        <v>98</v>
      </c>
      <c r="F284" s="4496" t="s">
        <v>288</v>
      </c>
      <c r="G284" s="4497" t="s">
        <v>98</v>
      </c>
      <c r="H284" s="4496" t="s">
        <v>288</v>
      </c>
      <c r="I284" s="4497" t="s">
        <v>98</v>
      </c>
      <c r="J284" s="4496" t="s">
        <v>288</v>
      </c>
      <c r="K284" s="4497" t="s">
        <v>98</v>
      </c>
      <c r="L284" s="4496" t="s">
        <v>288</v>
      </c>
      <c r="M284" s="4497" t="s">
        <v>98</v>
      </c>
      <c r="N284" s="4496" t="s">
        <v>288</v>
      </c>
      <c r="O284" s="4497" t="s">
        <v>98</v>
      </c>
      <c r="P284" s="4496" t="s">
        <v>288</v>
      </c>
      <c r="Q284" s="4497" t="s">
        <v>98</v>
      </c>
      <c r="R284" s="4496" t="s">
        <v>288</v>
      </c>
      <c r="S284" s="4497" t="s">
        <v>98</v>
      </c>
      <c r="T284" s="4496" t="s">
        <v>288</v>
      </c>
      <c r="U284" s="4497" t="s">
        <v>98</v>
      </c>
      <c r="V284" s="4496" t="s">
        <v>288</v>
      </c>
      <c r="W284" s="4497" t="s">
        <v>98</v>
      </c>
      <c r="X284" s="4496" t="s">
        <v>288</v>
      </c>
      <c r="Y284" s="4497" t="s">
        <v>98</v>
      </c>
      <c r="Z284" s="4496" t="s">
        <v>288</v>
      </c>
      <c r="AA284" s="4497" t="s">
        <v>98</v>
      </c>
      <c r="AB284" s="4496" t="s">
        <v>288</v>
      </c>
      <c r="AC284" s="4497" t="s">
        <v>98</v>
      </c>
      <c r="AD284" s="4496" t="s">
        <v>288</v>
      </c>
      <c r="AE284" s="4497" t="s">
        <v>98</v>
      </c>
      <c r="AF284" s="4496" t="s">
        <v>288</v>
      </c>
      <c r="AG284" s="4497" t="s">
        <v>98</v>
      </c>
      <c r="AH284" s="4496" t="s">
        <v>288</v>
      </c>
      <c r="AI284" s="4497" t="s">
        <v>98</v>
      </c>
      <c r="AJ284" s="4496" t="s">
        <v>288</v>
      </c>
      <c r="AK284" s="4497" t="s">
        <v>98</v>
      </c>
      <c r="AL284" s="4496" t="s">
        <v>288</v>
      </c>
      <c r="AM284" s="4649" t="s">
        <v>98</v>
      </c>
      <c r="AN284" s="6098"/>
      <c r="AO284" s="6098"/>
      <c r="AP284" s="6073"/>
      <c r="AQ284" s="4496" t="s">
        <v>289</v>
      </c>
      <c r="AR284" s="4650" t="s">
        <v>290</v>
      </c>
      <c r="AS284" s="6075"/>
      <c r="AT284" s="6075"/>
      <c r="AU284" s="6073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6056" t="s">
        <v>291</v>
      </c>
      <c r="B285" s="6008"/>
      <c r="C285" s="4595">
        <f t="shared" ref="C285:C294" si="82">SUM(D285+E285)</f>
        <v>13</v>
      </c>
      <c r="D285" s="4596">
        <f>SUM(F285+H285+J285+L285+N285+P285+R285+T285+V285+X285+Z285+AB285+AD285+AF285+AH285+AJ285+AL285)</f>
        <v>8</v>
      </c>
      <c r="E285" s="4611">
        <f>SUM(G285+I285+K285+M285+O285+Q285+S285+U285+W285+Y285+AA285+AC285+AE285+AG285+AI285+AK285+AM285)</f>
        <v>5</v>
      </c>
      <c r="F285" s="4595">
        <f>SUM(F295:F303)</f>
        <v>0</v>
      </c>
      <c r="G285" s="4651">
        <f>SUM(G295:G303)</f>
        <v>0</v>
      </c>
      <c r="H285" s="4595">
        <f>SUM(H295:H303)</f>
        <v>0</v>
      </c>
      <c r="I285" s="4651">
        <f>SUM(I295:I303)</f>
        <v>0</v>
      </c>
      <c r="J285" s="4595">
        <f>SUM(J295:J303)</f>
        <v>0</v>
      </c>
      <c r="K285" s="4651">
        <f>SUM(K286:K303)</f>
        <v>0</v>
      </c>
      <c r="L285" s="4595">
        <f>SUM(L295:L303)</f>
        <v>0</v>
      </c>
      <c r="M285" s="4651">
        <f>SUM(M286:M303)</f>
        <v>2</v>
      </c>
      <c r="N285" s="4595">
        <f>SUM(N295:N303)</f>
        <v>0</v>
      </c>
      <c r="O285" s="4651">
        <f>SUM(O286:O303)</f>
        <v>0</v>
      </c>
      <c r="P285" s="4595">
        <f>SUM(P295:P303)</f>
        <v>2</v>
      </c>
      <c r="Q285" s="4651">
        <f>SUM(Q286:Q303)</f>
        <v>1</v>
      </c>
      <c r="R285" s="4595">
        <f>SUM(R295:R303)</f>
        <v>3</v>
      </c>
      <c r="S285" s="4651">
        <f>SUM(S286:S303)</f>
        <v>1</v>
      </c>
      <c r="T285" s="4595">
        <f>SUM(T295:T303)</f>
        <v>2</v>
      </c>
      <c r="U285" s="4651">
        <f>SUM(U286:U303)</f>
        <v>0</v>
      </c>
      <c r="V285" s="4595">
        <f>SUM(V295:V303)</f>
        <v>0</v>
      </c>
      <c r="W285" s="4651">
        <f>SUM(W286:W303)</f>
        <v>0</v>
      </c>
      <c r="X285" s="4595">
        <f>SUM(X295:X303)</f>
        <v>0</v>
      </c>
      <c r="Y285" s="4651">
        <f>SUM(Y286:Y303)</f>
        <v>0</v>
      </c>
      <c r="Z285" s="4595">
        <f>SUM(Z295:Z303)</f>
        <v>1</v>
      </c>
      <c r="AA285" s="4651">
        <f>SUM(AA286:AA303)</f>
        <v>0</v>
      </c>
      <c r="AB285" s="4595">
        <f t="shared" ref="AB285:AM285" si="83">SUM(AB295:AB303)</f>
        <v>0</v>
      </c>
      <c r="AC285" s="4651">
        <f>SUM(AC286:AC303)</f>
        <v>0</v>
      </c>
      <c r="AD285" s="4595">
        <f t="shared" si="83"/>
        <v>0</v>
      </c>
      <c r="AE285" s="4651">
        <f t="shared" si="83"/>
        <v>1</v>
      </c>
      <c r="AF285" s="4595">
        <f t="shared" si="83"/>
        <v>0</v>
      </c>
      <c r="AG285" s="4651">
        <f t="shared" si="83"/>
        <v>0</v>
      </c>
      <c r="AH285" s="4595">
        <f t="shared" si="83"/>
        <v>0</v>
      </c>
      <c r="AI285" s="4651">
        <f t="shared" si="83"/>
        <v>0</v>
      </c>
      <c r="AJ285" s="4595">
        <f t="shared" si="83"/>
        <v>0</v>
      </c>
      <c r="AK285" s="4651">
        <f t="shared" si="83"/>
        <v>0</v>
      </c>
      <c r="AL285" s="4595">
        <f>SUM(AL295:AL303)</f>
        <v>0</v>
      </c>
      <c r="AM285" s="4652">
        <f t="shared" si="83"/>
        <v>0</v>
      </c>
      <c r="AN285" s="4632">
        <f t="shared" ref="AN285:AU285" si="84">SUM(AN286:AN303)</f>
        <v>0</v>
      </c>
      <c r="AO285" s="4632">
        <f t="shared" si="84"/>
        <v>0</v>
      </c>
      <c r="AP285" s="4653">
        <f t="shared" si="84"/>
        <v>0</v>
      </c>
      <c r="AQ285" s="4595">
        <f t="shared" si="84"/>
        <v>0</v>
      </c>
      <c r="AR285" s="4653">
        <f t="shared" si="84"/>
        <v>0</v>
      </c>
      <c r="AS285" s="4654">
        <f t="shared" si="84"/>
        <v>0</v>
      </c>
      <c r="AT285" s="4654">
        <f t="shared" si="84"/>
        <v>0</v>
      </c>
      <c r="AU285" s="4611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4655" t="s">
        <v>33</v>
      </c>
      <c r="C286" s="234">
        <f t="shared" si="82"/>
        <v>1</v>
      </c>
      <c r="D286" s="3241"/>
      <c r="E286" s="4601">
        <f t="shared" ref="E286:E294" si="85">SUM(K286+M286+O286+Q286+S286+U286+W286+Y286+AA286+AC286)</f>
        <v>1</v>
      </c>
      <c r="F286" s="4656"/>
      <c r="G286" s="507"/>
      <c r="H286" s="4656"/>
      <c r="I286" s="507"/>
      <c r="J286" s="4656"/>
      <c r="K286" s="57"/>
      <c r="L286" s="4656"/>
      <c r="M286" s="57">
        <v>1</v>
      </c>
      <c r="N286" s="4656"/>
      <c r="O286" s="57"/>
      <c r="P286" s="4656"/>
      <c r="Q286" s="57"/>
      <c r="R286" s="4656"/>
      <c r="S286" s="57"/>
      <c r="T286" s="4656"/>
      <c r="U286" s="57"/>
      <c r="V286" s="4656"/>
      <c r="W286" s="57"/>
      <c r="X286" s="4656"/>
      <c r="Y286" s="57"/>
      <c r="Z286" s="4656"/>
      <c r="AA286" s="57"/>
      <c r="AB286" s="4656"/>
      <c r="AC286" s="57"/>
      <c r="AD286" s="4656"/>
      <c r="AE286" s="507"/>
      <c r="AF286" s="4656"/>
      <c r="AG286" s="507"/>
      <c r="AH286" s="4656"/>
      <c r="AI286" s="507"/>
      <c r="AJ286" s="4656"/>
      <c r="AK286" s="507"/>
      <c r="AL286" s="4656"/>
      <c r="AM286" s="551"/>
      <c r="AN286" s="4657">
        <v>0</v>
      </c>
      <c r="AO286" s="373">
        <v>0</v>
      </c>
      <c r="AP286" s="57">
        <v>0</v>
      </c>
      <c r="AQ286" s="55">
        <v>0</v>
      </c>
      <c r="AR286" s="57">
        <v>0</v>
      </c>
      <c r="AS286" s="439">
        <v>0</v>
      </c>
      <c r="AT286" s="439">
        <v>0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3985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3976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3976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3976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3976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3976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3976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6099"/>
      <c r="B294" s="3980" t="s">
        <v>299</v>
      </c>
      <c r="C294" s="287">
        <f t="shared" si="82"/>
        <v>0</v>
      </c>
      <c r="D294" s="559"/>
      <c r="E294" s="3979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4655" t="s">
        <v>33</v>
      </c>
      <c r="C295" s="436">
        <f t="shared" ref="C295:C303" si="93">SUM(D295+E295)</f>
        <v>4</v>
      </c>
      <c r="D295" s="437">
        <f>SUM(F295+H295+J295+L295+N295+P295+R295+T295+V295+X295+Z295+AB295+AD295+AF295+AH295+AJ295+AL295)</f>
        <v>4</v>
      </c>
      <c r="E295" s="3985">
        <f>SUM(G295+I295+K295+M295+O295+Q295+S295+U295+W295+Y295+AA295+AC295+AE295+AG295+AI295+AK295+AM295)</f>
        <v>0</v>
      </c>
      <c r="F295" s="4658"/>
      <c r="G295" s="4659"/>
      <c r="H295" s="4660"/>
      <c r="I295" s="4659"/>
      <c r="J295" s="4660"/>
      <c r="K295" s="381"/>
      <c r="L295" s="4661"/>
      <c r="M295" s="4659"/>
      <c r="N295" s="4660"/>
      <c r="O295" s="4662"/>
      <c r="P295" s="4658"/>
      <c r="Q295" s="4659"/>
      <c r="R295" s="4660">
        <v>2</v>
      </c>
      <c r="S295" s="4662"/>
      <c r="T295" s="4658">
        <v>2</v>
      </c>
      <c r="U295" s="4659"/>
      <c r="V295" s="4660"/>
      <c r="W295" s="4662"/>
      <c r="X295" s="4658"/>
      <c r="Y295" s="4659"/>
      <c r="Z295" s="4660"/>
      <c r="AA295" s="4662"/>
      <c r="AB295" s="4658"/>
      <c r="AC295" s="4659"/>
      <c r="AD295" s="4660"/>
      <c r="AE295" s="4662"/>
      <c r="AF295" s="4658"/>
      <c r="AG295" s="4659"/>
      <c r="AH295" s="4660"/>
      <c r="AI295" s="4662"/>
      <c r="AJ295" s="4658"/>
      <c r="AK295" s="4659"/>
      <c r="AL295" s="4660"/>
      <c r="AM295" s="1591"/>
      <c r="AN295" s="4484">
        <v>0</v>
      </c>
      <c r="AO295" s="373">
        <v>0</v>
      </c>
      <c r="AP295" s="57">
        <v>0</v>
      </c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3985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6</v>
      </c>
      <c r="D297" s="235">
        <f t="shared" si="94"/>
        <v>4</v>
      </c>
      <c r="E297" s="3976">
        <f t="shared" si="94"/>
        <v>2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>
        <v>2</v>
      </c>
      <c r="Q297" s="41">
        <v>1</v>
      </c>
      <c r="R297" s="237">
        <v>1</v>
      </c>
      <c r="S297" s="38"/>
      <c r="T297" s="36"/>
      <c r="U297" s="41"/>
      <c r="V297" s="237"/>
      <c r="W297" s="38"/>
      <c r="X297" s="36"/>
      <c r="Y297" s="41"/>
      <c r="Z297" s="237">
        <v>1</v>
      </c>
      <c r="AA297" s="38"/>
      <c r="AB297" s="36"/>
      <c r="AC297" s="41"/>
      <c r="AD297" s="237"/>
      <c r="AE297" s="38">
        <v>1</v>
      </c>
      <c r="AF297" s="36"/>
      <c r="AG297" s="41"/>
      <c r="AH297" s="237"/>
      <c r="AI297" s="38"/>
      <c r="AJ297" s="36"/>
      <c r="AK297" s="41"/>
      <c r="AL297" s="237"/>
      <c r="AM297" s="39"/>
      <c r="AN297" s="237">
        <v>0</v>
      </c>
      <c r="AO297" s="237">
        <v>0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3976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3976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3976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3976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3976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6099"/>
      <c r="B303" s="3980" t="s">
        <v>299</v>
      </c>
      <c r="C303" s="287">
        <f t="shared" si="93"/>
        <v>2</v>
      </c>
      <c r="D303" s="288">
        <f t="shared" si="94"/>
        <v>0</v>
      </c>
      <c r="E303" s="3979">
        <f t="shared" si="94"/>
        <v>2</v>
      </c>
      <c r="F303" s="43"/>
      <c r="G303" s="48"/>
      <c r="H303" s="43"/>
      <c r="I303" s="48"/>
      <c r="J303" s="43"/>
      <c r="K303" s="48"/>
      <c r="L303" s="43"/>
      <c r="M303" s="48">
        <v>1</v>
      </c>
      <c r="N303" s="43"/>
      <c r="O303" s="45"/>
      <c r="P303" s="43"/>
      <c r="Q303" s="48"/>
      <c r="R303" s="244"/>
      <c r="S303" s="45">
        <v>1</v>
      </c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>
        <v>0</v>
      </c>
      <c r="AO303" s="244">
        <v>0</v>
      </c>
      <c r="AP303" s="63">
        <v>0</v>
      </c>
      <c r="AQ303" s="43">
        <v>0</v>
      </c>
      <c r="AR303" s="63">
        <v>0</v>
      </c>
      <c r="AS303" s="298">
        <v>0</v>
      </c>
      <c r="AT303" s="63">
        <v>0</v>
      </c>
      <c r="AU303" s="63">
        <v>0</v>
      </c>
      <c r="AV303" s="53" t="str">
        <f>CB303&amp;CC303&amp;CD303</f>
        <v/>
      </c>
      <c r="AX303" s="4555"/>
      <c r="AY303" s="4526"/>
      <c r="AZ303" s="4526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4555"/>
      <c r="AY304" s="4526"/>
      <c r="AZ304" s="4526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6055" t="s">
        <v>302</v>
      </c>
      <c r="G305" s="6018"/>
      <c r="H305" s="6018"/>
      <c r="I305" s="6018"/>
      <c r="J305" s="6018"/>
      <c r="K305" s="6018"/>
      <c r="L305" s="6018"/>
      <c r="M305" s="6018"/>
      <c r="N305" s="6018"/>
      <c r="O305" s="6018"/>
      <c r="P305" s="6018"/>
      <c r="Q305" s="6018"/>
      <c r="R305" s="6018"/>
      <c r="S305" s="6018"/>
      <c r="T305" s="6018"/>
      <c r="U305" s="6018"/>
      <c r="V305" s="6018"/>
      <c r="W305" s="6018"/>
      <c r="X305" s="6018"/>
      <c r="Y305" s="6018"/>
      <c r="Z305" s="6018"/>
      <c r="AA305" s="6018"/>
      <c r="AB305" s="6018"/>
      <c r="AC305" s="6018"/>
      <c r="AD305" s="6018"/>
      <c r="AE305" s="6018"/>
      <c r="AF305" s="6018"/>
      <c r="AG305" s="6018"/>
      <c r="AH305" s="6018"/>
      <c r="AI305" s="6018"/>
      <c r="AJ305" s="6018"/>
      <c r="AK305" s="6018"/>
      <c r="AL305" s="6018"/>
      <c r="AM305" s="6018"/>
      <c r="AN305" s="6018"/>
      <c r="AO305" s="6018"/>
      <c r="AP305" s="6018"/>
      <c r="AQ305" s="6018"/>
      <c r="AR305" s="6018"/>
      <c r="AS305" s="6095"/>
      <c r="AT305" s="6050" t="s">
        <v>283</v>
      </c>
      <c r="AU305" s="6100"/>
      <c r="AV305" s="6016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6104"/>
      <c r="D306" s="4909"/>
      <c r="E306" s="6099"/>
      <c r="F306" s="6033" t="s">
        <v>303</v>
      </c>
      <c r="G306" s="6048"/>
      <c r="H306" s="6033" t="s">
        <v>304</v>
      </c>
      <c r="I306" s="6048"/>
      <c r="J306" s="6033" t="s">
        <v>305</v>
      </c>
      <c r="K306" s="6048"/>
      <c r="L306" s="6033" t="s">
        <v>306</v>
      </c>
      <c r="M306" s="6048"/>
      <c r="N306" s="6033" t="s">
        <v>307</v>
      </c>
      <c r="O306" s="6048"/>
      <c r="P306" s="6033" t="s">
        <v>184</v>
      </c>
      <c r="Q306" s="6048"/>
      <c r="R306" s="6033" t="s">
        <v>119</v>
      </c>
      <c r="S306" s="6048"/>
      <c r="T306" s="6033" t="s">
        <v>12</v>
      </c>
      <c r="U306" s="6048"/>
      <c r="V306" s="6033" t="s">
        <v>121</v>
      </c>
      <c r="W306" s="6049"/>
      <c r="X306" s="6033" t="s">
        <v>122</v>
      </c>
      <c r="Y306" s="6049"/>
      <c r="Z306" s="6033" t="s">
        <v>123</v>
      </c>
      <c r="AA306" s="6049"/>
      <c r="AB306" s="6033" t="s">
        <v>124</v>
      </c>
      <c r="AC306" s="6049"/>
      <c r="AD306" s="6033" t="s">
        <v>125</v>
      </c>
      <c r="AE306" s="6049"/>
      <c r="AF306" s="6033" t="s">
        <v>126</v>
      </c>
      <c r="AG306" s="6049"/>
      <c r="AH306" s="6033" t="s">
        <v>127</v>
      </c>
      <c r="AI306" s="6049"/>
      <c r="AJ306" s="6033" t="s">
        <v>128</v>
      </c>
      <c r="AK306" s="6049"/>
      <c r="AL306" s="6033" t="s">
        <v>129</v>
      </c>
      <c r="AM306" s="6049"/>
      <c r="AN306" s="6033" t="s">
        <v>130</v>
      </c>
      <c r="AO306" s="6049"/>
      <c r="AP306" s="6033" t="s">
        <v>131</v>
      </c>
      <c r="AQ306" s="6049"/>
      <c r="AR306" s="6033" t="s">
        <v>132</v>
      </c>
      <c r="AS306" s="6041"/>
      <c r="AT306" s="6106" t="s">
        <v>289</v>
      </c>
      <c r="AU306" s="4729" t="s">
        <v>290</v>
      </c>
      <c r="AV306" s="4970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6072"/>
      <c r="B307" s="6073"/>
      <c r="C307" s="4496" t="s">
        <v>97</v>
      </c>
      <c r="D307" s="4663" t="s">
        <v>62</v>
      </c>
      <c r="E307" s="3988" t="s">
        <v>98</v>
      </c>
      <c r="F307" s="4496" t="s">
        <v>288</v>
      </c>
      <c r="G307" s="4497" t="s">
        <v>98</v>
      </c>
      <c r="H307" s="4496" t="s">
        <v>288</v>
      </c>
      <c r="I307" s="4497" t="s">
        <v>98</v>
      </c>
      <c r="J307" s="4496" t="s">
        <v>288</v>
      </c>
      <c r="K307" s="4497" t="s">
        <v>98</v>
      </c>
      <c r="L307" s="4496" t="s">
        <v>288</v>
      </c>
      <c r="M307" s="4497" t="s">
        <v>98</v>
      </c>
      <c r="N307" s="4496" t="s">
        <v>288</v>
      </c>
      <c r="O307" s="4497" t="s">
        <v>98</v>
      </c>
      <c r="P307" s="4496" t="s">
        <v>288</v>
      </c>
      <c r="Q307" s="4497" t="s">
        <v>98</v>
      </c>
      <c r="R307" s="4496" t="s">
        <v>288</v>
      </c>
      <c r="S307" s="4497" t="s">
        <v>98</v>
      </c>
      <c r="T307" s="4496" t="s">
        <v>288</v>
      </c>
      <c r="U307" s="4497" t="s">
        <v>98</v>
      </c>
      <c r="V307" s="4496" t="s">
        <v>288</v>
      </c>
      <c r="W307" s="4497" t="s">
        <v>98</v>
      </c>
      <c r="X307" s="4496" t="s">
        <v>288</v>
      </c>
      <c r="Y307" s="4497" t="s">
        <v>98</v>
      </c>
      <c r="Z307" s="4496" t="s">
        <v>288</v>
      </c>
      <c r="AA307" s="4497" t="s">
        <v>98</v>
      </c>
      <c r="AB307" s="4496" t="s">
        <v>288</v>
      </c>
      <c r="AC307" s="4497" t="s">
        <v>98</v>
      </c>
      <c r="AD307" s="4496" t="s">
        <v>288</v>
      </c>
      <c r="AE307" s="4497" t="s">
        <v>98</v>
      </c>
      <c r="AF307" s="4496" t="s">
        <v>288</v>
      </c>
      <c r="AG307" s="4497" t="s">
        <v>98</v>
      </c>
      <c r="AH307" s="4496" t="s">
        <v>288</v>
      </c>
      <c r="AI307" s="4497" t="s">
        <v>98</v>
      </c>
      <c r="AJ307" s="4496" t="s">
        <v>288</v>
      </c>
      <c r="AK307" s="4497" t="s">
        <v>98</v>
      </c>
      <c r="AL307" s="4496" t="s">
        <v>288</v>
      </c>
      <c r="AM307" s="4497" t="s">
        <v>98</v>
      </c>
      <c r="AN307" s="4496" t="s">
        <v>288</v>
      </c>
      <c r="AO307" s="4497" t="s">
        <v>98</v>
      </c>
      <c r="AP307" s="4496" t="s">
        <v>288</v>
      </c>
      <c r="AQ307" s="4497" t="s">
        <v>98</v>
      </c>
      <c r="AR307" s="4496" t="s">
        <v>288</v>
      </c>
      <c r="AS307" s="4649" t="s">
        <v>98</v>
      </c>
      <c r="AT307" s="6107"/>
      <c r="AU307" s="6073"/>
      <c r="AV307" s="6075"/>
      <c r="AW307" s="6073"/>
      <c r="AX307" s="6073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6016" t="s">
        <v>190</v>
      </c>
      <c r="B308" s="4601" t="s">
        <v>185</v>
      </c>
      <c r="C308" s="320">
        <f>SUM(D308+E308)</f>
        <v>0</v>
      </c>
      <c r="D308" s="2891"/>
      <c r="E308" s="4664">
        <f>+Q308+S308+U308+W308+Y308+AA308+AC308+AE308+AG308+AI308</f>
        <v>0</v>
      </c>
      <c r="F308" s="4665"/>
      <c r="G308" s="4666"/>
      <c r="H308" s="4665"/>
      <c r="I308" s="4666"/>
      <c r="J308" s="4665"/>
      <c r="K308" s="4667"/>
      <c r="L308" s="4665"/>
      <c r="M308" s="4668"/>
      <c r="N308" s="4665"/>
      <c r="O308" s="4667"/>
      <c r="P308" s="4665"/>
      <c r="Q308" s="4657"/>
      <c r="R308" s="4665"/>
      <c r="S308" s="4657"/>
      <c r="T308" s="4665"/>
      <c r="U308" s="4657"/>
      <c r="V308" s="4665"/>
      <c r="W308" s="4657"/>
      <c r="X308" s="4665"/>
      <c r="Y308" s="4657"/>
      <c r="Z308" s="4665"/>
      <c r="AA308" s="4657"/>
      <c r="AB308" s="4665"/>
      <c r="AC308" s="4657"/>
      <c r="AD308" s="4665"/>
      <c r="AE308" s="4657"/>
      <c r="AF308" s="4665"/>
      <c r="AG308" s="4657"/>
      <c r="AH308" s="4665"/>
      <c r="AI308" s="4657"/>
      <c r="AJ308" s="4665"/>
      <c r="AK308" s="4666"/>
      <c r="AL308" s="4665"/>
      <c r="AM308" s="4666"/>
      <c r="AN308" s="4665"/>
      <c r="AO308" s="4666"/>
      <c r="AP308" s="4665"/>
      <c r="AQ308" s="4666"/>
      <c r="AR308" s="4665"/>
      <c r="AS308" s="4669"/>
      <c r="AT308" s="4657"/>
      <c r="AU308" s="4670"/>
      <c r="AV308" s="4671"/>
      <c r="AW308" s="4670"/>
      <c r="AX308" s="4670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6075"/>
      <c r="B309" s="4607" t="s">
        <v>300</v>
      </c>
      <c r="C309" s="723">
        <f t="shared" ref="C309:C318" si="95">SUM(D309+E309)</f>
        <v>3</v>
      </c>
      <c r="D309" s="577">
        <f>SUM(F309+H309+J309+L309+N309+P309+R309+T309+V309+X309+Z309+AB309+AD309+AF309+AH309+AJ309+AL309+AN309+AP309+AR309)</f>
        <v>3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/>
      <c r="W309" s="493"/>
      <c r="X309" s="724">
        <v>1</v>
      </c>
      <c r="Y309" s="493"/>
      <c r="Z309" s="724">
        <v>2</v>
      </c>
      <c r="AA309" s="493"/>
      <c r="AB309" s="724"/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1447">
        <v>0</v>
      </c>
      <c r="AW309" s="417">
        <v>2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6101" t="s">
        <v>308</v>
      </c>
      <c r="B310" s="6102"/>
      <c r="C310" s="4672">
        <f t="shared" si="95"/>
        <v>0</v>
      </c>
      <c r="D310" s="4673">
        <f t="shared" ref="D310" si="102">SUM(F310+H310+J310+L310+N310+P310+R310+T310+V310+X310+Z310+AB310+AD310+AF310+AH310+AJ310+AL310+AN310+AP310+AR310)</f>
        <v>0</v>
      </c>
      <c r="E310" s="4674">
        <f t="shared" ref="E310" si="103">SUM(G310+I310+K310+M310+O310+Q310+S310+U310+W310+Y310+AA310+AC310+AE310+AG310+AI310+AK310+AM310+AO310+AQ310+AS310)</f>
        <v>0</v>
      </c>
      <c r="F310" s="4675"/>
      <c r="G310" s="4676"/>
      <c r="H310" s="4675"/>
      <c r="I310" s="4676"/>
      <c r="J310" s="4675"/>
      <c r="K310" s="4677"/>
      <c r="L310" s="4675"/>
      <c r="M310" s="4678"/>
      <c r="N310" s="4675"/>
      <c r="O310" s="4677"/>
      <c r="P310" s="4675"/>
      <c r="Q310" s="4676"/>
      <c r="R310" s="4675"/>
      <c r="S310" s="4676"/>
      <c r="T310" s="4675"/>
      <c r="U310" s="4676"/>
      <c r="V310" s="4675"/>
      <c r="W310" s="4676"/>
      <c r="X310" s="4675"/>
      <c r="Y310" s="4676"/>
      <c r="Z310" s="4675"/>
      <c r="AA310" s="4676"/>
      <c r="AB310" s="4675"/>
      <c r="AC310" s="4676"/>
      <c r="AD310" s="4675"/>
      <c r="AE310" s="4676"/>
      <c r="AF310" s="4675"/>
      <c r="AG310" s="4676"/>
      <c r="AH310" s="4675"/>
      <c r="AI310" s="4676"/>
      <c r="AJ310" s="4675"/>
      <c r="AK310" s="4676"/>
      <c r="AL310" s="4675"/>
      <c r="AM310" s="4676"/>
      <c r="AN310" s="4675"/>
      <c r="AO310" s="4676"/>
      <c r="AP310" s="4675"/>
      <c r="AQ310" s="4676"/>
      <c r="AR310" s="4675"/>
      <c r="AS310" s="4679"/>
      <c r="AT310" s="4676"/>
      <c r="AU310" s="4677"/>
      <c r="AV310" s="4680"/>
      <c r="AW310" s="4677"/>
      <c r="AX310" s="4677"/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6103" t="s">
        <v>309</v>
      </c>
      <c r="B311" s="6103"/>
      <c r="C311" s="4681">
        <f t="shared" si="95"/>
        <v>0</v>
      </c>
      <c r="D311" s="4682">
        <f t="shared" ref="D311:E312" si="104">SUM(F311+H311+J311+L311+N311+P311+R311+T311+V311+X311+Z311+AB311+AD311+AF311+AH311+AJ311+AL311+AN311+AP311+AR311)</f>
        <v>0</v>
      </c>
      <c r="E311" s="4683">
        <f t="shared" si="104"/>
        <v>0</v>
      </c>
      <c r="F311" s="4636"/>
      <c r="G311" s="586"/>
      <c r="H311" s="4636"/>
      <c r="I311" s="586"/>
      <c r="J311" s="4636"/>
      <c r="K311" s="587"/>
      <c r="L311" s="4636"/>
      <c r="M311" s="588"/>
      <c r="N311" s="4636"/>
      <c r="O311" s="587"/>
      <c r="P311" s="4636"/>
      <c r="Q311" s="586"/>
      <c r="R311" s="4636"/>
      <c r="S311" s="586"/>
      <c r="T311" s="4636"/>
      <c r="U311" s="586"/>
      <c r="V311" s="4636"/>
      <c r="W311" s="586"/>
      <c r="X311" s="4636"/>
      <c r="Y311" s="586"/>
      <c r="Z311" s="4636"/>
      <c r="AA311" s="586"/>
      <c r="AB311" s="4636"/>
      <c r="AC311" s="586"/>
      <c r="AD311" s="4636"/>
      <c r="AE311" s="586"/>
      <c r="AF311" s="4636"/>
      <c r="AG311" s="586"/>
      <c r="AH311" s="4636"/>
      <c r="AI311" s="586"/>
      <c r="AJ311" s="4636"/>
      <c r="AK311" s="586"/>
      <c r="AL311" s="4636"/>
      <c r="AM311" s="586"/>
      <c r="AN311" s="4636"/>
      <c r="AO311" s="586"/>
      <c r="AP311" s="4636"/>
      <c r="AQ311" s="586"/>
      <c r="AR311" s="4636"/>
      <c r="AS311" s="589"/>
      <c r="AT311" s="586"/>
      <c r="AU311" s="587"/>
      <c r="AV311" s="4684"/>
      <c r="AW311" s="587"/>
      <c r="AX311" s="587"/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3982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3984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3982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4970"/>
      <c r="B315" s="3975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4970"/>
      <c r="B316" s="3975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4970"/>
      <c r="B317" s="286" t="s">
        <v>316</v>
      </c>
      <c r="C317" s="234">
        <f t="shared" si="95"/>
        <v>4</v>
      </c>
      <c r="D317" s="235">
        <f t="shared" si="106"/>
        <v>2</v>
      </c>
      <c r="E317" s="236">
        <f t="shared" si="106"/>
        <v>2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>
        <v>1</v>
      </c>
      <c r="W317" s="237"/>
      <c r="X317" s="36">
        <v>1</v>
      </c>
      <c r="Y317" s="237">
        <v>1</v>
      </c>
      <c r="Z317" s="36"/>
      <c r="AA317" s="237"/>
      <c r="AB317" s="36"/>
      <c r="AC317" s="237">
        <v>1</v>
      </c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6075"/>
      <c r="B318" s="4685" t="s">
        <v>317</v>
      </c>
      <c r="C318" s="4514">
        <f t="shared" si="95"/>
        <v>2</v>
      </c>
      <c r="D318" s="4515">
        <f t="shared" si="106"/>
        <v>2</v>
      </c>
      <c r="E318" s="4640">
        <f t="shared" si="106"/>
        <v>0</v>
      </c>
      <c r="F318" s="4448"/>
      <c r="G318" s="4630"/>
      <c r="H318" s="4448"/>
      <c r="I318" s="4630"/>
      <c r="J318" s="4448"/>
      <c r="K318" s="4608"/>
      <c r="L318" s="4448"/>
      <c r="M318" s="428"/>
      <c r="N318" s="4448"/>
      <c r="O318" s="4608"/>
      <c r="P318" s="4448"/>
      <c r="Q318" s="4630"/>
      <c r="R318" s="4448"/>
      <c r="S318" s="4630"/>
      <c r="T318" s="4448"/>
      <c r="U318" s="4630"/>
      <c r="V318" s="4448">
        <v>1</v>
      </c>
      <c r="W318" s="4630"/>
      <c r="X318" s="4448">
        <v>1</v>
      </c>
      <c r="Y318" s="4630"/>
      <c r="Z318" s="4448"/>
      <c r="AA318" s="4630"/>
      <c r="AB318" s="4448"/>
      <c r="AC318" s="4630"/>
      <c r="AD318" s="4448"/>
      <c r="AE318" s="4630"/>
      <c r="AF318" s="4448"/>
      <c r="AG318" s="4630"/>
      <c r="AH318" s="4448"/>
      <c r="AI318" s="4630"/>
      <c r="AJ318" s="4448"/>
      <c r="AK318" s="4630"/>
      <c r="AL318" s="4448"/>
      <c r="AM318" s="4630"/>
      <c r="AN318" s="4448"/>
      <c r="AO318" s="4630"/>
      <c r="AP318" s="4448"/>
      <c r="AQ318" s="4630"/>
      <c r="AR318" s="4448"/>
      <c r="AS318" s="4686"/>
      <c r="AT318" s="4630">
        <v>0</v>
      </c>
      <c r="AU318" s="4608">
        <v>0</v>
      </c>
      <c r="AV318" s="4610">
        <v>0</v>
      </c>
      <c r="AW318" s="4608">
        <v>1</v>
      </c>
      <c r="AX318" s="4608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4687"/>
      <c r="AN319" s="4687"/>
      <c r="AO319" s="4687"/>
      <c r="AP319" s="4687"/>
      <c r="AQ319" s="4687"/>
      <c r="AR319" s="4687"/>
      <c r="AS319" s="4687"/>
      <c r="AT319" s="4687"/>
      <c r="AU319" s="4687"/>
      <c r="AV319" s="4688"/>
      <c r="AW319" s="4688"/>
      <c r="AX319" s="4688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6105" t="s">
        <v>281</v>
      </c>
      <c r="D320" s="6105"/>
      <c r="E320" s="6105"/>
      <c r="F320" s="6108" t="s">
        <v>271</v>
      </c>
      <c r="G320" s="6018"/>
      <c r="H320" s="6018"/>
      <c r="I320" s="6018"/>
      <c r="J320" s="6018"/>
      <c r="K320" s="6018"/>
      <c r="L320" s="6018"/>
      <c r="M320" s="6018"/>
      <c r="N320" s="6018"/>
      <c r="O320" s="6018"/>
      <c r="P320" s="6018"/>
      <c r="Q320" s="6018"/>
      <c r="R320" s="6018"/>
      <c r="S320" s="6018"/>
      <c r="T320" s="6018"/>
      <c r="U320" s="6018"/>
      <c r="V320" s="6018"/>
      <c r="W320" s="6018"/>
      <c r="X320" s="6018"/>
      <c r="Y320" s="6018"/>
      <c r="Z320" s="6018"/>
      <c r="AA320" s="6018"/>
      <c r="AB320" s="6018"/>
      <c r="AC320" s="6018"/>
      <c r="AD320" s="6018"/>
      <c r="AE320" s="6018"/>
      <c r="AF320" s="6018"/>
      <c r="AG320" s="6109"/>
      <c r="AH320" s="4917" t="s">
        <v>283</v>
      </c>
      <c r="AI320" s="4918"/>
      <c r="AJ320" s="6012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6105"/>
      <c r="D321" s="6105"/>
      <c r="E321" s="6105"/>
      <c r="F321" s="6111" t="s">
        <v>119</v>
      </c>
      <c r="G321" s="6048"/>
      <c r="H321" s="6111" t="s">
        <v>12</v>
      </c>
      <c r="I321" s="6048"/>
      <c r="J321" s="6111" t="s">
        <v>121</v>
      </c>
      <c r="K321" s="6112"/>
      <c r="L321" s="6111" t="s">
        <v>122</v>
      </c>
      <c r="M321" s="6112"/>
      <c r="N321" s="6111" t="s">
        <v>123</v>
      </c>
      <c r="O321" s="6112"/>
      <c r="P321" s="6111" t="s">
        <v>124</v>
      </c>
      <c r="Q321" s="6112"/>
      <c r="R321" s="6111" t="s">
        <v>125</v>
      </c>
      <c r="S321" s="6112"/>
      <c r="T321" s="6111" t="s">
        <v>126</v>
      </c>
      <c r="U321" s="6112"/>
      <c r="V321" s="6111" t="s">
        <v>127</v>
      </c>
      <c r="W321" s="6112"/>
      <c r="X321" s="6111" t="s">
        <v>128</v>
      </c>
      <c r="Y321" s="6112"/>
      <c r="Z321" s="6111" t="s">
        <v>129</v>
      </c>
      <c r="AA321" s="6112"/>
      <c r="AB321" s="6111" t="s">
        <v>130</v>
      </c>
      <c r="AC321" s="6112"/>
      <c r="AD321" s="6111" t="s">
        <v>131</v>
      </c>
      <c r="AE321" s="6112"/>
      <c r="AF321" s="6111" t="s">
        <v>132</v>
      </c>
      <c r="AG321" s="6113"/>
      <c r="AH321" s="4919"/>
      <c r="AI321" s="6097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6072"/>
      <c r="B322" s="6073"/>
      <c r="C322" s="4689" t="s">
        <v>97</v>
      </c>
      <c r="D322" s="4690" t="s">
        <v>62</v>
      </c>
      <c r="E322" s="4691" t="s">
        <v>98</v>
      </c>
      <c r="F322" s="4689" t="s">
        <v>288</v>
      </c>
      <c r="G322" s="4692" t="s">
        <v>98</v>
      </c>
      <c r="H322" s="4689" t="s">
        <v>288</v>
      </c>
      <c r="I322" s="4692" t="s">
        <v>98</v>
      </c>
      <c r="J322" s="4689" t="s">
        <v>288</v>
      </c>
      <c r="K322" s="4692" t="s">
        <v>98</v>
      </c>
      <c r="L322" s="4689" t="s">
        <v>288</v>
      </c>
      <c r="M322" s="4692" t="s">
        <v>98</v>
      </c>
      <c r="N322" s="4689" t="s">
        <v>288</v>
      </c>
      <c r="O322" s="4692" t="s">
        <v>98</v>
      </c>
      <c r="P322" s="4689" t="s">
        <v>288</v>
      </c>
      <c r="Q322" s="4692" t="s">
        <v>98</v>
      </c>
      <c r="R322" s="4689" t="s">
        <v>288</v>
      </c>
      <c r="S322" s="4692" t="s">
        <v>98</v>
      </c>
      <c r="T322" s="4689" t="s">
        <v>288</v>
      </c>
      <c r="U322" s="4692" t="s">
        <v>98</v>
      </c>
      <c r="V322" s="4689" t="s">
        <v>288</v>
      </c>
      <c r="W322" s="4692" t="s">
        <v>98</v>
      </c>
      <c r="X322" s="4689" t="s">
        <v>288</v>
      </c>
      <c r="Y322" s="4692" t="s">
        <v>98</v>
      </c>
      <c r="Z322" s="4689" t="s">
        <v>288</v>
      </c>
      <c r="AA322" s="4692" t="s">
        <v>98</v>
      </c>
      <c r="AB322" s="4689" t="s">
        <v>288</v>
      </c>
      <c r="AC322" s="4692" t="s">
        <v>98</v>
      </c>
      <c r="AD322" s="4689" t="s">
        <v>288</v>
      </c>
      <c r="AE322" s="4692" t="s">
        <v>98</v>
      </c>
      <c r="AF322" s="4689" t="s">
        <v>288</v>
      </c>
      <c r="AG322" s="4693" t="s">
        <v>98</v>
      </c>
      <c r="AH322" s="4694" t="s">
        <v>289</v>
      </c>
      <c r="AI322" s="4650" t="s">
        <v>290</v>
      </c>
      <c r="AJ322" s="6110"/>
      <c r="AK322" s="6073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6068" t="s">
        <v>190</v>
      </c>
      <c r="B323" s="6068"/>
      <c r="C323" s="4695">
        <f>SUM(D323+E323)</f>
        <v>0</v>
      </c>
      <c r="D323" s="4696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4636"/>
      <c r="G323" s="586"/>
      <c r="H323" s="4636"/>
      <c r="I323" s="586"/>
      <c r="J323" s="4636"/>
      <c r="K323" s="586"/>
      <c r="L323" s="4636"/>
      <c r="M323" s="586"/>
      <c r="N323" s="4636"/>
      <c r="O323" s="586"/>
      <c r="P323" s="4636"/>
      <c r="Q323" s="586"/>
      <c r="R323" s="4636"/>
      <c r="S323" s="586"/>
      <c r="T323" s="4636"/>
      <c r="U323" s="586"/>
      <c r="V323" s="4636"/>
      <c r="W323" s="586"/>
      <c r="X323" s="4636"/>
      <c r="Y323" s="586"/>
      <c r="Z323" s="4636"/>
      <c r="AA323" s="586"/>
      <c r="AB323" s="4636"/>
      <c r="AC323" s="586"/>
      <c r="AD323" s="4636"/>
      <c r="AE323" s="586"/>
      <c r="AF323" s="4636"/>
      <c r="AG323" s="589"/>
      <c r="AH323" s="586"/>
      <c r="AI323" s="617"/>
      <c r="AJ323" s="4636"/>
      <c r="AK323" s="587"/>
      <c r="AL323" s="211"/>
      <c r="AM323" s="14"/>
      <c r="AN323" s="14"/>
      <c r="AO323" s="14"/>
      <c r="AP323" s="14"/>
      <c r="AQ323" s="14"/>
      <c r="AR323" s="4697"/>
      <c r="AS323" s="4697"/>
      <c r="AT323" s="4697"/>
      <c r="AU323" s="4697"/>
      <c r="AV323" s="4697"/>
      <c r="AW323" s="4697"/>
      <c r="AX323" s="4697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4697"/>
      <c r="AS324" s="4697"/>
      <c r="AT324" s="4697"/>
      <c r="AU324" s="4697"/>
      <c r="AV324" s="4697"/>
      <c r="AW324" s="4697"/>
      <c r="AX324" s="4697"/>
    </row>
    <row r="325" spans="1:94" ht="18.75" customHeight="1" thickTop="1" x14ac:dyDescent="0.2">
      <c r="A325" s="6114" t="s">
        <v>319</v>
      </c>
      <c r="B325" s="6114"/>
      <c r="C325" s="4514">
        <f>SUM(D325+E325)</f>
        <v>0</v>
      </c>
      <c r="D325" s="4515">
        <f t="shared" si="107"/>
        <v>0</v>
      </c>
      <c r="E325" s="4607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4698" t="s">
        <v>320</v>
      </c>
      <c r="B326" s="4699"/>
      <c r="C326" s="4700"/>
      <c r="D326" s="4700"/>
      <c r="E326" s="4700"/>
      <c r="F326" s="4700"/>
      <c r="G326" s="4700"/>
      <c r="H326" s="4700"/>
      <c r="I326" s="4700"/>
      <c r="J326" s="4700"/>
      <c r="K326" s="4700"/>
      <c r="L326" s="4700"/>
      <c r="M326" s="4700"/>
      <c r="N326" s="4700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6016" t="s">
        <v>321</v>
      </c>
      <c r="B327" s="4927" t="s">
        <v>322</v>
      </c>
      <c r="C327" s="4928"/>
      <c r="D327" s="4929"/>
      <c r="E327" s="6072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470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4970"/>
      <c r="B328" s="6072"/>
      <c r="C328" s="4790"/>
      <c r="D328" s="6073"/>
      <c r="E328" s="6111" t="s">
        <v>182</v>
      </c>
      <c r="F328" s="6112"/>
      <c r="G328" s="6111" t="s">
        <v>183</v>
      </c>
      <c r="H328" s="6112"/>
      <c r="I328" s="6111" t="s">
        <v>184</v>
      </c>
      <c r="J328" s="6112"/>
      <c r="K328" s="6111" t="s">
        <v>119</v>
      </c>
      <c r="L328" s="6112"/>
      <c r="M328" s="6111" t="s">
        <v>12</v>
      </c>
      <c r="N328" s="61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6075"/>
      <c r="B329" s="2577" t="s">
        <v>97</v>
      </c>
      <c r="C329" s="4702" t="s">
        <v>62</v>
      </c>
      <c r="D329" s="4650" t="s">
        <v>98</v>
      </c>
      <c r="E329" s="4689" t="s">
        <v>62</v>
      </c>
      <c r="F329" s="4703" t="s">
        <v>98</v>
      </c>
      <c r="G329" s="4689" t="s">
        <v>62</v>
      </c>
      <c r="H329" s="4703" t="s">
        <v>98</v>
      </c>
      <c r="I329" s="4689" t="s">
        <v>62</v>
      </c>
      <c r="J329" s="4703" t="s">
        <v>98</v>
      </c>
      <c r="K329" s="4689" t="s">
        <v>62</v>
      </c>
      <c r="L329" s="4703" t="s">
        <v>98</v>
      </c>
      <c r="M329" s="4689" t="s">
        <v>62</v>
      </c>
      <c r="N329" s="4703" t="s">
        <v>98</v>
      </c>
    </row>
    <row r="330" spans="1:94" ht="20.25" customHeight="1" x14ac:dyDescent="0.2">
      <c r="A330" s="4704" t="s">
        <v>73</v>
      </c>
      <c r="B330" s="4704">
        <f>SUM(C330+D330)</f>
        <v>0</v>
      </c>
      <c r="C330" s="4705">
        <f>SUM(E330+G330+I330+K330+M330)</f>
        <v>0</v>
      </c>
      <c r="D330" s="4706">
        <f>SUM(F330+H330+J330+L330+N330)</f>
        <v>0</v>
      </c>
      <c r="E330" s="4707"/>
      <c r="F330" s="4708"/>
      <c r="G330" s="4707"/>
      <c r="H330" s="4708"/>
      <c r="I330" s="4707"/>
      <c r="J330" s="4709"/>
      <c r="K330" s="4707"/>
      <c r="L330" s="4709"/>
      <c r="M330" s="4710"/>
      <c r="N330" s="4709"/>
      <c r="O330" s="3"/>
    </row>
    <row r="331" spans="1:94" ht="21.75" customHeight="1" x14ac:dyDescent="0.2">
      <c r="A331" s="4685" t="s">
        <v>85</v>
      </c>
      <c r="B331" s="4685">
        <f>SUM(C331+D331)</f>
        <v>0</v>
      </c>
      <c r="C331" s="4711">
        <f>SUM(E331+G331+I331+K331+M331)</f>
        <v>0</v>
      </c>
      <c r="D331" s="4578">
        <f>SUM(F331+H331+J331+L331+N331)</f>
        <v>0</v>
      </c>
      <c r="E331" s="4448"/>
      <c r="F331" s="4608"/>
      <c r="G331" s="4448"/>
      <c r="H331" s="4488"/>
      <c r="I331" s="4448"/>
      <c r="J331" s="4608"/>
      <c r="K331" s="4448"/>
      <c r="L331" s="4608"/>
      <c r="M331" s="428"/>
      <c r="N331" s="4488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6016" t="s">
        <v>321</v>
      </c>
      <c r="B333" s="6016" t="s">
        <v>104</v>
      </c>
      <c r="C333" s="6118" t="s">
        <v>322</v>
      </c>
      <c r="D333" s="6118"/>
      <c r="E333" s="6118"/>
      <c r="F333" s="6111" t="s">
        <v>323</v>
      </c>
      <c r="G333" s="6048"/>
      <c r="H333" s="6048"/>
      <c r="I333" s="6048"/>
      <c r="J333" s="6048"/>
      <c r="K333" s="6048"/>
      <c r="L333" s="6048"/>
      <c r="M333" s="6048"/>
      <c r="N333" s="6048"/>
      <c r="O333" s="6048"/>
      <c r="P333" s="6048"/>
      <c r="Q333" s="6048"/>
      <c r="R333" s="6048"/>
      <c r="S333" s="6048"/>
      <c r="T333" s="6048"/>
      <c r="U333" s="6048"/>
      <c r="V333" s="6048"/>
      <c r="W333" s="6048"/>
      <c r="X333" s="6048"/>
      <c r="Y333" s="6048"/>
      <c r="Z333" s="6048"/>
      <c r="AA333" s="6048"/>
      <c r="AB333" s="6048"/>
      <c r="AC333" s="6048"/>
      <c r="AD333" s="6048"/>
      <c r="AE333" s="6048"/>
      <c r="AF333" s="6048"/>
      <c r="AG333" s="6113"/>
      <c r="AH333" s="4887" t="s">
        <v>272</v>
      </c>
      <c r="AI333" s="6014" t="s">
        <v>8</v>
      </c>
      <c r="AJ333" s="4889" t="s">
        <v>7</v>
      </c>
      <c r="AK333" s="6111" t="s">
        <v>325</v>
      </c>
      <c r="AL333" s="6048"/>
      <c r="AM333" s="6112"/>
      <c r="AN333" s="6016" t="s">
        <v>326</v>
      </c>
      <c r="BT333" s="3"/>
    </row>
    <row r="334" spans="1:94" ht="30.6" customHeight="1" x14ac:dyDescent="0.2">
      <c r="A334" s="4970"/>
      <c r="B334" s="4970"/>
      <c r="C334" s="6118"/>
      <c r="D334" s="6118"/>
      <c r="E334" s="6118"/>
      <c r="F334" s="6111" t="s">
        <v>119</v>
      </c>
      <c r="G334" s="6112"/>
      <c r="H334" s="6111" t="s">
        <v>12</v>
      </c>
      <c r="I334" s="6112"/>
      <c r="J334" s="6111" t="s">
        <v>121</v>
      </c>
      <c r="K334" s="6112"/>
      <c r="L334" s="6111" t="s">
        <v>122</v>
      </c>
      <c r="M334" s="6112"/>
      <c r="N334" s="6111" t="s">
        <v>123</v>
      </c>
      <c r="O334" s="6112"/>
      <c r="P334" s="6111" t="s">
        <v>124</v>
      </c>
      <c r="Q334" s="6112"/>
      <c r="R334" s="6111" t="s">
        <v>125</v>
      </c>
      <c r="S334" s="6112"/>
      <c r="T334" s="6111" t="s">
        <v>126</v>
      </c>
      <c r="U334" s="6112"/>
      <c r="V334" s="6111" t="s">
        <v>127</v>
      </c>
      <c r="W334" s="6112"/>
      <c r="X334" s="6111" t="s">
        <v>128</v>
      </c>
      <c r="Y334" s="6112"/>
      <c r="Z334" s="6111" t="s">
        <v>129</v>
      </c>
      <c r="AA334" s="6112"/>
      <c r="AB334" s="6111" t="s">
        <v>130</v>
      </c>
      <c r="AC334" s="6112"/>
      <c r="AD334" s="6111" t="s">
        <v>131</v>
      </c>
      <c r="AE334" s="6112"/>
      <c r="AF334" s="6111" t="s">
        <v>132</v>
      </c>
      <c r="AG334" s="6113"/>
      <c r="AH334" s="4939"/>
      <c r="AI334" s="4938"/>
      <c r="AJ334" s="4729"/>
      <c r="AK334" s="6012" t="s">
        <v>327</v>
      </c>
      <c r="AL334" s="6014" t="s">
        <v>328</v>
      </c>
      <c r="AM334" s="6116" t="s">
        <v>329</v>
      </c>
      <c r="AN334" s="4970"/>
      <c r="BT334" s="3"/>
    </row>
    <row r="335" spans="1:94" x14ac:dyDescent="0.2">
      <c r="A335" s="6075"/>
      <c r="B335" s="6075"/>
      <c r="C335" s="4712" t="s">
        <v>97</v>
      </c>
      <c r="D335" s="4713" t="s">
        <v>62</v>
      </c>
      <c r="E335" s="4703" t="s">
        <v>98</v>
      </c>
      <c r="F335" s="4689" t="s">
        <v>62</v>
      </c>
      <c r="G335" s="4703" t="s">
        <v>98</v>
      </c>
      <c r="H335" s="4689" t="s">
        <v>62</v>
      </c>
      <c r="I335" s="4703" t="s">
        <v>98</v>
      </c>
      <c r="J335" s="4689" t="s">
        <v>288</v>
      </c>
      <c r="K335" s="4703" t="s">
        <v>98</v>
      </c>
      <c r="L335" s="4689" t="s">
        <v>288</v>
      </c>
      <c r="M335" s="4703" t="s">
        <v>98</v>
      </c>
      <c r="N335" s="4689" t="s">
        <v>288</v>
      </c>
      <c r="O335" s="4703" t="s">
        <v>98</v>
      </c>
      <c r="P335" s="4689" t="s">
        <v>288</v>
      </c>
      <c r="Q335" s="4703" t="s">
        <v>98</v>
      </c>
      <c r="R335" s="4689" t="s">
        <v>288</v>
      </c>
      <c r="S335" s="4703" t="s">
        <v>98</v>
      </c>
      <c r="T335" s="4689" t="s">
        <v>288</v>
      </c>
      <c r="U335" s="4703" t="s">
        <v>98</v>
      </c>
      <c r="V335" s="4689" t="s">
        <v>288</v>
      </c>
      <c r="W335" s="4703" t="s">
        <v>98</v>
      </c>
      <c r="X335" s="4689" t="s">
        <v>288</v>
      </c>
      <c r="Y335" s="4703" t="s">
        <v>98</v>
      </c>
      <c r="Z335" s="4689" t="s">
        <v>288</v>
      </c>
      <c r="AA335" s="4703" t="s">
        <v>98</v>
      </c>
      <c r="AB335" s="4689" t="s">
        <v>288</v>
      </c>
      <c r="AC335" s="4703" t="s">
        <v>98</v>
      </c>
      <c r="AD335" s="4689" t="s">
        <v>288</v>
      </c>
      <c r="AE335" s="4703" t="s">
        <v>98</v>
      </c>
      <c r="AF335" s="4689" t="s">
        <v>288</v>
      </c>
      <c r="AG335" s="4714" t="s">
        <v>98</v>
      </c>
      <c r="AH335" s="6098"/>
      <c r="AI335" s="6115"/>
      <c r="AJ335" s="6073"/>
      <c r="AK335" s="6110"/>
      <c r="AL335" s="6115"/>
      <c r="AM335" s="6117"/>
      <c r="AN335" s="6075"/>
      <c r="BT335" s="3"/>
    </row>
    <row r="336" spans="1:94" x14ac:dyDescent="0.2">
      <c r="A336" s="6016" t="s">
        <v>73</v>
      </c>
      <c r="B336" s="4715" t="s">
        <v>330</v>
      </c>
      <c r="C336" s="4716">
        <f>SUM(D336+E336)</f>
        <v>0</v>
      </c>
      <c r="D336" s="4717">
        <f>SUM(F336+H336+J336+L336+N336+P336+R336+T336+V336+X336+Z336+AB336+AD336+AF336)</f>
        <v>0</v>
      </c>
      <c r="E336" s="4718">
        <f>SUM(G336+I336+K336+M336+O336+Q336+S336+U336+W336+Y336+AA336+AC336+AE336+AG336)</f>
        <v>0</v>
      </c>
      <c r="F336" s="4707"/>
      <c r="G336" s="4708"/>
      <c r="H336" s="4707"/>
      <c r="I336" s="4708"/>
      <c r="J336" s="4707"/>
      <c r="K336" s="4708"/>
      <c r="L336" s="4707"/>
      <c r="M336" s="4708"/>
      <c r="N336" s="4707"/>
      <c r="O336" s="4708"/>
      <c r="P336" s="4707"/>
      <c r="Q336" s="4708"/>
      <c r="R336" s="4707"/>
      <c r="S336" s="4708"/>
      <c r="T336" s="4707"/>
      <c r="U336" s="4708"/>
      <c r="V336" s="4707"/>
      <c r="W336" s="4708"/>
      <c r="X336" s="4707"/>
      <c r="Y336" s="4708"/>
      <c r="Z336" s="4707"/>
      <c r="AA336" s="4708"/>
      <c r="AB336" s="4707"/>
      <c r="AC336" s="4708"/>
      <c r="AD336" s="4707"/>
      <c r="AE336" s="4708"/>
      <c r="AF336" s="4707"/>
      <c r="AG336" s="4719"/>
      <c r="AH336" s="4720"/>
      <c r="AI336" s="4721"/>
      <c r="AJ336" s="4709"/>
      <c r="AK336" s="4722"/>
      <c r="AL336" s="4723"/>
      <c r="AM336" s="4724"/>
      <c r="AN336" s="4724"/>
      <c r="AO336" s="3"/>
      <c r="BT336" s="3"/>
      <c r="CJ336" s="4">
        <v>0</v>
      </c>
      <c r="CP336" s="4">
        <v>0</v>
      </c>
    </row>
    <row r="337" spans="1:104" x14ac:dyDescent="0.2">
      <c r="A337" s="4970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6075"/>
      <c r="B338" s="4587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6016" t="s">
        <v>333</v>
      </c>
      <c r="B339" s="4715" t="s">
        <v>330</v>
      </c>
      <c r="C339" s="4716">
        <f t="shared" si="108"/>
        <v>0</v>
      </c>
      <c r="D339" s="4717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4970"/>
      <c r="B340" s="3977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6075"/>
      <c r="B341" s="4587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4448"/>
      <c r="G341" s="4608"/>
      <c r="H341" s="4448"/>
      <c r="I341" s="4608"/>
      <c r="J341" s="4448"/>
      <c r="K341" s="4608"/>
      <c r="L341" s="4448"/>
      <c r="M341" s="4608"/>
      <c r="N341" s="4448"/>
      <c r="O341" s="4608"/>
      <c r="P341" s="4448"/>
      <c r="Q341" s="4608"/>
      <c r="R341" s="4448"/>
      <c r="S341" s="4608"/>
      <c r="T341" s="4448"/>
      <c r="U341" s="4608"/>
      <c r="V341" s="4448"/>
      <c r="W341" s="4608"/>
      <c r="X341" s="4448"/>
      <c r="Y341" s="4608"/>
      <c r="Z341" s="4448"/>
      <c r="AA341" s="4608"/>
      <c r="AB341" s="4448"/>
      <c r="AC341" s="4608"/>
      <c r="AD341" s="4448"/>
      <c r="AE341" s="4608"/>
      <c r="AF341" s="4448"/>
      <c r="AG341" s="4686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423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C1ECC8F1-2B85-434B-86EF-38D9C0441B54}">
      <formula1>0</formula1>
    </dataValidation>
    <dataValidation type="whole" allowBlank="1" showInputMessage="1" showErrorMessage="1" sqref="A311:A314 A305:B309 B311:B316 C305:E318 F305:AX307" xr:uid="{B444CD8B-0EBA-4C88-946D-2584892C48D1}">
      <formula1>0</formula1>
      <formula2>1E+30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65EE4-38D8-4295-B45D-4278C20A344C}">
  <dimension ref="A1:CZ360"/>
  <sheetViews>
    <sheetView tabSelected="1"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</row>
    <row r="3" spans="1:92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",[13]NOMBRE!B6," - ","( ",[13]NOMBRE!C6,[13]NOMBRE!D6," )")</f>
        <v>MES: DICIEMBRE - ( 12 )</v>
      </c>
      <c r="AE4" s="3428"/>
      <c r="AF4" s="3428"/>
      <c r="AG4" s="3428"/>
      <c r="AH4" s="3428"/>
      <c r="AI4" s="3428"/>
      <c r="AJ4" s="3428"/>
      <c r="AK4" s="3428"/>
      <c r="AL4" s="3428"/>
      <c r="AM4" s="3428"/>
      <c r="AN4" s="3428"/>
      <c r="AO4" s="3428"/>
      <c r="AP4" s="3428"/>
      <c r="AQ4" s="3428"/>
      <c r="AR4" s="3428"/>
      <c r="AS4" s="3428"/>
      <c r="AT4" s="3428"/>
      <c r="AU4" s="3428"/>
      <c r="AV4" s="3428"/>
      <c r="AW4" s="3428"/>
    </row>
    <row r="5" spans="1:92" ht="16.350000000000001" customHeight="1" x14ac:dyDescent="0.2">
      <c r="A5" s="1" t="str">
        <f>CONCATENATE("AÑO: ",[13]NOMBRE!B7)</f>
        <v>AÑO: 2022</v>
      </c>
      <c r="AE5" s="3428"/>
      <c r="AF5" s="3428"/>
      <c r="AG5" s="3428"/>
      <c r="AH5" s="3428"/>
      <c r="AI5" s="3428"/>
      <c r="AJ5" s="3428"/>
      <c r="AK5" s="3428"/>
      <c r="AL5" s="3428"/>
      <c r="AM5" s="3428"/>
      <c r="AN5" s="3428"/>
      <c r="AO5" s="3428"/>
      <c r="AP5" s="3428"/>
      <c r="AQ5" s="3428"/>
      <c r="AR5" s="3428"/>
      <c r="AS5" s="3428"/>
      <c r="AT5" s="3428"/>
      <c r="AU5" s="3428"/>
      <c r="AV5" s="3428"/>
      <c r="AW5" s="3428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3423"/>
      <c r="AF6" s="3423"/>
      <c r="AG6" s="3423"/>
      <c r="AH6" s="3423"/>
      <c r="AI6" s="3423"/>
      <c r="AJ6" s="3423"/>
      <c r="AK6" s="3423"/>
      <c r="AL6" s="3423"/>
      <c r="AM6" s="3423"/>
      <c r="AN6" s="3423"/>
      <c r="AO6" s="3423"/>
      <c r="AP6" s="3423"/>
      <c r="AQ6" s="3423"/>
      <c r="AR6" s="3423"/>
      <c r="AS6" s="3423"/>
      <c r="AT6" s="3423"/>
      <c r="AU6" s="3423"/>
      <c r="AV6" s="3423"/>
      <c r="AW6" s="3428"/>
    </row>
    <row r="7" spans="1:92" ht="15" x14ac:dyDescent="0.2">
      <c r="A7" s="9"/>
      <c r="B7" s="9"/>
      <c r="C7" s="4390"/>
      <c r="D7" s="4390"/>
      <c r="E7" s="4390"/>
      <c r="F7" s="4390"/>
      <c r="G7" s="4390"/>
      <c r="H7" s="4390"/>
      <c r="I7" s="4390"/>
      <c r="J7" s="4390"/>
      <c r="K7" s="4390"/>
      <c r="L7" s="4390"/>
      <c r="M7" s="4390"/>
      <c r="N7" s="4390"/>
      <c r="O7" s="4390"/>
      <c r="P7" s="4390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3423"/>
      <c r="AF7" s="3423"/>
      <c r="AG7" s="3423"/>
      <c r="AH7" s="3423"/>
      <c r="AI7" s="3423"/>
      <c r="AJ7" s="3423"/>
      <c r="AK7" s="3423"/>
      <c r="AL7" s="3423"/>
      <c r="AM7" s="3423"/>
      <c r="AN7" s="3423"/>
      <c r="AO7" s="3423"/>
      <c r="AP7" s="3423"/>
      <c r="AQ7" s="3423"/>
      <c r="AR7" s="3423"/>
      <c r="AS7" s="3423"/>
      <c r="AT7" s="3423"/>
      <c r="AU7" s="3423"/>
      <c r="AV7" s="3423"/>
      <c r="AW7" s="3428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3423"/>
      <c r="AF8" s="3423"/>
      <c r="AG8" s="3423"/>
      <c r="AH8" s="3423"/>
      <c r="AI8" s="3423"/>
      <c r="AJ8" s="3423"/>
      <c r="AK8" s="3423"/>
      <c r="AL8" s="3423"/>
      <c r="AM8" s="3423"/>
      <c r="AN8" s="3423"/>
      <c r="AO8" s="3423"/>
      <c r="AP8" s="3423"/>
      <c r="AQ8" s="3423"/>
      <c r="AR8" s="3423"/>
      <c r="AS8" s="3423"/>
      <c r="AT8" s="3423"/>
      <c r="AU8" s="3423"/>
      <c r="AV8" s="3423"/>
      <c r="AW8" s="3428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88" t="s">
        <v>4</v>
      </c>
      <c r="D9" s="5336" t="s">
        <v>5</v>
      </c>
      <c r="E9" s="5337"/>
      <c r="F9" s="5337"/>
      <c r="G9" s="5337"/>
      <c r="H9" s="5337"/>
      <c r="I9" s="5337"/>
      <c r="J9" s="5337"/>
      <c r="K9" s="5337"/>
      <c r="L9" s="5337"/>
      <c r="M9" s="5338"/>
      <c r="N9" s="4889" t="s">
        <v>6</v>
      </c>
      <c r="O9" s="5088" t="s">
        <v>7</v>
      </c>
      <c r="P9" s="5088" t="s">
        <v>8</v>
      </c>
      <c r="Q9" s="5088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3423"/>
      <c r="AG9" s="3423"/>
      <c r="AH9" s="3423"/>
      <c r="AI9" s="3423"/>
      <c r="AJ9" s="3423"/>
      <c r="AK9" s="3423"/>
      <c r="AL9" s="3423"/>
      <c r="AM9" s="3423"/>
      <c r="AN9" s="3423"/>
      <c r="AO9" s="3423"/>
      <c r="AP9" s="6119"/>
      <c r="AQ9" s="6119"/>
      <c r="AR9" s="6119"/>
      <c r="AS9" s="6119"/>
      <c r="AT9" s="6119"/>
      <c r="AU9" s="6119"/>
      <c r="AV9" s="6119"/>
      <c r="AW9" s="6119"/>
      <c r="AX9" s="3428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6075"/>
      <c r="D10" s="863" t="s">
        <v>10</v>
      </c>
      <c r="E10" s="6120" t="s">
        <v>11</v>
      </c>
      <c r="F10" s="6120" t="s">
        <v>12</v>
      </c>
      <c r="G10" s="6120" t="s">
        <v>13</v>
      </c>
      <c r="H10" s="6120" t="s">
        <v>14</v>
      </c>
      <c r="I10" s="6120" t="s">
        <v>15</v>
      </c>
      <c r="J10" s="6120" t="s">
        <v>16</v>
      </c>
      <c r="K10" s="6120" t="s">
        <v>17</v>
      </c>
      <c r="L10" s="6120" t="s">
        <v>18</v>
      </c>
      <c r="M10" s="865" t="s">
        <v>19</v>
      </c>
      <c r="N10" s="6073"/>
      <c r="O10" s="6075"/>
      <c r="P10" s="6075"/>
      <c r="Q10" s="6075"/>
      <c r="R10" s="678"/>
      <c r="S10" s="678"/>
      <c r="T10" s="678"/>
      <c r="U10" s="678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3431"/>
      <c r="AG10" s="3431"/>
      <c r="AH10" s="3431"/>
      <c r="AI10" s="3431"/>
      <c r="AJ10" s="3431"/>
      <c r="AK10" s="3431"/>
      <c r="AL10" s="3431"/>
      <c r="AM10" s="3431"/>
      <c r="AN10" s="3431"/>
      <c r="AO10" s="3432"/>
      <c r="AP10" s="3432"/>
      <c r="AQ10" s="3432"/>
      <c r="AR10" s="3432"/>
      <c r="AS10" s="3432"/>
      <c r="AT10" s="3432"/>
      <c r="AU10" s="3432"/>
      <c r="AV10" s="3432"/>
      <c r="AW10" s="3432"/>
      <c r="AX10" s="3428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6121" t="s">
        <v>20</v>
      </c>
      <c r="B11" s="6121"/>
      <c r="C11" s="6122">
        <f>SUM(D11:M11)</f>
        <v>0</v>
      </c>
      <c r="D11" s="6123"/>
      <c r="E11" s="6124"/>
      <c r="F11" s="6124"/>
      <c r="G11" s="6124"/>
      <c r="H11" s="6124"/>
      <c r="I11" s="6124"/>
      <c r="J11" s="6124"/>
      <c r="K11" s="6124"/>
      <c r="L11" s="6125"/>
      <c r="M11" s="6126"/>
      <c r="N11" s="6127"/>
      <c r="O11" s="6128"/>
      <c r="P11" s="6128"/>
      <c r="Q11" s="6128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3431"/>
      <c r="AG11" s="3431"/>
      <c r="AH11" s="3431"/>
      <c r="AI11" s="3431"/>
      <c r="AJ11" s="3431"/>
      <c r="AK11" s="3432"/>
      <c r="AL11" s="3432"/>
      <c r="AM11" s="3432"/>
      <c r="AN11" s="3432"/>
      <c r="AO11" s="3432"/>
      <c r="AP11" s="3432"/>
      <c r="AQ11" s="3432"/>
      <c r="AR11" s="3432"/>
      <c r="AS11" s="3432"/>
      <c r="AT11" s="3432"/>
      <c r="AU11" s="3432"/>
      <c r="AV11" s="3432"/>
      <c r="AW11" s="3432"/>
      <c r="AX11" s="3428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IF(C11&lt;[13]A03!C79,1,0)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3431"/>
      <c r="AG12" s="3431"/>
      <c r="AH12" s="3431"/>
      <c r="AI12" s="3431"/>
      <c r="AJ12" s="3431"/>
      <c r="AK12" s="3432"/>
      <c r="AL12" s="3432"/>
      <c r="AM12" s="3432"/>
      <c r="AN12" s="3432"/>
      <c r="AO12" s="3431"/>
      <c r="AP12" s="3431"/>
      <c r="AQ12" s="3432"/>
      <c r="AR12" s="3432"/>
      <c r="AS12" s="3432"/>
      <c r="AT12" s="3432"/>
      <c r="AU12" s="3432"/>
      <c r="AV12" s="3432"/>
      <c r="AW12" s="3432"/>
      <c r="AX12" s="3428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3431"/>
      <c r="AG13" s="3431"/>
      <c r="AH13" s="3431"/>
      <c r="AI13" s="3431"/>
      <c r="AJ13" s="3431"/>
      <c r="AK13" s="3432"/>
      <c r="AL13" s="3432"/>
      <c r="AM13" s="3432"/>
      <c r="AN13" s="3432"/>
      <c r="AO13" s="3431"/>
      <c r="AP13" s="3431"/>
      <c r="AQ13" s="3431"/>
      <c r="AR13" s="3432"/>
      <c r="AS13" s="3432"/>
      <c r="AT13" s="3432"/>
      <c r="AU13" s="3432"/>
      <c r="AV13" s="3432"/>
      <c r="AW13" s="3432"/>
      <c r="AX13" s="3428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3431"/>
      <c r="AG14" s="3431"/>
      <c r="AH14" s="3431"/>
      <c r="AI14" s="3431"/>
      <c r="AJ14" s="3431"/>
      <c r="AK14" s="3431"/>
      <c r="AL14" s="3431"/>
      <c r="AM14" s="3431"/>
      <c r="AN14" s="3431"/>
      <c r="AO14" s="3432"/>
      <c r="AP14" s="3432"/>
      <c r="AQ14" s="3432"/>
      <c r="AR14" s="3432"/>
      <c r="AS14" s="3432"/>
      <c r="AT14" s="3432"/>
      <c r="AU14" s="3432"/>
      <c r="AV14" s="3432"/>
      <c r="AW14" s="3432"/>
      <c r="AX14" s="3428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3431"/>
      <c r="AF15" s="3431"/>
      <c r="AG15" s="3431"/>
      <c r="AH15" s="3431"/>
      <c r="AI15" s="3431"/>
      <c r="AJ15" s="3431"/>
      <c r="AK15" s="3431"/>
      <c r="AL15" s="3431"/>
      <c r="AM15" s="3431"/>
      <c r="AN15" s="3431"/>
      <c r="AO15" s="3431"/>
      <c r="AP15" s="3431"/>
      <c r="AQ15" s="3431"/>
      <c r="AR15" s="3431"/>
      <c r="AS15" s="3431"/>
      <c r="AT15" s="3431"/>
      <c r="AU15" s="3431"/>
      <c r="AV15" s="3431"/>
      <c r="AW15" s="3428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333" t="s">
        <v>26</v>
      </c>
      <c r="D16" s="5335" t="s">
        <v>27</v>
      </c>
      <c r="E16" s="5335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3431"/>
      <c r="AF16" s="3432"/>
      <c r="AG16" s="3432"/>
      <c r="AH16" s="3432"/>
      <c r="AI16" s="3432"/>
      <c r="AJ16" s="3432"/>
      <c r="AK16" s="3432"/>
      <c r="AL16" s="3432"/>
      <c r="AM16" s="3432"/>
      <c r="AN16" s="3432"/>
      <c r="AO16" s="3432"/>
      <c r="AP16" s="3432"/>
      <c r="AQ16" s="3432"/>
      <c r="AR16" s="3432"/>
      <c r="AS16" s="3432"/>
      <c r="AT16" s="3432"/>
      <c r="AU16" s="3432"/>
      <c r="AV16" s="3432"/>
      <c r="AW16" s="3428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6110"/>
      <c r="D17" s="6115"/>
      <c r="E17" s="6115"/>
      <c r="F17" s="607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3431"/>
      <c r="AF17" s="3432"/>
      <c r="AG17" s="3432"/>
      <c r="AH17" s="3432"/>
      <c r="AI17" s="3432"/>
      <c r="AJ17" s="3432"/>
      <c r="AK17" s="3432"/>
      <c r="AL17" s="3432"/>
      <c r="AM17" s="3432"/>
      <c r="AN17" s="3432"/>
      <c r="AO17" s="3432"/>
      <c r="AP17" s="3432"/>
      <c r="AQ17" s="3432"/>
      <c r="AR17" s="3432"/>
      <c r="AS17" s="3432"/>
      <c r="AT17" s="3432"/>
      <c r="AU17" s="3432"/>
      <c r="AV17" s="3432"/>
      <c r="AW17" s="3428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328" t="s">
        <v>28</v>
      </c>
      <c r="B18" s="5819"/>
      <c r="C18" s="6129">
        <v>93</v>
      </c>
      <c r="D18" s="6130">
        <v>0</v>
      </c>
      <c r="E18" s="6130">
        <v>1</v>
      </c>
      <c r="F18" s="6131">
        <v>5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3431"/>
      <c r="AF18" s="3432"/>
      <c r="AG18" s="3432"/>
      <c r="AH18" s="3432"/>
      <c r="AI18" s="3432"/>
      <c r="AJ18" s="3432"/>
      <c r="AK18" s="3432"/>
      <c r="AL18" s="3432"/>
      <c r="AM18" s="3432"/>
      <c r="AN18" s="3432"/>
      <c r="AO18" s="3432"/>
      <c r="AP18" s="3432"/>
      <c r="AQ18" s="3432"/>
      <c r="AR18" s="3432"/>
      <c r="AS18" s="3432"/>
      <c r="AT18" s="3432"/>
      <c r="AU18" s="3432"/>
      <c r="AV18" s="3432"/>
      <c r="AW18" s="3428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6132" t="s">
        <v>29</v>
      </c>
      <c r="B19" s="6133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3431"/>
      <c r="AF19" s="3432"/>
      <c r="AG19" s="3432"/>
      <c r="AH19" s="3432"/>
      <c r="AI19" s="3432"/>
      <c r="AJ19" s="3432"/>
      <c r="AK19" s="3432"/>
      <c r="AL19" s="3432"/>
      <c r="AM19" s="3432"/>
      <c r="AN19" s="3432"/>
      <c r="AO19" s="3432"/>
      <c r="AP19" s="3432"/>
      <c r="AQ19" s="3432"/>
      <c r="AR19" s="3432"/>
      <c r="AS19" s="3432"/>
      <c r="AT19" s="3432"/>
      <c r="AU19" s="3432"/>
      <c r="AV19" s="3432"/>
      <c r="AW19" s="3428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2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3431"/>
      <c r="AF20" s="3432"/>
      <c r="AG20" s="3432"/>
      <c r="AH20" s="3432"/>
      <c r="AI20" s="3432"/>
      <c r="AJ20" s="3432"/>
      <c r="AK20" s="3432"/>
      <c r="AL20" s="3432"/>
      <c r="AM20" s="3432"/>
      <c r="AN20" s="3432"/>
      <c r="AO20" s="3432"/>
      <c r="AP20" s="3432"/>
      <c r="AQ20" s="3432"/>
      <c r="AR20" s="3432"/>
      <c r="AS20" s="3432"/>
      <c r="AT20" s="3432"/>
      <c r="AU20" s="3432"/>
      <c r="AV20" s="3432"/>
      <c r="AW20" s="3428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10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3431"/>
      <c r="AF21" s="3432"/>
      <c r="AG21" s="3432"/>
      <c r="AH21" s="3432"/>
      <c r="AI21" s="3432"/>
      <c r="AJ21" s="3432"/>
      <c r="AK21" s="3432"/>
      <c r="AL21" s="3432"/>
      <c r="AM21" s="3432"/>
      <c r="AN21" s="3432"/>
      <c r="AO21" s="3432"/>
      <c r="AP21" s="3432"/>
      <c r="AQ21" s="3432"/>
      <c r="AR21" s="3432"/>
      <c r="AS21" s="3432"/>
      <c r="AT21" s="3432"/>
      <c r="AU21" s="3432"/>
      <c r="AV21" s="3432"/>
      <c r="AW21" s="3428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1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3431"/>
      <c r="AF22" s="3432"/>
      <c r="AG22" s="3432"/>
      <c r="AH22" s="3432"/>
      <c r="AI22" s="3432"/>
      <c r="AJ22" s="3432"/>
      <c r="AK22" s="3432"/>
      <c r="AL22" s="3432"/>
      <c r="AM22" s="3432"/>
      <c r="AN22" s="3432"/>
      <c r="AO22" s="3432"/>
      <c r="AP22" s="3432"/>
      <c r="AQ22" s="3432"/>
      <c r="AR22" s="3432"/>
      <c r="AS22" s="3432"/>
      <c r="AT22" s="3432"/>
      <c r="AU22" s="3432"/>
      <c r="AV22" s="3432"/>
      <c r="AW22" s="3428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3431"/>
      <c r="AF23" s="3432"/>
      <c r="AG23" s="3432"/>
      <c r="AH23" s="3432"/>
      <c r="AI23" s="3432"/>
      <c r="AJ23" s="3432"/>
      <c r="AK23" s="3432"/>
      <c r="AL23" s="3432"/>
      <c r="AM23" s="3432"/>
      <c r="AN23" s="3432"/>
      <c r="AO23" s="3432"/>
      <c r="AP23" s="3432"/>
      <c r="AQ23" s="3432"/>
      <c r="AR23" s="3432"/>
      <c r="AS23" s="3432"/>
      <c r="AT23" s="3432"/>
      <c r="AU23" s="3432"/>
      <c r="AV23" s="3432"/>
      <c r="AW23" s="3428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3431"/>
      <c r="AF24" s="3432"/>
      <c r="AG24" s="3432"/>
      <c r="AH24" s="3432"/>
      <c r="AI24" s="3432"/>
      <c r="AJ24" s="3432"/>
      <c r="AK24" s="3432"/>
      <c r="AL24" s="3432"/>
      <c r="AM24" s="3432"/>
      <c r="AN24" s="3432"/>
      <c r="AO24" s="3432"/>
      <c r="AP24" s="3432"/>
      <c r="AQ24" s="3432"/>
      <c r="AR24" s="3432"/>
      <c r="AS24" s="3432"/>
      <c r="AT24" s="3432"/>
      <c r="AU24" s="3432"/>
      <c r="AV24" s="3432"/>
      <c r="AW24" s="3428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4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3431"/>
      <c r="AF25" s="3432"/>
      <c r="AG25" s="3432"/>
      <c r="AH25" s="3432"/>
      <c r="AI25" s="3432"/>
      <c r="AJ25" s="3432"/>
      <c r="AK25" s="3432"/>
      <c r="AL25" s="3432"/>
      <c r="AM25" s="3432"/>
      <c r="AN25" s="3432"/>
      <c r="AO25" s="3432"/>
      <c r="AP25" s="3432"/>
      <c r="AQ25" s="3432"/>
      <c r="AR25" s="3432"/>
      <c r="AS25" s="3432"/>
      <c r="AT25" s="3432"/>
      <c r="AU25" s="3432"/>
      <c r="AV25" s="3432"/>
      <c r="AW25" s="3428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18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3431"/>
      <c r="AF26" s="3432"/>
      <c r="AG26" s="3432"/>
      <c r="AH26" s="3432"/>
      <c r="AI26" s="3432"/>
      <c r="AJ26" s="3432"/>
      <c r="AK26" s="3432"/>
      <c r="AL26" s="3432"/>
      <c r="AM26" s="3432"/>
      <c r="AN26" s="3432"/>
      <c r="AO26" s="3432"/>
      <c r="AP26" s="3432"/>
      <c r="AQ26" s="3432"/>
      <c r="AR26" s="3432"/>
      <c r="AS26" s="3432"/>
      <c r="AT26" s="3432"/>
      <c r="AU26" s="3432"/>
      <c r="AV26" s="3432"/>
      <c r="AW26" s="3428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0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3431"/>
      <c r="AF27" s="3432"/>
      <c r="AG27" s="3432"/>
      <c r="AH27" s="3432"/>
      <c r="AI27" s="3432"/>
      <c r="AJ27" s="3432"/>
      <c r="AK27" s="3432"/>
      <c r="AL27" s="3432"/>
      <c r="AM27" s="3432"/>
      <c r="AN27" s="3432"/>
      <c r="AO27" s="3432"/>
      <c r="AP27" s="3432"/>
      <c r="AQ27" s="3432"/>
      <c r="AR27" s="3432"/>
      <c r="AS27" s="3432"/>
      <c r="AT27" s="3432"/>
      <c r="AU27" s="3432"/>
      <c r="AV27" s="3432"/>
      <c r="AW27" s="3428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6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3431"/>
      <c r="AF28" s="3432"/>
      <c r="AG28" s="3432"/>
      <c r="AH28" s="6134"/>
      <c r="AI28" s="6135"/>
      <c r="AJ28" s="6135"/>
      <c r="AK28" s="6135"/>
      <c r="AL28" s="6135"/>
      <c r="AM28" s="6135"/>
      <c r="AN28" s="6135"/>
      <c r="AO28" s="6135"/>
      <c r="AP28" s="6135"/>
      <c r="AQ28" s="6135"/>
      <c r="AR28" s="6135"/>
      <c r="AS28" s="6135"/>
      <c r="AT28" s="6135"/>
      <c r="AU28" s="6135"/>
      <c r="AV28" s="6135"/>
      <c r="AW28" s="6136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13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3431"/>
      <c r="AF29" s="3432"/>
      <c r="AG29" s="3432"/>
      <c r="AH29" s="6134"/>
      <c r="AI29" s="3432"/>
      <c r="AJ29" s="3432"/>
      <c r="AK29" s="3432"/>
      <c r="AL29" s="3432"/>
      <c r="AM29" s="3432"/>
      <c r="AN29" s="3432"/>
      <c r="AO29" s="3432"/>
      <c r="AP29" s="3432"/>
      <c r="AQ29" s="3432"/>
      <c r="AR29" s="3432"/>
      <c r="AS29" s="3432"/>
      <c r="AT29" s="3432"/>
      <c r="AU29" s="3432"/>
      <c r="AV29" s="3432"/>
      <c r="AW29" s="6136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6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3431"/>
      <c r="AF30" s="3432"/>
      <c r="AG30" s="3432"/>
      <c r="AH30" s="6134"/>
      <c r="AI30" s="3432"/>
      <c r="AJ30" s="3432"/>
      <c r="AK30" s="3432"/>
      <c r="AL30" s="3432"/>
      <c r="AM30" s="3432"/>
      <c r="AN30" s="3432"/>
      <c r="AO30" s="3432"/>
      <c r="AP30" s="3432"/>
      <c r="AQ30" s="3432"/>
      <c r="AR30" s="3432"/>
      <c r="AS30" s="3432"/>
      <c r="AT30" s="3432"/>
      <c r="AU30" s="3432"/>
      <c r="AV30" s="3432"/>
      <c r="AW30" s="6136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31</v>
      </c>
      <c r="D31" s="44">
        <v>0</v>
      </c>
      <c r="E31" s="44">
        <v>1</v>
      </c>
      <c r="F31" s="63">
        <v>3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3423"/>
      <c r="AF31" s="3423"/>
      <c r="AG31" s="3423"/>
      <c r="AH31" s="6137"/>
      <c r="AI31" s="3423"/>
      <c r="AJ31" s="3423"/>
      <c r="AK31" s="3423"/>
      <c r="AL31" s="3423"/>
      <c r="AM31" s="3423"/>
      <c r="AN31" s="3423"/>
      <c r="AO31" s="3423"/>
      <c r="AP31" s="3423"/>
      <c r="AQ31" s="3423"/>
      <c r="AR31" s="3423"/>
      <c r="AS31" s="3423"/>
      <c r="AT31" s="3423"/>
      <c r="AU31" s="3423"/>
      <c r="AV31" s="3423"/>
      <c r="AW31" s="6136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3968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3423"/>
      <c r="AF32" s="3423"/>
      <c r="AG32" s="3423"/>
      <c r="AH32" s="6137"/>
      <c r="AI32" s="3423"/>
      <c r="AJ32" s="3423"/>
      <c r="AK32" s="3423"/>
      <c r="AL32" s="3423"/>
      <c r="AM32" s="3423"/>
      <c r="AN32" s="3423"/>
      <c r="AO32" s="3423"/>
      <c r="AP32" s="3423"/>
      <c r="AQ32" s="3423"/>
      <c r="AR32" s="3423"/>
      <c r="AS32" s="3423"/>
      <c r="AT32" s="3423"/>
      <c r="AU32" s="3423"/>
      <c r="AV32" s="3423"/>
      <c r="AW32" s="6136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6138" t="s">
        <v>5</v>
      </c>
      <c r="E33" s="5337"/>
      <c r="F33" s="5337"/>
      <c r="G33" s="5337"/>
      <c r="H33" s="5337"/>
      <c r="I33" s="5337"/>
      <c r="J33" s="5337"/>
      <c r="K33" s="5337"/>
      <c r="L33" s="5337"/>
      <c r="M33" s="5337"/>
      <c r="N33" s="5337"/>
      <c r="O33" s="5337"/>
      <c r="P33" s="6139"/>
      <c r="Q33" s="886"/>
      <c r="R33" s="6140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3423"/>
      <c r="AJ33" s="3423"/>
      <c r="AK33" s="3423"/>
      <c r="AL33" s="6137"/>
      <c r="AM33" s="3423"/>
      <c r="AN33" s="3423"/>
      <c r="AO33" s="6119"/>
      <c r="AP33" s="6119"/>
      <c r="AQ33" s="6119"/>
      <c r="AR33" s="6119"/>
      <c r="AS33" s="6119"/>
      <c r="AT33" s="6119"/>
      <c r="AU33" s="6119"/>
      <c r="AV33" s="6119"/>
      <c r="AW33" s="6119"/>
      <c r="AX33" s="6119"/>
      <c r="AY33" s="6119"/>
      <c r="AZ33" s="6119"/>
      <c r="BA33" s="6136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6075"/>
      <c r="D34" s="6141" t="s">
        <v>10</v>
      </c>
      <c r="E34" s="6142" t="s">
        <v>11</v>
      </c>
      <c r="F34" s="6142" t="s">
        <v>12</v>
      </c>
      <c r="G34" s="6142" t="s">
        <v>13</v>
      </c>
      <c r="H34" s="6142" t="s">
        <v>14</v>
      </c>
      <c r="I34" s="6142" t="s">
        <v>15</v>
      </c>
      <c r="J34" s="6142" t="s">
        <v>16</v>
      </c>
      <c r="K34" s="6142" t="s">
        <v>17</v>
      </c>
      <c r="L34" s="6142" t="s">
        <v>18</v>
      </c>
      <c r="M34" s="6142" t="s">
        <v>44</v>
      </c>
      <c r="N34" s="6143" t="s">
        <v>45</v>
      </c>
      <c r="O34" s="6142" t="s">
        <v>46</v>
      </c>
      <c r="P34" s="6144" t="s">
        <v>47</v>
      </c>
      <c r="Q34" s="6145" t="s">
        <v>48</v>
      </c>
      <c r="R34" s="6145" t="s">
        <v>49</v>
      </c>
      <c r="S34" s="71"/>
      <c r="T34" s="679"/>
      <c r="U34" s="4430"/>
      <c r="V34" s="4430"/>
      <c r="W34" s="679"/>
      <c r="X34" s="4431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3431"/>
      <c r="AJ34" s="3431"/>
      <c r="AK34" s="3431"/>
      <c r="AL34" s="6146"/>
      <c r="AM34" s="3431"/>
      <c r="AN34" s="3431"/>
      <c r="AO34" s="3431"/>
      <c r="AP34" s="3431"/>
      <c r="AQ34" s="3431"/>
      <c r="AR34" s="3431"/>
      <c r="AS34" s="3431"/>
      <c r="AT34" s="3432"/>
      <c r="AU34" s="3432"/>
      <c r="AV34" s="3432"/>
      <c r="AW34" s="3432"/>
      <c r="AX34" s="3432"/>
      <c r="AY34" s="3432"/>
      <c r="AZ34" s="3432"/>
      <c r="BA34" s="6136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6147" t="s">
        <v>50</v>
      </c>
      <c r="B35" s="6147"/>
      <c r="C35" s="6148">
        <f>SUM(D35:P35)</f>
        <v>0</v>
      </c>
      <c r="D35" s="6149">
        <f>SUM(D36:D47,D50:D51,D54)</f>
        <v>0</v>
      </c>
      <c r="E35" s="6150">
        <f t="shared" ref="E35:R35" si="3">SUM(E36:E47,E50:E51,E54)</f>
        <v>0</v>
      </c>
      <c r="F35" s="6150">
        <f t="shared" si="3"/>
        <v>0</v>
      </c>
      <c r="G35" s="6150">
        <f t="shared" si="3"/>
        <v>0</v>
      </c>
      <c r="H35" s="6150">
        <f t="shared" si="3"/>
        <v>0</v>
      </c>
      <c r="I35" s="6150">
        <f t="shared" si="3"/>
        <v>0</v>
      </c>
      <c r="J35" s="6150">
        <f t="shared" si="3"/>
        <v>0</v>
      </c>
      <c r="K35" s="6150">
        <f t="shared" si="3"/>
        <v>0</v>
      </c>
      <c r="L35" s="6150">
        <f t="shared" si="3"/>
        <v>0</v>
      </c>
      <c r="M35" s="6150">
        <f t="shared" si="3"/>
        <v>0</v>
      </c>
      <c r="N35" s="6151">
        <f>SUM(N36:N47,N50:N51,N54)</f>
        <v>0</v>
      </c>
      <c r="O35" s="6150">
        <f t="shared" si="3"/>
        <v>0</v>
      </c>
      <c r="P35" s="6152">
        <f t="shared" si="3"/>
        <v>0</v>
      </c>
      <c r="Q35" s="6153">
        <f t="shared" si="3"/>
        <v>0</v>
      </c>
      <c r="R35" s="6153">
        <f t="shared" si="3"/>
        <v>0</v>
      </c>
      <c r="S35" s="82" t="str">
        <f>CA35&amp;CB35&amp;CC35</f>
        <v/>
      </c>
      <c r="T35" s="6154"/>
      <c r="U35" s="679"/>
      <c r="V35" s="679"/>
      <c r="W35" s="6154"/>
      <c r="X35" s="6154"/>
      <c r="Y35" s="6154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3431"/>
      <c r="AN35" s="3431"/>
      <c r="AO35" s="3431"/>
      <c r="AP35" s="3431"/>
      <c r="AQ35" s="3431"/>
      <c r="AR35" s="3431"/>
      <c r="AS35" s="3431"/>
      <c r="AT35" s="3432"/>
      <c r="AU35" s="3432"/>
      <c r="AV35" s="3432"/>
      <c r="AW35" s="3432"/>
      <c r="AX35" s="3432"/>
      <c r="AY35" s="3432"/>
      <c r="AZ35" s="3432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6155" t="s">
        <v>51</v>
      </c>
      <c r="B36" s="6156"/>
      <c r="C36" s="6157">
        <f>SUM(D36:M36)</f>
        <v>0</v>
      </c>
      <c r="D36" s="6158"/>
      <c r="E36" s="6159"/>
      <c r="F36" s="6159"/>
      <c r="G36" s="6159"/>
      <c r="H36" s="6159"/>
      <c r="I36" s="6159"/>
      <c r="J36" s="6159"/>
      <c r="K36" s="6159"/>
      <c r="L36" s="6159"/>
      <c r="M36" s="6159"/>
      <c r="N36" s="6160"/>
      <c r="O36" s="6161"/>
      <c r="P36" s="6162"/>
      <c r="Q36" s="6163"/>
      <c r="R36" s="6163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3431"/>
      <c r="AN36" s="3432"/>
      <c r="AO36" s="3432"/>
      <c r="AP36" s="3432"/>
      <c r="AQ36" s="3432"/>
      <c r="AR36" s="3432"/>
      <c r="AS36" s="3432"/>
      <c r="AT36" s="3432"/>
      <c r="AU36" s="3432"/>
      <c r="AV36" s="3432"/>
      <c r="AW36" s="3432"/>
      <c r="AX36" s="3432"/>
      <c r="AY36" s="3432"/>
      <c r="AZ36" s="3432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3431"/>
      <c r="AN37" s="3432"/>
      <c r="AO37" s="3432"/>
      <c r="AP37" s="3432"/>
      <c r="AQ37" s="3432"/>
      <c r="AR37" s="3432"/>
      <c r="AS37" s="3432"/>
      <c r="AT37" s="3432"/>
      <c r="AU37" s="3432"/>
      <c r="AV37" s="3432"/>
      <c r="AW37" s="3432"/>
      <c r="AX37" s="3432"/>
      <c r="AY37" s="3432"/>
      <c r="AZ37" s="3432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6164" t="s">
        <v>54</v>
      </c>
      <c r="C38" s="6157">
        <f t="shared" si="7"/>
        <v>0</v>
      </c>
      <c r="D38" s="6158"/>
      <c r="E38" s="6159"/>
      <c r="F38" s="6159"/>
      <c r="G38" s="6159"/>
      <c r="H38" s="6159"/>
      <c r="I38" s="6159"/>
      <c r="J38" s="6159"/>
      <c r="K38" s="6159"/>
      <c r="L38" s="6159"/>
      <c r="M38" s="6159"/>
      <c r="N38" s="6160"/>
      <c r="O38" s="6161"/>
      <c r="P38" s="6162"/>
      <c r="Q38" s="6163"/>
      <c r="R38" s="6163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3431"/>
      <c r="AN38" s="3432"/>
      <c r="AO38" s="3432"/>
      <c r="AP38" s="3432"/>
      <c r="AQ38" s="3432"/>
      <c r="AR38" s="3432"/>
      <c r="AS38" s="3432"/>
      <c r="AT38" s="3432"/>
      <c r="AU38" s="3432"/>
      <c r="AV38" s="3432"/>
      <c r="AW38" s="3432"/>
      <c r="AX38" s="3432"/>
      <c r="AY38" s="3432"/>
      <c r="AZ38" s="3432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4389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3431"/>
      <c r="AN39" s="3432"/>
      <c r="AO39" s="3432"/>
      <c r="AP39" s="3432"/>
      <c r="AQ39" s="3432"/>
      <c r="AR39" s="3432"/>
      <c r="AS39" s="3432"/>
      <c r="AT39" s="3432"/>
      <c r="AU39" s="3432"/>
      <c r="AV39" s="3432"/>
      <c r="AW39" s="3432"/>
      <c r="AX39" s="3432"/>
      <c r="AY39" s="3432"/>
      <c r="AZ39" s="3432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4389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3431"/>
      <c r="AN40" s="3432"/>
      <c r="AO40" s="3432"/>
      <c r="AP40" s="3432"/>
      <c r="AQ40" s="3432"/>
      <c r="AR40" s="3432"/>
      <c r="AS40" s="3432"/>
      <c r="AT40" s="3432"/>
      <c r="AU40" s="3432"/>
      <c r="AV40" s="3432"/>
      <c r="AW40" s="3432"/>
      <c r="AX40" s="3432"/>
      <c r="AY40" s="3432"/>
      <c r="AZ40" s="3432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4389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3431"/>
      <c r="AN41" s="3432"/>
      <c r="AO41" s="3432"/>
      <c r="AP41" s="3432"/>
      <c r="AQ41" s="3432"/>
      <c r="AR41" s="3432"/>
      <c r="AS41" s="3432"/>
      <c r="AT41" s="3432"/>
      <c r="AU41" s="3432"/>
      <c r="AV41" s="3432"/>
      <c r="AW41" s="3432"/>
      <c r="AX41" s="3432"/>
      <c r="AY41" s="3432"/>
      <c r="AZ41" s="3432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4389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3431"/>
      <c r="AN42" s="3432"/>
      <c r="AO42" s="3432"/>
      <c r="AP42" s="3432"/>
      <c r="AQ42" s="3432"/>
      <c r="AR42" s="3432"/>
      <c r="AS42" s="3432"/>
      <c r="AT42" s="3432"/>
      <c r="AU42" s="3432"/>
      <c r="AV42" s="3432"/>
      <c r="AW42" s="3432"/>
      <c r="AX42" s="3432"/>
      <c r="AY42" s="3432"/>
      <c r="AZ42" s="3432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192"/>
      <c r="B43" s="99" t="s">
        <v>59</v>
      </c>
      <c r="C43" s="4544">
        <f t="shared" si="7"/>
        <v>0</v>
      </c>
      <c r="D43" s="4448"/>
      <c r="E43" s="4449"/>
      <c r="F43" s="4449"/>
      <c r="G43" s="4449"/>
      <c r="H43" s="4449"/>
      <c r="I43" s="4449"/>
      <c r="J43" s="4449"/>
      <c r="K43" s="4449"/>
      <c r="L43" s="4449"/>
      <c r="M43" s="4449"/>
      <c r="N43" s="4450"/>
      <c r="O43" s="4451"/>
      <c r="P43" s="4452"/>
      <c r="Q43" s="2264"/>
      <c r="R43" s="2264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3431"/>
      <c r="AN43" s="3432"/>
      <c r="AO43" s="3432"/>
      <c r="AP43" s="3432"/>
      <c r="AQ43" s="3432"/>
      <c r="AR43" s="3432"/>
      <c r="AS43" s="3432"/>
      <c r="AT43" s="3432"/>
      <c r="AU43" s="3432"/>
      <c r="AV43" s="3432"/>
      <c r="AW43" s="3432"/>
      <c r="AX43" s="3432"/>
      <c r="AY43" s="3432"/>
      <c r="AZ43" s="3432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6165" t="s">
        <v>60</v>
      </c>
      <c r="B44" s="6166" t="s">
        <v>61</v>
      </c>
      <c r="C44" s="6167">
        <f t="shared" si="7"/>
        <v>0</v>
      </c>
      <c r="D44" s="6168"/>
      <c r="E44" s="2990"/>
      <c r="F44" s="2990"/>
      <c r="G44" s="2990"/>
      <c r="H44" s="2990"/>
      <c r="I44" s="2990"/>
      <c r="J44" s="2990"/>
      <c r="K44" s="2990"/>
      <c r="L44" s="2990"/>
      <c r="M44" s="2990"/>
      <c r="N44" s="6169"/>
      <c r="O44" s="2992"/>
      <c r="P44" s="6170"/>
      <c r="Q44" s="6171"/>
      <c r="R44" s="6171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6172"/>
      <c r="AN44" s="6173"/>
      <c r="AO44" s="6173"/>
      <c r="AP44" s="6173"/>
      <c r="AQ44" s="6173"/>
      <c r="AR44" s="6173"/>
      <c r="AS44" s="6173"/>
      <c r="AT44" s="6173"/>
      <c r="AU44" s="6173"/>
      <c r="AV44" s="6173"/>
      <c r="AW44" s="6173"/>
      <c r="AX44" s="6173"/>
      <c r="AY44" s="6173"/>
      <c r="AZ44" s="6173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192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6172"/>
      <c r="AN45" s="6173"/>
      <c r="AO45" s="6173"/>
      <c r="AP45" s="6173"/>
      <c r="AQ45" s="6173"/>
      <c r="AR45" s="6173"/>
      <c r="AS45" s="6173"/>
      <c r="AT45" s="6173"/>
      <c r="AU45" s="6173"/>
      <c r="AV45" s="6173"/>
      <c r="AW45" s="6173"/>
      <c r="AX45" s="6173"/>
      <c r="AY45" s="6173"/>
      <c r="AZ45" s="6173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6174" t="s">
        <v>63</v>
      </c>
      <c r="B46" s="117" t="s">
        <v>61</v>
      </c>
      <c r="C46" s="6167">
        <f t="shared" si="7"/>
        <v>0</v>
      </c>
      <c r="D46" s="6168"/>
      <c r="E46" s="6175"/>
      <c r="F46" s="6175"/>
      <c r="G46" s="6175"/>
      <c r="H46" s="6175"/>
      <c r="I46" s="6175"/>
      <c r="J46" s="6175"/>
      <c r="K46" s="6175"/>
      <c r="L46" s="6175"/>
      <c r="M46" s="6175"/>
      <c r="N46" s="6169"/>
      <c r="O46" s="6176"/>
      <c r="P46" s="6170"/>
      <c r="Q46" s="6171"/>
      <c r="R46" s="6171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6172"/>
      <c r="AN46" s="6173"/>
      <c r="AO46" s="6173"/>
      <c r="AP46" s="6173"/>
      <c r="AQ46" s="6173"/>
      <c r="AR46" s="6173"/>
      <c r="AS46" s="6173"/>
      <c r="AT46" s="6173"/>
      <c r="AU46" s="6173"/>
      <c r="AV46" s="6173"/>
      <c r="AW46" s="6173"/>
      <c r="AX46" s="6173"/>
      <c r="AY46" s="6173"/>
      <c r="AZ46" s="6173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6172"/>
      <c r="AN47" s="6173"/>
      <c r="AO47" s="6173"/>
      <c r="AP47" s="6173"/>
      <c r="AQ47" s="6173"/>
      <c r="AR47" s="6173"/>
      <c r="AS47" s="6173"/>
      <c r="AT47" s="6173"/>
      <c r="AU47" s="6173"/>
      <c r="AV47" s="6173"/>
      <c r="AW47" s="6173"/>
      <c r="AX47" s="6173"/>
      <c r="AY47" s="6173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6172"/>
      <c r="AN48" s="6173"/>
      <c r="AO48" s="6173"/>
      <c r="AP48" s="6173"/>
      <c r="AQ48" s="6173"/>
      <c r="AR48" s="6173"/>
      <c r="AS48" s="6173"/>
      <c r="AT48" s="6173"/>
      <c r="AU48" s="6173"/>
      <c r="AV48" s="6173"/>
      <c r="AW48" s="6173"/>
      <c r="AX48" s="6173"/>
      <c r="AY48" s="6173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6021" t="s">
        <v>65</v>
      </c>
      <c r="B49" s="5692"/>
      <c r="C49" s="4544">
        <f t="shared" si="7"/>
        <v>0</v>
      </c>
      <c r="D49" s="4448"/>
      <c r="E49" s="4449"/>
      <c r="F49" s="4449"/>
      <c r="G49" s="4449"/>
      <c r="H49" s="4449"/>
      <c r="I49" s="4449"/>
      <c r="J49" s="4449"/>
      <c r="K49" s="4449"/>
      <c r="L49" s="4449"/>
      <c r="M49" s="4449"/>
      <c r="N49" s="4450"/>
      <c r="O49" s="4451"/>
      <c r="P49" s="4452"/>
      <c r="Q49" s="2264"/>
      <c r="R49" s="2264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6172"/>
      <c r="AN49" s="6173"/>
      <c r="AO49" s="6173"/>
      <c r="AP49" s="6173"/>
      <c r="AQ49" s="6173"/>
      <c r="AR49" s="6173"/>
      <c r="AS49" s="6173"/>
      <c r="AT49" s="6173"/>
      <c r="AU49" s="6173"/>
      <c r="AV49" s="6173"/>
      <c r="AW49" s="6173"/>
      <c r="AX49" s="6173"/>
      <c r="AY49" s="6173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6174" t="s">
        <v>66</v>
      </c>
      <c r="B50" s="6177" t="s">
        <v>61</v>
      </c>
      <c r="C50" s="6178">
        <f>SUM(D50:P50)</f>
        <v>0</v>
      </c>
      <c r="D50" s="6179"/>
      <c r="E50" s="2990"/>
      <c r="F50" s="2990"/>
      <c r="G50" s="2990"/>
      <c r="H50" s="2990"/>
      <c r="I50" s="2990"/>
      <c r="J50" s="2990"/>
      <c r="K50" s="2990"/>
      <c r="L50" s="2990"/>
      <c r="M50" s="2990"/>
      <c r="N50" s="6180"/>
      <c r="O50" s="2990"/>
      <c r="P50" s="6181"/>
      <c r="Q50" s="6182"/>
      <c r="R50" s="6182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6183"/>
      <c r="AN50" s="6184"/>
      <c r="AO50" s="6184"/>
      <c r="AP50" s="6184"/>
      <c r="AQ50" s="6184"/>
      <c r="AR50" s="6184"/>
      <c r="AS50" s="6184"/>
      <c r="AT50" s="6184"/>
      <c r="AU50" s="6184"/>
      <c r="AV50" s="6184"/>
      <c r="AW50" s="6184"/>
      <c r="AX50" s="6184"/>
      <c r="AY50" s="6184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192"/>
      <c r="B51" s="140" t="s">
        <v>62</v>
      </c>
      <c r="C51" s="4544">
        <f t="shared" ref="C51:C54" si="12">SUM(D51:P51)</f>
        <v>0</v>
      </c>
      <c r="D51" s="4448"/>
      <c r="E51" s="4449"/>
      <c r="F51" s="4449"/>
      <c r="G51" s="4449"/>
      <c r="H51" s="4449"/>
      <c r="I51" s="4449"/>
      <c r="J51" s="4449"/>
      <c r="K51" s="4449"/>
      <c r="L51" s="4449"/>
      <c r="M51" s="4449"/>
      <c r="N51" s="4325"/>
      <c r="O51" s="4449"/>
      <c r="P51" s="4472"/>
      <c r="Q51" s="2264"/>
      <c r="R51" s="2264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6183"/>
      <c r="AN51" s="6184"/>
      <c r="AO51" s="6184"/>
      <c r="AP51" s="6184"/>
      <c r="AQ51" s="6184"/>
      <c r="AR51" s="6184"/>
      <c r="AS51" s="6184"/>
      <c r="AT51" s="6184"/>
      <c r="AU51" s="6184"/>
      <c r="AV51" s="6184"/>
      <c r="AW51" s="6184"/>
      <c r="AX51" s="6184"/>
      <c r="AY51" s="6184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6185" t="s">
        <v>67</v>
      </c>
      <c r="B52" s="6186" t="s">
        <v>61</v>
      </c>
      <c r="C52" s="6187">
        <f t="shared" si="12"/>
        <v>0</v>
      </c>
      <c r="D52" s="6188"/>
      <c r="E52" s="2990"/>
      <c r="F52" s="2990"/>
      <c r="G52" s="2990"/>
      <c r="H52" s="2990"/>
      <c r="I52" s="2990"/>
      <c r="J52" s="2990"/>
      <c r="K52" s="2990"/>
      <c r="L52" s="2990"/>
      <c r="M52" s="2990"/>
      <c r="N52" s="6189"/>
      <c r="O52" s="2990"/>
      <c r="P52" s="6190"/>
      <c r="Q52" s="6191"/>
      <c r="R52" s="6191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6192"/>
      <c r="AN52" s="6193"/>
      <c r="AO52" s="6193"/>
      <c r="AP52" s="6193"/>
      <c r="AQ52" s="6193"/>
      <c r="AR52" s="6193"/>
      <c r="AS52" s="6193"/>
      <c r="AT52" s="6193"/>
      <c r="AU52" s="6193"/>
      <c r="AV52" s="6193"/>
      <c r="AW52" s="6193"/>
      <c r="AX52" s="6193"/>
      <c r="AY52" s="6193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192"/>
      <c r="B53" s="3993" t="s">
        <v>62</v>
      </c>
      <c r="C53" s="4544">
        <f t="shared" si="12"/>
        <v>0</v>
      </c>
      <c r="D53" s="4448"/>
      <c r="E53" s="4449"/>
      <c r="F53" s="4449"/>
      <c r="G53" s="4449"/>
      <c r="H53" s="4449"/>
      <c r="I53" s="4449"/>
      <c r="J53" s="4449"/>
      <c r="K53" s="4449"/>
      <c r="L53" s="4449"/>
      <c r="M53" s="4449"/>
      <c r="N53" s="4325"/>
      <c r="O53" s="4449"/>
      <c r="P53" s="4472"/>
      <c r="Q53" s="2264"/>
      <c r="R53" s="2264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6194"/>
      <c r="AM53" s="6194"/>
      <c r="AN53" s="6194"/>
      <c r="AO53" s="6194"/>
      <c r="AP53" s="6194"/>
      <c r="AQ53" s="6194"/>
      <c r="AR53" s="6194"/>
      <c r="AS53" s="6194"/>
      <c r="AT53" s="6194"/>
      <c r="AU53" s="6194"/>
      <c r="AV53" s="6194"/>
      <c r="AW53" s="6194"/>
      <c r="AX53" s="6194"/>
      <c r="AY53" s="6194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343" t="s">
        <v>68</v>
      </c>
      <c r="B54" s="6195"/>
      <c r="C54" s="4544">
        <f t="shared" si="12"/>
        <v>0</v>
      </c>
      <c r="D54" s="4448"/>
      <c r="E54" s="4449"/>
      <c r="F54" s="4449"/>
      <c r="G54" s="4449"/>
      <c r="H54" s="4449"/>
      <c r="I54" s="4449"/>
      <c r="J54" s="4449"/>
      <c r="K54" s="4449"/>
      <c r="L54" s="4449"/>
      <c r="M54" s="4449"/>
      <c r="N54" s="4325"/>
      <c r="O54" s="4449"/>
      <c r="P54" s="4472"/>
      <c r="Q54" s="2264"/>
      <c r="R54" s="2264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6194"/>
      <c r="AM54" s="6194"/>
      <c r="AN54" s="6194"/>
      <c r="AO54" s="6194"/>
      <c r="AP54" s="6194"/>
      <c r="AQ54" s="6194"/>
      <c r="AR54" s="6194"/>
      <c r="AS54" s="6194"/>
      <c r="AT54" s="6194"/>
      <c r="AU54" s="6194"/>
      <c r="AV54" s="6194"/>
      <c r="AW54" s="6194"/>
      <c r="AX54" s="6194"/>
      <c r="AY54" s="6194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6194"/>
      <c r="AM55" s="6194"/>
      <c r="AN55" s="6194"/>
      <c r="AO55" s="6196"/>
      <c r="AP55" s="6196"/>
      <c r="AQ55" s="6196"/>
      <c r="AR55" s="6196"/>
      <c r="AS55" s="6196"/>
      <c r="AT55" s="6196"/>
      <c r="AU55" s="6196"/>
      <c r="AV55" s="6196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6194"/>
      <c r="AM56" s="6194"/>
      <c r="AN56" s="6194"/>
      <c r="AO56" s="6196"/>
      <c r="AP56" s="6196"/>
      <c r="AQ56" s="6196"/>
      <c r="AR56" s="6196"/>
      <c r="AS56" s="6196"/>
      <c r="AT56" s="6196"/>
      <c r="AU56" s="6196"/>
      <c r="AV56" s="6196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6138" t="s">
        <v>5</v>
      </c>
      <c r="E57" s="5337"/>
      <c r="F57" s="5337"/>
      <c r="G57" s="5337"/>
      <c r="H57" s="5337"/>
      <c r="I57" s="5337"/>
      <c r="J57" s="5337"/>
      <c r="K57" s="5337"/>
      <c r="L57" s="5337"/>
      <c r="M57" s="5337"/>
      <c r="N57" s="5337"/>
      <c r="O57" s="5337"/>
      <c r="P57" s="6197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6194"/>
      <c r="AK57" s="6194"/>
      <c r="AL57" s="6194"/>
      <c r="AM57" s="6196"/>
      <c r="AN57" s="6196"/>
      <c r="AO57" s="6196"/>
      <c r="AP57" s="6196"/>
      <c r="AQ57" s="6196"/>
      <c r="AR57" s="6196"/>
      <c r="AS57" s="6196"/>
      <c r="AT57" s="6196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192"/>
      <c r="D58" s="6141" t="s">
        <v>10</v>
      </c>
      <c r="E58" s="6142" t="s">
        <v>11</v>
      </c>
      <c r="F58" s="6142" t="s">
        <v>12</v>
      </c>
      <c r="G58" s="6142" t="s">
        <v>13</v>
      </c>
      <c r="H58" s="6142" t="s">
        <v>14</v>
      </c>
      <c r="I58" s="6142" t="s">
        <v>15</v>
      </c>
      <c r="J58" s="6142" t="s">
        <v>16</v>
      </c>
      <c r="K58" s="6142" t="s">
        <v>17</v>
      </c>
      <c r="L58" s="6142" t="s">
        <v>18</v>
      </c>
      <c r="M58" s="6142" t="s">
        <v>44</v>
      </c>
      <c r="N58" s="6143" t="s">
        <v>45</v>
      </c>
      <c r="O58" s="6142" t="s">
        <v>46</v>
      </c>
      <c r="P58" s="6198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6194"/>
      <c r="AK58" s="6194"/>
      <c r="AL58" s="6194"/>
      <c r="AM58" s="6196"/>
      <c r="AN58" s="6196"/>
      <c r="AO58" s="6196"/>
      <c r="AP58" s="6196"/>
      <c r="AQ58" s="6196"/>
      <c r="AR58" s="6196"/>
      <c r="AS58" s="6196"/>
      <c r="AT58" s="6196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6147" t="s">
        <v>50</v>
      </c>
      <c r="B59" s="6147"/>
      <c r="C59" s="6148">
        <f>SUM(D59:P59)</f>
        <v>0</v>
      </c>
      <c r="D59" s="6149">
        <f>SUM(D60:D71,D74:D75,D78)</f>
        <v>0</v>
      </c>
      <c r="E59" s="6150">
        <f t="shared" ref="E59:P59" si="13">SUM(E60:E71,E74:E75,E78)</f>
        <v>0</v>
      </c>
      <c r="F59" s="6150">
        <f t="shared" si="13"/>
        <v>0</v>
      </c>
      <c r="G59" s="6150">
        <f t="shared" si="13"/>
        <v>0</v>
      </c>
      <c r="H59" s="6150">
        <f t="shared" si="13"/>
        <v>0</v>
      </c>
      <c r="I59" s="6150">
        <f t="shared" si="13"/>
        <v>0</v>
      </c>
      <c r="J59" s="6150">
        <f t="shared" si="13"/>
        <v>0</v>
      </c>
      <c r="K59" s="6150">
        <f t="shared" si="13"/>
        <v>0</v>
      </c>
      <c r="L59" s="6150">
        <f t="shared" si="13"/>
        <v>0</v>
      </c>
      <c r="M59" s="6150">
        <f t="shared" si="13"/>
        <v>0</v>
      </c>
      <c r="N59" s="6151">
        <f t="shared" si="13"/>
        <v>0</v>
      </c>
      <c r="O59" s="6150">
        <f t="shared" si="13"/>
        <v>0</v>
      </c>
      <c r="P59" s="6199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6194"/>
      <c r="AK59" s="6194"/>
      <c r="AL59" s="6194"/>
      <c r="AM59" s="6196"/>
      <c r="AN59" s="6196"/>
      <c r="AO59" s="6196"/>
      <c r="AP59" s="6196"/>
      <c r="AQ59" s="6196"/>
      <c r="AR59" s="6196"/>
      <c r="AS59" s="6196"/>
      <c r="AT59" s="6196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6200" t="s">
        <v>51</v>
      </c>
      <c r="B60" s="6201"/>
      <c r="C60" s="6167">
        <f>SUM(D60:M60)</f>
        <v>0</v>
      </c>
      <c r="D60" s="6168"/>
      <c r="E60" s="6202"/>
      <c r="F60" s="6202"/>
      <c r="G60" s="6202"/>
      <c r="H60" s="6202"/>
      <c r="I60" s="6202"/>
      <c r="J60" s="6202"/>
      <c r="K60" s="6202"/>
      <c r="L60" s="6202"/>
      <c r="M60" s="6202"/>
      <c r="N60" s="6169"/>
      <c r="O60" s="6203"/>
      <c r="P60" s="6204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6194"/>
      <c r="AK60" s="6194"/>
      <c r="AL60" s="6194"/>
      <c r="AM60" s="6196"/>
      <c r="AN60" s="6196"/>
      <c r="AO60" s="6196"/>
      <c r="AP60" s="6196"/>
      <c r="AQ60" s="6196"/>
      <c r="AR60" s="6196"/>
      <c r="AS60" s="6196"/>
      <c r="AT60" s="6196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6194"/>
      <c r="AK61" s="6194"/>
      <c r="AL61" s="6194"/>
      <c r="AM61" s="6196"/>
      <c r="AN61" s="6196"/>
      <c r="AO61" s="6196"/>
      <c r="AP61" s="6196"/>
      <c r="AQ61" s="6196"/>
      <c r="AR61" s="6196"/>
      <c r="AS61" s="6196"/>
      <c r="AT61" s="6196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6205" t="s">
        <v>54</v>
      </c>
      <c r="C62" s="6167">
        <f t="shared" ref="C62:C73" si="14">SUM(D62:M62)</f>
        <v>0</v>
      </c>
      <c r="D62" s="6168"/>
      <c r="E62" s="6202"/>
      <c r="F62" s="6202"/>
      <c r="G62" s="6202"/>
      <c r="H62" s="6202"/>
      <c r="I62" s="6202"/>
      <c r="J62" s="6202"/>
      <c r="K62" s="6202"/>
      <c r="L62" s="6202"/>
      <c r="M62" s="6202"/>
      <c r="N62" s="6169"/>
      <c r="O62" s="6203"/>
      <c r="P62" s="6204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6194"/>
      <c r="AK62" s="6194"/>
      <c r="AL62" s="6194"/>
      <c r="AM62" s="6196"/>
      <c r="AN62" s="6196"/>
      <c r="AO62" s="6196"/>
      <c r="AP62" s="6196"/>
      <c r="AQ62" s="6196"/>
      <c r="AR62" s="6196"/>
      <c r="AS62" s="6196"/>
      <c r="AT62" s="6196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4389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6194"/>
      <c r="AK63" s="6194"/>
      <c r="AL63" s="6194"/>
      <c r="AM63" s="6196"/>
      <c r="AN63" s="6196"/>
      <c r="AO63" s="6196"/>
      <c r="AP63" s="6196"/>
      <c r="AQ63" s="6196"/>
      <c r="AR63" s="6196"/>
      <c r="AS63" s="6196"/>
      <c r="AT63" s="6196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4389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6194"/>
      <c r="AK64" s="6194"/>
      <c r="AL64" s="6194"/>
      <c r="AM64" s="6196"/>
      <c r="AN64" s="6196"/>
      <c r="AO64" s="6196"/>
      <c r="AP64" s="6196"/>
      <c r="AQ64" s="6196"/>
      <c r="AR64" s="6196"/>
      <c r="AS64" s="6196"/>
      <c r="AT64" s="6196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4389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6194"/>
      <c r="AK65" s="6194"/>
      <c r="AL65" s="6194"/>
      <c r="AM65" s="6196"/>
      <c r="AN65" s="6196"/>
      <c r="AO65" s="6196"/>
      <c r="AP65" s="6196"/>
      <c r="AQ65" s="6196"/>
      <c r="AR65" s="6196"/>
      <c r="AS65" s="6196"/>
      <c r="AT65" s="6196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4389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6194"/>
      <c r="AK66" s="6194"/>
      <c r="AL66" s="6194"/>
      <c r="AM66" s="6196"/>
      <c r="AN66" s="6196"/>
      <c r="AO66" s="6196"/>
      <c r="AP66" s="6196"/>
      <c r="AQ66" s="6196"/>
      <c r="AR66" s="6196"/>
      <c r="AS66" s="6196"/>
      <c r="AT66" s="6196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192"/>
      <c r="B67" s="99" t="s">
        <v>59</v>
      </c>
      <c r="C67" s="4544">
        <f t="shared" si="14"/>
        <v>0</v>
      </c>
      <c r="D67" s="4448"/>
      <c r="E67" s="4449"/>
      <c r="F67" s="4449"/>
      <c r="G67" s="4449"/>
      <c r="H67" s="4449"/>
      <c r="I67" s="4449"/>
      <c r="J67" s="4449"/>
      <c r="K67" s="4449"/>
      <c r="L67" s="4449"/>
      <c r="M67" s="4449"/>
      <c r="N67" s="4450"/>
      <c r="O67" s="4451"/>
      <c r="P67" s="4479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6194"/>
      <c r="AK67" s="6194"/>
      <c r="AL67" s="6194"/>
      <c r="AM67" s="6196"/>
      <c r="AN67" s="6196"/>
      <c r="AO67" s="6196"/>
      <c r="AP67" s="6196"/>
      <c r="AQ67" s="6196"/>
      <c r="AR67" s="6196"/>
      <c r="AS67" s="6196"/>
      <c r="AT67" s="6196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6206" t="s">
        <v>60</v>
      </c>
      <c r="B68" s="6207" t="s">
        <v>61</v>
      </c>
      <c r="C68" s="6208">
        <f t="shared" si="14"/>
        <v>0</v>
      </c>
      <c r="D68" s="6209"/>
      <c r="E68" s="2990"/>
      <c r="F68" s="2990"/>
      <c r="G68" s="2990"/>
      <c r="H68" s="2990"/>
      <c r="I68" s="2990"/>
      <c r="J68" s="2990"/>
      <c r="K68" s="2990"/>
      <c r="L68" s="2990"/>
      <c r="M68" s="2990"/>
      <c r="N68" s="6210"/>
      <c r="O68" s="2992"/>
      <c r="P68" s="6211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6212"/>
      <c r="AK68" s="6212"/>
      <c r="AL68" s="6212"/>
      <c r="AM68" s="6213"/>
      <c r="AN68" s="6213"/>
      <c r="AO68" s="6213"/>
      <c r="AP68" s="6213"/>
      <c r="AQ68" s="6213"/>
      <c r="AR68" s="6213"/>
      <c r="AS68" s="6213"/>
      <c r="AT68" s="6213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192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6212"/>
      <c r="AK69" s="6212"/>
      <c r="AL69" s="6212"/>
      <c r="AM69" s="6213"/>
      <c r="AN69" s="6213"/>
      <c r="AO69" s="6213"/>
      <c r="AP69" s="6213"/>
      <c r="AQ69" s="6213"/>
      <c r="AR69" s="6213"/>
      <c r="AS69" s="6213"/>
      <c r="AT69" s="6213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6214" t="s">
        <v>63</v>
      </c>
      <c r="B70" s="117" t="s">
        <v>61</v>
      </c>
      <c r="C70" s="6215">
        <f t="shared" si="14"/>
        <v>0</v>
      </c>
      <c r="D70" s="6216"/>
      <c r="E70" s="2990"/>
      <c r="F70" s="2990"/>
      <c r="G70" s="2990"/>
      <c r="H70" s="2990"/>
      <c r="I70" s="2990"/>
      <c r="J70" s="2990"/>
      <c r="K70" s="2990"/>
      <c r="L70" s="2990"/>
      <c r="M70" s="2990"/>
      <c r="N70" s="6217"/>
      <c r="O70" s="2992"/>
      <c r="P70" s="6218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6219"/>
      <c r="AK70" s="6219"/>
      <c r="AL70" s="6219"/>
      <c r="AM70" s="6220"/>
      <c r="AN70" s="6220"/>
      <c r="AO70" s="6220"/>
      <c r="AP70" s="6220"/>
      <c r="AQ70" s="6220"/>
      <c r="AR70" s="6220"/>
      <c r="AS70" s="6220"/>
      <c r="AT70" s="6220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192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6219"/>
      <c r="AK71" s="6219"/>
      <c r="AL71" s="6219"/>
      <c r="AM71" s="6220"/>
      <c r="AN71" s="6220"/>
      <c r="AO71" s="6220"/>
      <c r="AP71" s="6220"/>
      <c r="AQ71" s="6220"/>
      <c r="AR71" s="6220"/>
      <c r="AS71" s="6220"/>
      <c r="AT71" s="6220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6169"/>
      <c r="O72" s="6203"/>
      <c r="P72" s="6204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6219"/>
      <c r="AK72" s="6219"/>
      <c r="AL72" s="6219"/>
      <c r="AM72" s="6196"/>
      <c r="AN72" s="6196"/>
      <c r="AO72" s="6196"/>
      <c r="AP72" s="6196"/>
      <c r="AQ72" s="6196"/>
      <c r="AR72" s="6196"/>
      <c r="AS72" s="6196"/>
      <c r="AT72" s="6196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6021" t="s">
        <v>65</v>
      </c>
      <c r="B73" s="5692"/>
      <c r="C73" s="4544">
        <f t="shared" si="14"/>
        <v>0</v>
      </c>
      <c r="D73" s="4448"/>
      <c r="E73" s="4449"/>
      <c r="F73" s="4449"/>
      <c r="G73" s="4449"/>
      <c r="H73" s="4449"/>
      <c r="I73" s="4449"/>
      <c r="J73" s="4449"/>
      <c r="K73" s="4449"/>
      <c r="L73" s="4449"/>
      <c r="M73" s="4449"/>
      <c r="N73" s="4450"/>
      <c r="O73" s="4451"/>
      <c r="P73" s="4479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6219"/>
      <c r="AK73" s="6219"/>
      <c r="AL73" s="6219"/>
      <c r="AM73" s="6196"/>
      <c r="AN73" s="6196"/>
      <c r="AO73" s="6196"/>
      <c r="AP73" s="6196"/>
      <c r="AQ73" s="6196"/>
      <c r="AR73" s="6196"/>
      <c r="AS73" s="6196"/>
      <c r="AT73" s="6196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6221" t="s">
        <v>66</v>
      </c>
      <c r="B74" s="6222" t="s">
        <v>61</v>
      </c>
      <c r="C74" s="6223">
        <f>SUM(D74:P74)</f>
        <v>0</v>
      </c>
      <c r="D74" s="6224"/>
      <c r="E74" s="2990"/>
      <c r="F74" s="2990"/>
      <c r="G74" s="2990"/>
      <c r="H74" s="2990"/>
      <c r="I74" s="2990"/>
      <c r="J74" s="2990"/>
      <c r="K74" s="2990"/>
      <c r="L74" s="2990"/>
      <c r="M74" s="2990"/>
      <c r="N74" s="6225"/>
      <c r="O74" s="2990"/>
      <c r="P74" s="6226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6227"/>
      <c r="AK74" s="6227"/>
      <c r="AL74" s="6227"/>
      <c r="AM74" s="6228"/>
      <c r="AN74" s="6228"/>
      <c r="AO74" s="6228"/>
      <c r="AP74" s="6228"/>
      <c r="AQ74" s="6228"/>
      <c r="AR74" s="6228"/>
      <c r="AS74" s="6228"/>
      <c r="AT74" s="6228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192"/>
      <c r="B75" s="140" t="s">
        <v>62</v>
      </c>
      <c r="C75" s="4544">
        <f t="shared" ref="C75:C76" si="15">SUM(D75:P75)</f>
        <v>0</v>
      </c>
      <c r="D75" s="4448"/>
      <c r="E75" s="4449"/>
      <c r="F75" s="4449"/>
      <c r="G75" s="4449"/>
      <c r="H75" s="4449"/>
      <c r="I75" s="4449"/>
      <c r="J75" s="4449"/>
      <c r="K75" s="4449"/>
      <c r="L75" s="4449"/>
      <c r="M75" s="4449"/>
      <c r="N75" s="4325"/>
      <c r="O75" s="4449"/>
      <c r="P75" s="4488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6227"/>
      <c r="AK75" s="6227"/>
      <c r="AL75" s="6227"/>
      <c r="AM75" s="6228"/>
      <c r="AN75" s="6228"/>
      <c r="AO75" s="6228"/>
      <c r="AP75" s="6228"/>
      <c r="AQ75" s="6228"/>
      <c r="AR75" s="6228"/>
      <c r="AS75" s="6228"/>
      <c r="AT75" s="6228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6229" t="s">
        <v>67</v>
      </c>
      <c r="B76" s="6230" t="s">
        <v>61</v>
      </c>
      <c r="C76" s="6231">
        <f t="shared" si="15"/>
        <v>0</v>
      </c>
      <c r="D76" s="6232"/>
      <c r="E76" s="2990"/>
      <c r="F76" s="2990"/>
      <c r="G76" s="2990"/>
      <c r="H76" s="2990"/>
      <c r="I76" s="2990"/>
      <c r="J76" s="2990"/>
      <c r="K76" s="2990"/>
      <c r="L76" s="2990"/>
      <c r="M76" s="2990"/>
      <c r="N76" s="6233"/>
      <c r="O76" s="2990"/>
      <c r="P76" s="6234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6235"/>
      <c r="AK76" s="6235"/>
      <c r="AL76" s="6235"/>
      <c r="AM76" s="6236"/>
      <c r="AN76" s="6236"/>
      <c r="AO76" s="6236"/>
      <c r="AP76" s="6236"/>
      <c r="AQ76" s="6236"/>
      <c r="AR76" s="6236"/>
      <c r="AS76" s="6236"/>
      <c r="AT76" s="6236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192"/>
      <c r="B77" s="3993" t="s">
        <v>62</v>
      </c>
      <c r="C77" s="4544">
        <f>SUM(D77:P77)</f>
        <v>0</v>
      </c>
      <c r="D77" s="4448"/>
      <c r="E77" s="4449"/>
      <c r="F77" s="4449"/>
      <c r="G77" s="4449"/>
      <c r="H77" s="4449"/>
      <c r="I77" s="4449"/>
      <c r="J77" s="4449"/>
      <c r="K77" s="4449"/>
      <c r="L77" s="4449"/>
      <c r="M77" s="4449"/>
      <c r="N77" s="4325"/>
      <c r="O77" s="4449"/>
      <c r="P77" s="4488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6235"/>
      <c r="AK77" s="6235"/>
      <c r="AL77" s="6235"/>
      <c r="AM77" s="6236"/>
      <c r="AN77" s="6236"/>
      <c r="AO77" s="6236"/>
      <c r="AP77" s="6236"/>
      <c r="AQ77" s="6236"/>
      <c r="AR77" s="6236"/>
      <c r="AS77" s="6236"/>
      <c r="AT77" s="6236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343" t="s">
        <v>68</v>
      </c>
      <c r="B78" s="6195"/>
      <c r="C78" s="4544">
        <f>SUM(D78:P78)</f>
        <v>0</v>
      </c>
      <c r="D78" s="4448"/>
      <c r="E78" s="4449"/>
      <c r="F78" s="4449"/>
      <c r="G78" s="4449"/>
      <c r="H78" s="4449"/>
      <c r="I78" s="4449"/>
      <c r="J78" s="4449"/>
      <c r="K78" s="4449"/>
      <c r="L78" s="4449"/>
      <c r="M78" s="4449"/>
      <c r="N78" s="4325"/>
      <c r="O78" s="4449"/>
      <c r="P78" s="4488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6235"/>
      <c r="AK78" s="6235"/>
      <c r="AL78" s="6235"/>
      <c r="AM78" s="6236"/>
      <c r="AN78" s="6236"/>
      <c r="AO78" s="6236"/>
      <c r="AP78" s="6236"/>
      <c r="AQ78" s="6236"/>
      <c r="AR78" s="6236"/>
      <c r="AS78" s="6236"/>
      <c r="AT78" s="6236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6235"/>
      <c r="AJ79" s="6235"/>
      <c r="AK79" s="6235"/>
      <c r="AL79" s="6235"/>
      <c r="AM79" s="6235"/>
      <c r="AN79" s="6235"/>
      <c r="AO79" s="6236"/>
      <c r="AP79" s="6236"/>
      <c r="AQ79" s="6236"/>
      <c r="AR79" s="6236"/>
      <c r="AS79" s="6236"/>
      <c r="AT79" s="6236"/>
      <c r="AU79" s="6236"/>
      <c r="AV79" s="6236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6237" t="s">
        <v>71</v>
      </c>
      <c r="B80" s="6237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6235"/>
      <c r="AP80" s="6235"/>
      <c r="AQ80" s="6235"/>
      <c r="AR80" s="6235"/>
      <c r="AS80" s="6235"/>
      <c r="AT80" s="6235"/>
      <c r="AU80" s="6235"/>
      <c r="AV80" s="6235"/>
      <c r="AW80" s="6238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6239" t="s">
        <v>73</v>
      </c>
      <c r="B81" s="6240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6241"/>
      <c r="AP81" s="6241"/>
      <c r="AQ81" s="6241"/>
      <c r="AR81" s="6241"/>
      <c r="AS81" s="6241"/>
      <c r="AT81" s="6241"/>
      <c r="AU81" s="6241"/>
      <c r="AV81" s="6241"/>
      <c r="AW81" s="6238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6242"/>
      <c r="AP82" s="6242"/>
      <c r="AQ82" s="6241"/>
      <c r="AR82" s="6241"/>
      <c r="AS82" s="6241"/>
      <c r="AT82" s="6241"/>
      <c r="AU82" s="6241"/>
      <c r="AV82" s="6241"/>
      <c r="AW82" s="6238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6237" t="s">
        <v>72</v>
      </c>
      <c r="D83" s="6141" t="s">
        <v>76</v>
      </c>
      <c r="E83" s="6243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6244"/>
      <c r="AT83" s="6244"/>
      <c r="AU83" s="6244"/>
      <c r="AV83" s="6245"/>
      <c r="AW83" s="6245"/>
      <c r="AX83" s="6245"/>
      <c r="AY83" s="6245"/>
      <c r="AZ83" s="6245"/>
      <c r="BA83" s="6238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6246" t="s">
        <v>78</v>
      </c>
      <c r="B84" s="6247"/>
      <c r="C84" s="6148">
        <f>SUM(D84:E84)</f>
        <v>0</v>
      </c>
      <c r="D84" s="6248"/>
      <c r="E84" s="6249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6244"/>
      <c r="AT84" s="6244"/>
      <c r="AU84" s="6244"/>
      <c r="AV84" s="6245"/>
      <c r="AW84" s="6245"/>
      <c r="AX84" s="6245"/>
      <c r="AY84" s="6245"/>
      <c r="AZ84" s="6245"/>
      <c r="BA84" s="6238"/>
      <c r="BZ84" s="2"/>
      <c r="CA84" s="3" t="str">
        <f>IF(AND(([13]A01!$C20+[13]A01!$C21+[13]A01!$C22+[13]A01!$C23+[13]A01!$F37+[13]A01!$F38+[13]A01!$F39)&lt;&gt;0,D84=0,E84=""),"*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6244"/>
      <c r="AT85" s="6244"/>
      <c r="AU85" s="6244"/>
      <c r="AV85" s="6245"/>
      <c r="AW85" s="6245"/>
      <c r="AX85" s="6245"/>
      <c r="AY85" s="6245"/>
      <c r="AZ85" s="6245"/>
      <c r="BA85" s="6238"/>
      <c r="BZ85" s="2"/>
      <c r="CA85" s="3" t="str">
        <f>IF(AND(([13]A01!$C20+[13]A01!$C21+[13]A01!$C22+[13]A01!$C23+[13]A01!$F37+[13]A01!$F38+[13]A01!$F39)&lt;&gt;0,D85=0,E85=""),"*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6250" t="s">
        <v>82</v>
      </c>
      <c r="G86" s="5841"/>
      <c r="H86" s="5841"/>
      <c r="I86" s="5841"/>
      <c r="J86" s="5841"/>
      <c r="K86" s="5841"/>
      <c r="L86" s="5841"/>
      <c r="M86" s="5841"/>
      <c r="N86" s="5841"/>
      <c r="O86" s="5841"/>
      <c r="P86" s="5841"/>
      <c r="Q86" s="6251"/>
      <c r="R86" s="5843" t="s">
        <v>83</v>
      </c>
      <c r="S86" s="6252"/>
      <c r="T86" s="6253" t="s">
        <v>84</v>
      </c>
      <c r="U86" s="6254"/>
      <c r="V86" s="6255" t="s">
        <v>85</v>
      </c>
      <c r="W86" s="6256"/>
      <c r="X86" s="6257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6244"/>
      <c r="AT86" s="6244"/>
      <c r="AU86" s="6244"/>
      <c r="AV86" s="6245"/>
      <c r="AW86" s="6245"/>
      <c r="AX86" s="6245"/>
      <c r="AY86" s="6245"/>
      <c r="AZ86" s="6245"/>
      <c r="BA86" s="6238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361"/>
      <c r="D87" s="4790"/>
      <c r="E87" s="5326"/>
      <c r="F87" s="6253" t="s">
        <v>88</v>
      </c>
      <c r="G87" s="6252"/>
      <c r="H87" s="6253" t="s">
        <v>89</v>
      </c>
      <c r="I87" s="6252"/>
      <c r="J87" s="6253" t="s">
        <v>90</v>
      </c>
      <c r="K87" s="6252"/>
      <c r="L87" s="6253" t="s">
        <v>91</v>
      </c>
      <c r="M87" s="6252"/>
      <c r="N87" s="6253" t="s">
        <v>92</v>
      </c>
      <c r="O87" s="6252"/>
      <c r="P87" s="6253" t="s">
        <v>93</v>
      </c>
      <c r="Q87" s="6252"/>
      <c r="R87" s="5843" t="s">
        <v>94</v>
      </c>
      <c r="S87" s="6252"/>
      <c r="T87" s="6253" t="s">
        <v>95</v>
      </c>
      <c r="U87" s="6254"/>
      <c r="V87" s="6252" t="s">
        <v>96</v>
      </c>
      <c r="W87" s="6257"/>
      <c r="X87" s="6257"/>
      <c r="Y87" s="5355"/>
      <c r="Z87" s="6258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6244"/>
      <c r="AT87" s="6244"/>
      <c r="AU87" s="6244"/>
      <c r="AV87" s="6245"/>
      <c r="AW87" s="6245"/>
      <c r="AX87" s="6245"/>
      <c r="AY87" s="6245"/>
      <c r="AZ87" s="6245"/>
      <c r="BA87" s="6238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361"/>
      <c r="B88" s="5326"/>
      <c r="C88" s="6141" t="s">
        <v>97</v>
      </c>
      <c r="D88" s="6259" t="s">
        <v>62</v>
      </c>
      <c r="E88" s="4396" t="s">
        <v>98</v>
      </c>
      <c r="F88" s="4394" t="s">
        <v>62</v>
      </c>
      <c r="G88" s="6145" t="s">
        <v>98</v>
      </c>
      <c r="H88" s="4394" t="s">
        <v>62</v>
      </c>
      <c r="I88" s="6145" t="s">
        <v>98</v>
      </c>
      <c r="J88" s="4394" t="s">
        <v>62</v>
      </c>
      <c r="K88" s="6145" t="s">
        <v>98</v>
      </c>
      <c r="L88" s="4394" t="s">
        <v>62</v>
      </c>
      <c r="M88" s="6145" t="s">
        <v>98</v>
      </c>
      <c r="N88" s="4394" t="s">
        <v>62</v>
      </c>
      <c r="O88" s="6145" t="s">
        <v>98</v>
      </c>
      <c r="P88" s="4394" t="s">
        <v>62</v>
      </c>
      <c r="Q88" s="6145" t="s">
        <v>98</v>
      </c>
      <c r="R88" s="4374" t="s">
        <v>62</v>
      </c>
      <c r="S88" s="6145" t="s">
        <v>98</v>
      </c>
      <c r="T88" s="4394" t="s">
        <v>62</v>
      </c>
      <c r="U88" s="6260" t="s">
        <v>98</v>
      </c>
      <c r="V88" s="6145" t="s">
        <v>99</v>
      </c>
      <c r="W88" s="6237" t="s">
        <v>100</v>
      </c>
      <c r="X88" s="6261"/>
      <c r="Y88" s="6237" t="s">
        <v>101</v>
      </c>
      <c r="Z88" s="6237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6238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6132" t="s">
        <v>103</v>
      </c>
      <c r="B89" s="6133"/>
      <c r="C89" s="6262">
        <f>SUM(D89:E89)</f>
        <v>0</v>
      </c>
      <c r="D89" s="6263">
        <f>SUM(F89+H89+J89+L89+N89+P89)</f>
        <v>0</v>
      </c>
      <c r="E89" s="6264">
        <f>SUM(G89+I89+K89+M89+O89+Q89)</f>
        <v>0</v>
      </c>
      <c r="F89" s="6168"/>
      <c r="G89" s="6171"/>
      <c r="H89" s="6168"/>
      <c r="I89" s="6171"/>
      <c r="J89" s="6168"/>
      <c r="K89" s="6171"/>
      <c r="L89" s="6168"/>
      <c r="M89" s="6171"/>
      <c r="N89" s="6168"/>
      <c r="O89" s="6171"/>
      <c r="P89" s="6168"/>
      <c r="Q89" s="6171"/>
      <c r="R89" s="6265"/>
      <c r="S89" s="6171"/>
      <c r="T89" s="6168"/>
      <c r="U89" s="6266"/>
      <c r="V89" s="6265"/>
      <c r="W89" s="6168"/>
      <c r="X89" s="6267"/>
      <c r="Y89" s="6267"/>
      <c r="Z89" s="6268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6238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6238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6269">
        <f>SUM(D92:E92)</f>
        <v>0</v>
      </c>
      <c r="D92" s="6270">
        <f t="shared" si="16"/>
        <v>0</v>
      </c>
      <c r="E92" s="6271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6272"/>
      <c r="Z92" s="6272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6250" t="s">
        <v>108</v>
      </c>
      <c r="G94" s="5841"/>
      <c r="H94" s="5841"/>
      <c r="I94" s="5841"/>
      <c r="J94" s="5841"/>
      <c r="K94" s="5841"/>
      <c r="L94" s="5841"/>
      <c r="M94" s="5841"/>
      <c r="N94" s="5841"/>
      <c r="O94" s="5841"/>
      <c r="P94" s="5841"/>
      <c r="Q94" s="6273"/>
      <c r="R94" s="6274" t="s">
        <v>109</v>
      </c>
      <c r="S94" s="5853"/>
      <c r="T94" s="5853"/>
      <c r="U94" s="5853"/>
      <c r="V94" s="6255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361"/>
      <c r="D95" s="4790"/>
      <c r="E95" s="5326"/>
      <c r="F95" s="6253" t="s">
        <v>88</v>
      </c>
      <c r="G95" s="6252"/>
      <c r="H95" s="6253" t="s">
        <v>89</v>
      </c>
      <c r="I95" s="6252"/>
      <c r="J95" s="6253" t="s">
        <v>90</v>
      </c>
      <c r="K95" s="6252"/>
      <c r="L95" s="6253" t="s">
        <v>91</v>
      </c>
      <c r="M95" s="6252"/>
      <c r="N95" s="6253" t="s">
        <v>92</v>
      </c>
      <c r="O95" s="6252"/>
      <c r="P95" s="6253" t="s">
        <v>93</v>
      </c>
      <c r="Q95" s="6254"/>
      <c r="R95" s="5843" t="s">
        <v>96</v>
      </c>
      <c r="S95" s="6252"/>
      <c r="T95" s="5088" t="s">
        <v>86</v>
      </c>
      <c r="U95" s="6253" t="s">
        <v>110</v>
      </c>
      <c r="V95" s="6252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361"/>
      <c r="B96" s="5326"/>
      <c r="C96" s="6141" t="s">
        <v>97</v>
      </c>
      <c r="D96" s="6259" t="s">
        <v>62</v>
      </c>
      <c r="E96" s="4396" t="s">
        <v>98</v>
      </c>
      <c r="F96" s="4394" t="s">
        <v>62</v>
      </c>
      <c r="G96" s="6145" t="s">
        <v>98</v>
      </c>
      <c r="H96" s="4394" t="s">
        <v>62</v>
      </c>
      <c r="I96" s="6145" t="s">
        <v>98</v>
      </c>
      <c r="J96" s="4394" t="s">
        <v>62</v>
      </c>
      <c r="K96" s="6145" t="s">
        <v>98</v>
      </c>
      <c r="L96" s="4394" t="s">
        <v>62</v>
      </c>
      <c r="M96" s="6145" t="s">
        <v>98</v>
      </c>
      <c r="N96" s="4394" t="s">
        <v>62</v>
      </c>
      <c r="O96" s="6145" t="s">
        <v>98</v>
      </c>
      <c r="P96" s="4394" t="s">
        <v>62</v>
      </c>
      <c r="Q96" s="6260" t="s">
        <v>98</v>
      </c>
      <c r="R96" s="6145" t="s">
        <v>99</v>
      </c>
      <c r="S96" s="6237" t="s">
        <v>100</v>
      </c>
      <c r="T96" s="6275"/>
      <c r="U96" s="6276" t="s">
        <v>101</v>
      </c>
      <c r="V96" s="6237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6132" t="s">
        <v>103</v>
      </c>
      <c r="B97" s="6133"/>
      <c r="C97" s="6262">
        <f>SUM(D97:E97)</f>
        <v>0</v>
      </c>
      <c r="D97" s="6263">
        <f>SUM(F97+H97+J97+L97+N97+P97)</f>
        <v>0</v>
      </c>
      <c r="E97" s="6264">
        <f>SUM(G97+I97+K97+M97+O97+Q97)</f>
        <v>0</v>
      </c>
      <c r="F97" s="6168"/>
      <c r="G97" s="6171"/>
      <c r="H97" s="6168"/>
      <c r="I97" s="6171"/>
      <c r="J97" s="6168"/>
      <c r="K97" s="6171"/>
      <c r="L97" s="6168"/>
      <c r="M97" s="6171"/>
      <c r="N97" s="6168"/>
      <c r="O97" s="6171"/>
      <c r="P97" s="6168"/>
      <c r="Q97" s="6266"/>
      <c r="R97" s="6265"/>
      <c r="S97" s="6168"/>
      <c r="T97" s="6267"/>
      <c r="U97" s="6267"/>
      <c r="V97" s="6268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6277"/>
      <c r="X98" s="6278"/>
      <c r="Y98" s="6278"/>
      <c r="Z98" s="6238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6277"/>
      <c r="X99" s="6278"/>
      <c r="Y99" s="6278"/>
      <c r="Z99" s="6238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6269">
        <f>SUM(D100:E100)</f>
        <v>0</v>
      </c>
      <c r="D100" s="6270">
        <f t="shared" si="17"/>
        <v>0</v>
      </c>
      <c r="E100" s="6271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6272"/>
      <c r="V100" s="6272"/>
      <c r="W100" s="6279"/>
      <c r="X100" s="6280"/>
      <c r="Y100" s="6280"/>
      <c r="Z100" s="6281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6282"/>
      <c r="S101" s="6282"/>
      <c r="T101" s="6282"/>
      <c r="U101" s="6280"/>
      <c r="V101" s="6280"/>
      <c r="W101" s="6280"/>
      <c r="X101" s="6280"/>
      <c r="Y101" s="6280"/>
      <c r="Z101" s="6281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6253" t="s">
        <v>113</v>
      </c>
      <c r="G102" s="5843"/>
      <c r="H102" s="5843"/>
      <c r="I102" s="5843"/>
      <c r="J102" s="5843"/>
      <c r="K102" s="5843"/>
      <c r="L102" s="5843"/>
      <c r="M102" s="5843"/>
      <c r="N102" s="5843"/>
      <c r="O102" s="6252"/>
      <c r="P102" s="205"/>
      <c r="Q102" s="205"/>
      <c r="R102" s="6282"/>
      <c r="S102" s="6282"/>
      <c r="T102" s="6282"/>
      <c r="U102" s="6280"/>
      <c r="V102" s="6280"/>
      <c r="W102" s="6280"/>
      <c r="X102" s="6280"/>
      <c r="Y102" s="6280"/>
      <c r="Z102" s="6281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6253" t="s">
        <v>114</v>
      </c>
      <c r="G103" s="6252"/>
      <c r="H103" s="6253" t="s">
        <v>115</v>
      </c>
      <c r="I103" s="6252"/>
      <c r="J103" s="6253" t="s">
        <v>116</v>
      </c>
      <c r="K103" s="6252"/>
      <c r="L103" s="6253" t="s">
        <v>117</v>
      </c>
      <c r="M103" s="6252"/>
      <c r="N103" s="6138" t="s">
        <v>12</v>
      </c>
      <c r="O103" s="6197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6283"/>
      <c r="AO103" s="6280"/>
      <c r="AP103" s="6280"/>
      <c r="AQ103" s="6280"/>
      <c r="AR103" s="6280"/>
      <c r="AS103" s="6280"/>
      <c r="AT103" s="6280"/>
      <c r="AU103" s="6280"/>
      <c r="AV103" s="6280"/>
      <c r="AW103" s="6281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283"/>
      <c r="B104" s="5653"/>
      <c r="C104" s="2761" t="s">
        <v>97</v>
      </c>
      <c r="D104" s="6259" t="s">
        <v>62</v>
      </c>
      <c r="E104" s="6145" t="s">
        <v>98</v>
      </c>
      <c r="F104" s="6141" t="s">
        <v>62</v>
      </c>
      <c r="G104" s="6145" t="s">
        <v>98</v>
      </c>
      <c r="H104" s="6141" t="s">
        <v>62</v>
      </c>
      <c r="I104" s="6145" t="s">
        <v>98</v>
      </c>
      <c r="J104" s="6141" t="s">
        <v>62</v>
      </c>
      <c r="K104" s="6145" t="s">
        <v>98</v>
      </c>
      <c r="L104" s="6141" t="s">
        <v>62</v>
      </c>
      <c r="M104" s="6145" t="s">
        <v>98</v>
      </c>
      <c r="N104" s="6141" t="s">
        <v>62</v>
      </c>
      <c r="O104" s="6145" t="s">
        <v>98</v>
      </c>
      <c r="AH104" s="12"/>
      <c r="AI104" s="12"/>
      <c r="AJ104" s="12"/>
      <c r="AK104" s="12"/>
      <c r="AL104" s="6284"/>
      <c r="AM104" s="6284"/>
      <c r="AN104" s="6284"/>
      <c r="AO104" s="6284"/>
      <c r="AP104" s="6284"/>
      <c r="AQ104" s="6284"/>
      <c r="AR104" s="6284"/>
      <c r="AS104" s="6284"/>
      <c r="AT104" s="6284"/>
      <c r="AU104" s="6285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6286" t="s">
        <v>73</v>
      </c>
      <c r="B105" s="6287"/>
      <c r="C105" s="6288">
        <f>SUM(D105:E105)</f>
        <v>0</v>
      </c>
      <c r="D105" s="6289">
        <f>SUM(F105+H105+J105+L105+N105)</f>
        <v>0</v>
      </c>
      <c r="E105" s="6290">
        <f>SUM(G105+I105+K105+M105+O105)</f>
        <v>0</v>
      </c>
      <c r="F105" s="6248"/>
      <c r="G105" s="6249"/>
      <c r="H105" s="6248"/>
      <c r="I105" s="6249"/>
      <c r="J105" s="6248"/>
      <c r="K105" s="6291"/>
      <c r="L105" s="6248"/>
      <c r="M105" s="6291"/>
      <c r="N105" s="6248"/>
      <c r="O105" s="6291"/>
      <c r="P105" s="3"/>
      <c r="AH105" s="12"/>
      <c r="AI105" s="12"/>
      <c r="AJ105" s="12"/>
      <c r="AK105" s="12"/>
      <c r="AL105" s="6284"/>
      <c r="AM105" s="6284"/>
      <c r="AN105" s="6284"/>
      <c r="AO105" s="6284"/>
      <c r="AP105" s="6284"/>
      <c r="AQ105" s="6284"/>
      <c r="AR105" s="6284"/>
      <c r="AS105" s="6284"/>
      <c r="AT105" s="6284"/>
      <c r="AU105" s="6285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1002"/>
      <c r="AH106" s="12"/>
      <c r="AI106" s="12"/>
      <c r="AJ106" s="12"/>
      <c r="AK106" s="16"/>
      <c r="AL106" s="6292"/>
      <c r="AM106" s="6292"/>
      <c r="AN106" s="6292"/>
      <c r="AO106" s="6292"/>
      <c r="AP106" s="6292"/>
      <c r="AQ106" s="6292"/>
      <c r="AR106" s="6292"/>
      <c r="AS106" s="6292"/>
      <c r="AT106" s="6292"/>
      <c r="AU106" s="6293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6253" t="s">
        <v>73</v>
      </c>
      <c r="G107" s="5843"/>
      <c r="H107" s="5843"/>
      <c r="I107" s="5843"/>
      <c r="J107" s="5843"/>
      <c r="K107" s="5843"/>
      <c r="L107" s="5843"/>
      <c r="M107" s="5843"/>
      <c r="N107" s="5843"/>
      <c r="O107" s="5843"/>
      <c r="P107" s="5843"/>
      <c r="Q107" s="5843"/>
      <c r="R107" s="5843"/>
      <c r="S107" s="5843"/>
      <c r="T107" s="5843"/>
      <c r="U107" s="5843"/>
      <c r="V107" s="5843"/>
      <c r="W107" s="5843"/>
      <c r="X107" s="5843"/>
      <c r="Y107" s="5843"/>
      <c r="Z107" s="5843"/>
      <c r="AA107" s="5843"/>
      <c r="AB107" s="5843"/>
      <c r="AC107" s="5843"/>
      <c r="AD107" s="5843"/>
      <c r="AE107" s="5843"/>
      <c r="AF107" s="5843"/>
      <c r="AG107" s="6252"/>
      <c r="AH107" s="12"/>
      <c r="AI107" s="12"/>
      <c r="AJ107" s="12"/>
      <c r="AK107" s="16"/>
      <c r="AL107" s="6292"/>
      <c r="AM107" s="6292"/>
      <c r="AN107" s="6292"/>
      <c r="AO107" s="6292"/>
      <c r="AP107" s="6292"/>
      <c r="AQ107" s="6292"/>
      <c r="AR107" s="6292"/>
      <c r="AS107" s="6292"/>
      <c r="AT107" s="6292"/>
      <c r="AU107" s="6293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6294" t="s">
        <v>119</v>
      </c>
      <c r="G108" s="6294"/>
      <c r="H108" s="6294" t="s">
        <v>120</v>
      </c>
      <c r="I108" s="6294"/>
      <c r="J108" s="6294" t="s">
        <v>121</v>
      </c>
      <c r="K108" s="6294"/>
      <c r="L108" s="6294" t="s">
        <v>122</v>
      </c>
      <c r="M108" s="6294"/>
      <c r="N108" s="6294" t="s">
        <v>123</v>
      </c>
      <c r="O108" s="6294"/>
      <c r="P108" s="6294" t="s">
        <v>124</v>
      </c>
      <c r="Q108" s="6294"/>
      <c r="R108" s="6294" t="s">
        <v>125</v>
      </c>
      <c r="S108" s="6294"/>
      <c r="T108" s="6294" t="s">
        <v>126</v>
      </c>
      <c r="U108" s="6294"/>
      <c r="V108" s="6294" t="s">
        <v>127</v>
      </c>
      <c r="W108" s="6294"/>
      <c r="X108" s="6294" t="s">
        <v>128</v>
      </c>
      <c r="Y108" s="6294"/>
      <c r="Z108" s="6253" t="s">
        <v>129</v>
      </c>
      <c r="AA108" s="6252"/>
      <c r="AB108" s="6253" t="s">
        <v>130</v>
      </c>
      <c r="AC108" s="6252"/>
      <c r="AD108" s="6253" t="s">
        <v>131</v>
      </c>
      <c r="AE108" s="6252"/>
      <c r="AF108" s="6253" t="s">
        <v>132</v>
      </c>
      <c r="AG108" s="6252"/>
      <c r="AH108" s="12"/>
      <c r="AI108" s="12"/>
      <c r="AJ108" s="126"/>
      <c r="AK108" s="6295"/>
      <c r="AL108" s="6292"/>
      <c r="AM108" s="6292"/>
      <c r="AN108" s="6292"/>
      <c r="AO108" s="6292"/>
      <c r="AP108" s="6292"/>
      <c r="AQ108" s="6292"/>
      <c r="AR108" s="6292"/>
      <c r="AS108" s="6292"/>
      <c r="AT108" s="6292"/>
      <c r="AU108" s="6293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283"/>
      <c r="B109" s="5326"/>
      <c r="C109" s="6141" t="s">
        <v>97</v>
      </c>
      <c r="D109" s="6259" t="s">
        <v>62</v>
      </c>
      <c r="E109" s="6145" t="s">
        <v>98</v>
      </c>
      <c r="F109" s="4394" t="s">
        <v>62</v>
      </c>
      <c r="G109" s="4391" t="s">
        <v>98</v>
      </c>
      <c r="H109" s="4394" t="s">
        <v>62</v>
      </c>
      <c r="I109" s="4391" t="s">
        <v>98</v>
      </c>
      <c r="J109" s="4394" t="s">
        <v>62</v>
      </c>
      <c r="K109" s="4391" t="s">
        <v>98</v>
      </c>
      <c r="L109" s="4394" t="s">
        <v>62</v>
      </c>
      <c r="M109" s="4391" t="s">
        <v>98</v>
      </c>
      <c r="N109" s="4394" t="s">
        <v>62</v>
      </c>
      <c r="O109" s="4391" t="s">
        <v>98</v>
      </c>
      <c r="P109" s="4394" t="s">
        <v>62</v>
      </c>
      <c r="Q109" s="4391" t="s">
        <v>98</v>
      </c>
      <c r="R109" s="4394" t="s">
        <v>62</v>
      </c>
      <c r="S109" s="4391" t="s">
        <v>98</v>
      </c>
      <c r="T109" s="4394" t="s">
        <v>62</v>
      </c>
      <c r="U109" s="4391" t="s">
        <v>98</v>
      </c>
      <c r="V109" s="4394" t="s">
        <v>62</v>
      </c>
      <c r="W109" s="4391" t="s">
        <v>98</v>
      </c>
      <c r="X109" s="4394" t="s">
        <v>62</v>
      </c>
      <c r="Y109" s="4391" t="s">
        <v>98</v>
      </c>
      <c r="Z109" s="4394" t="s">
        <v>62</v>
      </c>
      <c r="AA109" s="4391" t="s">
        <v>98</v>
      </c>
      <c r="AB109" s="4394" t="s">
        <v>62</v>
      </c>
      <c r="AC109" s="4391" t="s">
        <v>98</v>
      </c>
      <c r="AD109" s="4394" t="s">
        <v>62</v>
      </c>
      <c r="AE109" s="4391" t="s">
        <v>98</v>
      </c>
      <c r="AF109" s="4394" t="s">
        <v>62</v>
      </c>
      <c r="AG109" s="4391" t="s">
        <v>98</v>
      </c>
      <c r="AH109" s="205"/>
      <c r="AI109" s="12"/>
      <c r="AJ109" s="6296"/>
      <c r="AK109" s="6292"/>
      <c r="AL109" s="6292"/>
      <c r="AM109" s="6292"/>
      <c r="AN109" s="6292"/>
      <c r="AO109" s="6292"/>
      <c r="AP109" s="6292"/>
      <c r="AQ109" s="6292"/>
      <c r="AR109" s="6292"/>
      <c r="AS109" s="6292"/>
      <c r="AT109" s="6292"/>
      <c r="AU109" s="6293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6246" t="s">
        <v>133</v>
      </c>
      <c r="B110" s="6247"/>
      <c r="C110" s="6149">
        <f>SUM(D110:E110)</f>
        <v>1</v>
      </c>
      <c r="D110" s="6150">
        <f>SUM(F110+H110+J110+L110+N110+P110+R110+T110+V110+X110+Z110+AB110+AD110+AF110)</f>
        <v>0</v>
      </c>
      <c r="E110" s="6153">
        <f t="shared" ref="D110:E115" si="18">SUM(G110+I110+K110+M110+O110+Q110+S110+U110+W110+Y110+AA110+AC110+AE110+AG110)</f>
        <v>1</v>
      </c>
      <c r="F110" s="6297">
        <v>0</v>
      </c>
      <c r="G110" s="6265">
        <v>0</v>
      </c>
      <c r="H110" s="6297">
        <v>0</v>
      </c>
      <c r="I110" s="6265">
        <v>0</v>
      </c>
      <c r="J110" s="6297">
        <v>0</v>
      </c>
      <c r="K110" s="6265">
        <v>0</v>
      </c>
      <c r="L110" s="6297">
        <v>0</v>
      </c>
      <c r="M110" s="6265">
        <v>0</v>
      </c>
      <c r="N110" s="6297">
        <v>0</v>
      </c>
      <c r="O110" s="6265">
        <v>0</v>
      </c>
      <c r="P110" s="6297">
        <v>0</v>
      </c>
      <c r="Q110" s="6265">
        <v>0</v>
      </c>
      <c r="R110" s="6297">
        <v>0</v>
      </c>
      <c r="S110" s="6265">
        <v>1</v>
      </c>
      <c r="T110" s="6297">
        <v>0</v>
      </c>
      <c r="U110" s="6265">
        <v>0</v>
      </c>
      <c r="V110" s="6297">
        <v>0</v>
      </c>
      <c r="W110" s="6265">
        <v>0</v>
      </c>
      <c r="X110" s="6297">
        <v>0</v>
      </c>
      <c r="Y110" s="6265">
        <v>0</v>
      </c>
      <c r="Z110" s="6297">
        <v>0</v>
      </c>
      <c r="AA110" s="6265">
        <v>0</v>
      </c>
      <c r="AB110" s="6297">
        <v>0</v>
      </c>
      <c r="AC110" s="6265">
        <v>0</v>
      </c>
      <c r="AD110" s="6297">
        <v>0</v>
      </c>
      <c r="AE110" s="6265">
        <v>0</v>
      </c>
      <c r="AF110" s="6297">
        <v>0</v>
      </c>
      <c r="AG110" s="6298">
        <v>0</v>
      </c>
      <c r="AH110" s="281"/>
      <c r="AI110" s="12"/>
      <c r="AJ110" s="6299"/>
      <c r="AK110" s="16"/>
      <c r="AL110" s="6292"/>
      <c r="AM110" s="6292"/>
      <c r="AN110" s="6292"/>
      <c r="AO110" s="6292"/>
      <c r="AP110" s="6292"/>
      <c r="AQ110" s="6292"/>
      <c r="AR110" s="6292"/>
      <c r="AS110" s="6292"/>
      <c r="AT110" s="6292"/>
      <c r="AU110" s="6293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088" t="s">
        <v>134</v>
      </c>
      <c r="B111" s="6300" t="s">
        <v>135</v>
      </c>
      <c r="C111" s="6301">
        <f t="shared" ref="C111:C115" si="19">SUM(D111:E111)</f>
        <v>0</v>
      </c>
      <c r="D111" s="6302">
        <f t="shared" si="18"/>
        <v>0</v>
      </c>
      <c r="E111" s="6264">
        <f>SUM(G111+I111+K111+M111+O111+Q111+S111+U111+W111+Y111+AA111+AC111+AE111+AG111)</f>
        <v>0</v>
      </c>
      <c r="F111" s="6297"/>
      <c r="G111" s="6171"/>
      <c r="H111" s="6297"/>
      <c r="I111" s="6171"/>
      <c r="J111" s="6297"/>
      <c r="K111" s="6171"/>
      <c r="L111" s="6297"/>
      <c r="M111" s="6171"/>
      <c r="N111" s="6297"/>
      <c r="O111" s="6171"/>
      <c r="P111" s="6297"/>
      <c r="Q111" s="6171"/>
      <c r="R111" s="6297"/>
      <c r="S111" s="6171"/>
      <c r="T111" s="6297"/>
      <c r="U111" s="6171"/>
      <c r="V111" s="6297"/>
      <c r="W111" s="6171"/>
      <c r="X111" s="6297"/>
      <c r="Y111" s="6171"/>
      <c r="Z111" s="6297"/>
      <c r="AA111" s="6171"/>
      <c r="AB111" s="6297"/>
      <c r="AC111" s="6171"/>
      <c r="AD111" s="6297"/>
      <c r="AE111" s="6171"/>
      <c r="AF111" s="6297"/>
      <c r="AG111" s="6298"/>
      <c r="AH111" s="281"/>
      <c r="AI111" s="12"/>
      <c r="AJ111" s="6303"/>
      <c r="AK111" s="6295"/>
      <c r="AL111" s="6292"/>
      <c r="AM111" s="6292"/>
      <c r="AN111" s="6292"/>
      <c r="AO111" s="6292"/>
      <c r="AP111" s="6292"/>
      <c r="AQ111" s="6292"/>
      <c r="AR111" s="6292"/>
      <c r="AS111" s="6292"/>
      <c r="AT111" s="6292"/>
      <c r="AU111" s="6293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4389" t="s">
        <v>136</v>
      </c>
      <c r="C112" s="234">
        <f t="shared" si="19"/>
        <v>1</v>
      </c>
      <c r="D112" s="235">
        <f t="shared" si="18"/>
        <v>0</v>
      </c>
      <c r="E112" s="236">
        <f t="shared" si="18"/>
        <v>1</v>
      </c>
      <c r="F112" s="36">
        <v>0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0</v>
      </c>
      <c r="O112" s="40">
        <v>0</v>
      </c>
      <c r="P112" s="36">
        <v>0</v>
      </c>
      <c r="Q112" s="40">
        <v>0</v>
      </c>
      <c r="R112" s="36">
        <v>0</v>
      </c>
      <c r="S112" s="40">
        <v>1</v>
      </c>
      <c r="T112" s="36">
        <v>0</v>
      </c>
      <c r="U112" s="40">
        <v>0</v>
      </c>
      <c r="V112" s="36">
        <v>0</v>
      </c>
      <c r="W112" s="40">
        <v>0</v>
      </c>
      <c r="X112" s="36">
        <v>0</v>
      </c>
      <c r="Y112" s="40">
        <v>0</v>
      </c>
      <c r="Z112" s="36">
        <v>0</v>
      </c>
      <c r="AA112" s="40">
        <v>0</v>
      </c>
      <c r="AB112" s="36">
        <v>0</v>
      </c>
      <c r="AC112" s="40">
        <v>0</v>
      </c>
      <c r="AD112" s="36">
        <v>0</v>
      </c>
      <c r="AE112" s="40">
        <v>0</v>
      </c>
      <c r="AF112" s="36">
        <v>0</v>
      </c>
      <c r="AG112" s="41">
        <v>0</v>
      </c>
      <c r="AH112" s="281"/>
      <c r="AI112" s="12"/>
      <c r="AJ112" s="6299"/>
      <c r="AK112" s="6304"/>
      <c r="AL112" s="6292"/>
      <c r="AM112" s="6292"/>
      <c r="AN112" s="6292"/>
      <c r="AO112" s="6292"/>
      <c r="AP112" s="6292"/>
      <c r="AQ112" s="6292"/>
      <c r="AR112" s="6292"/>
      <c r="AS112" s="6292"/>
      <c r="AT112" s="6292"/>
      <c r="AU112" s="6293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4389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6305"/>
      <c r="AO113" s="6305"/>
      <c r="AP113" s="6305"/>
      <c r="AQ113" s="6305"/>
      <c r="AR113" s="6305"/>
      <c r="AS113" s="6305"/>
      <c r="AT113" s="6305"/>
      <c r="AU113" s="6305"/>
      <c r="AV113" s="6305"/>
      <c r="AW113" s="6293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6292"/>
      <c r="AM114" s="6292"/>
      <c r="AN114" s="6292"/>
      <c r="AO114" s="6292"/>
      <c r="AP114" s="6292"/>
      <c r="AQ114" s="6292"/>
      <c r="AR114" s="6292"/>
      <c r="AS114" s="6292"/>
      <c r="AT114" s="6292"/>
      <c r="AU114" s="6293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192"/>
      <c r="B115" s="88" t="s">
        <v>139</v>
      </c>
      <c r="C115" s="287">
        <f t="shared" si="19"/>
        <v>0</v>
      </c>
      <c r="D115" s="288">
        <f t="shared" si="18"/>
        <v>0</v>
      </c>
      <c r="E115" s="4388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6292"/>
      <c r="AM115" s="6292"/>
      <c r="AN115" s="6292"/>
      <c r="AO115" s="6292"/>
      <c r="AP115" s="6292"/>
      <c r="AQ115" s="6292"/>
      <c r="AR115" s="6292"/>
      <c r="AS115" s="6292"/>
      <c r="AT115" s="6292"/>
      <c r="AU115" s="6293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6292"/>
      <c r="AM116" s="6292"/>
      <c r="AN116" s="6292"/>
      <c r="AO116" s="6292"/>
      <c r="AP116" s="6292"/>
      <c r="AQ116" s="6292"/>
      <c r="AR116" s="6292"/>
      <c r="AS116" s="6292"/>
      <c r="AT116" s="6292"/>
      <c r="AU116" s="6293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088" t="s">
        <v>72</v>
      </c>
      <c r="D117" s="5088"/>
      <c r="E117" s="5088"/>
      <c r="F117" s="6261" t="s">
        <v>85</v>
      </c>
      <c r="G117" s="6261"/>
      <c r="H117" s="6261"/>
      <c r="I117" s="6261"/>
      <c r="J117" s="6261"/>
      <c r="K117" s="6261"/>
      <c r="L117" s="6261"/>
      <c r="M117" s="6261"/>
      <c r="N117" s="6261"/>
      <c r="O117" s="6261"/>
      <c r="P117" s="6261"/>
      <c r="Q117" s="6261"/>
      <c r="R117" s="6261"/>
      <c r="S117" s="6261"/>
      <c r="T117" s="6261"/>
      <c r="U117" s="6261"/>
      <c r="V117" s="6261"/>
      <c r="W117" s="6261"/>
      <c r="X117" s="6261"/>
      <c r="Y117" s="6261"/>
      <c r="Z117" s="6261"/>
      <c r="AA117" s="6261"/>
      <c r="AB117" s="6261"/>
      <c r="AC117" s="6261"/>
      <c r="AD117" s="6261"/>
      <c r="AE117" s="6261"/>
      <c r="AF117" s="6261"/>
      <c r="AG117" s="6306"/>
      <c r="AH117" s="6307" t="s">
        <v>141</v>
      </c>
      <c r="AI117" s="5862"/>
      <c r="AJ117" s="5862"/>
      <c r="AK117" s="6308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221"/>
      <c r="D118" s="5221"/>
      <c r="E118" s="5221"/>
      <c r="F118" s="6294" t="s">
        <v>119</v>
      </c>
      <c r="G118" s="6294"/>
      <c r="H118" s="6294" t="s">
        <v>120</v>
      </c>
      <c r="I118" s="6294"/>
      <c r="J118" s="6261" t="s">
        <v>121</v>
      </c>
      <c r="K118" s="6261"/>
      <c r="L118" s="6261" t="s">
        <v>122</v>
      </c>
      <c r="M118" s="6261"/>
      <c r="N118" s="6261" t="s">
        <v>123</v>
      </c>
      <c r="O118" s="6261"/>
      <c r="P118" s="6261" t="s">
        <v>124</v>
      </c>
      <c r="Q118" s="6261"/>
      <c r="R118" s="6294" t="s">
        <v>125</v>
      </c>
      <c r="S118" s="6294"/>
      <c r="T118" s="6261" t="s">
        <v>126</v>
      </c>
      <c r="U118" s="6261"/>
      <c r="V118" s="6261" t="s">
        <v>127</v>
      </c>
      <c r="W118" s="6261"/>
      <c r="X118" s="6261" t="s">
        <v>128</v>
      </c>
      <c r="Y118" s="6261"/>
      <c r="Z118" s="6261" t="s">
        <v>129</v>
      </c>
      <c r="AA118" s="6261"/>
      <c r="AB118" s="6261" t="s">
        <v>130</v>
      </c>
      <c r="AC118" s="6261"/>
      <c r="AD118" s="6261" t="s">
        <v>131</v>
      </c>
      <c r="AE118" s="6261"/>
      <c r="AF118" s="6261" t="s">
        <v>132</v>
      </c>
      <c r="AG118" s="6306"/>
      <c r="AH118" s="4889" t="s">
        <v>142</v>
      </c>
      <c r="AI118" s="5088" t="s">
        <v>143</v>
      </c>
      <c r="AJ118" s="5088" t="s">
        <v>144</v>
      </c>
      <c r="AK118" s="5088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283"/>
      <c r="B119" s="5326"/>
      <c r="C119" s="6141" t="s">
        <v>97</v>
      </c>
      <c r="D119" s="6259" t="s">
        <v>62</v>
      </c>
      <c r="E119" s="6145" t="s">
        <v>98</v>
      </c>
      <c r="F119" s="4394" t="s">
        <v>62</v>
      </c>
      <c r="G119" s="4375" t="s">
        <v>98</v>
      </c>
      <c r="H119" s="4394" t="s">
        <v>62</v>
      </c>
      <c r="I119" s="4375" t="s">
        <v>98</v>
      </c>
      <c r="J119" s="4394" t="s">
        <v>62</v>
      </c>
      <c r="K119" s="4375" t="s">
        <v>98</v>
      </c>
      <c r="L119" s="4394" t="s">
        <v>62</v>
      </c>
      <c r="M119" s="4375" t="s">
        <v>98</v>
      </c>
      <c r="N119" s="4394" t="s">
        <v>62</v>
      </c>
      <c r="O119" s="4375" t="s">
        <v>98</v>
      </c>
      <c r="P119" s="4394" t="s">
        <v>62</v>
      </c>
      <c r="Q119" s="4375" t="s">
        <v>98</v>
      </c>
      <c r="R119" s="4394" t="s">
        <v>62</v>
      </c>
      <c r="S119" s="4375" t="s">
        <v>98</v>
      </c>
      <c r="T119" s="4394" t="s">
        <v>62</v>
      </c>
      <c r="U119" s="4375" t="s">
        <v>98</v>
      </c>
      <c r="V119" s="4394" t="s">
        <v>62</v>
      </c>
      <c r="W119" s="4375" t="s">
        <v>98</v>
      </c>
      <c r="X119" s="4394" t="s">
        <v>62</v>
      </c>
      <c r="Y119" s="4375" t="s">
        <v>98</v>
      </c>
      <c r="Z119" s="4394" t="s">
        <v>62</v>
      </c>
      <c r="AA119" s="4375" t="s">
        <v>98</v>
      </c>
      <c r="AB119" s="4394" t="s">
        <v>62</v>
      </c>
      <c r="AC119" s="4375" t="s">
        <v>98</v>
      </c>
      <c r="AD119" s="4394" t="s">
        <v>62</v>
      </c>
      <c r="AE119" s="4375" t="s">
        <v>98</v>
      </c>
      <c r="AF119" s="4394" t="s">
        <v>62</v>
      </c>
      <c r="AG119" s="680" t="s">
        <v>98</v>
      </c>
      <c r="AH119" s="5326"/>
      <c r="AI119" s="5192"/>
      <c r="AJ119" s="5192"/>
      <c r="AK119" s="5192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6246" t="s">
        <v>146</v>
      </c>
      <c r="B120" s="6247"/>
      <c r="C120" s="6149">
        <f>SUM(D120:E120)</f>
        <v>0</v>
      </c>
      <c r="D120" s="6150">
        <f>SUM(F120+H120+J120+L120+N120+P120+R120+T120+V120+X120+Z120+AB120+AD120+AF120)</f>
        <v>0</v>
      </c>
      <c r="E120" s="6153">
        <f t="shared" ref="D120:E125" si="20">SUM(G120+I120+K120+M120+O120+Q120+S120+U120+W120+Y120+AA120+AC120+AE120+AG120)</f>
        <v>0</v>
      </c>
      <c r="F120" s="6297"/>
      <c r="G120" s="6171"/>
      <c r="H120" s="6297"/>
      <c r="I120" s="6171"/>
      <c r="J120" s="6297"/>
      <c r="K120" s="6171"/>
      <c r="L120" s="6297"/>
      <c r="M120" s="6171"/>
      <c r="N120" s="6297"/>
      <c r="O120" s="6171"/>
      <c r="P120" s="6297"/>
      <c r="Q120" s="6171"/>
      <c r="R120" s="6297"/>
      <c r="S120" s="6171"/>
      <c r="T120" s="6297"/>
      <c r="U120" s="6171"/>
      <c r="V120" s="6297"/>
      <c r="W120" s="6171"/>
      <c r="X120" s="6297"/>
      <c r="Y120" s="6171"/>
      <c r="Z120" s="6297"/>
      <c r="AA120" s="6171"/>
      <c r="AB120" s="6297"/>
      <c r="AC120" s="6171"/>
      <c r="AD120" s="6297"/>
      <c r="AE120" s="6171"/>
      <c r="AF120" s="6297"/>
      <c r="AG120" s="6266"/>
      <c r="AH120" s="6171"/>
      <c r="AI120" s="6309"/>
      <c r="AJ120" s="6309"/>
      <c r="AK120" s="6309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088" t="s">
        <v>134</v>
      </c>
      <c r="B121" s="6300" t="s">
        <v>135</v>
      </c>
      <c r="C121" s="6301">
        <f t="shared" ref="C121:C125" si="21">SUM(D121:E121)</f>
        <v>0</v>
      </c>
      <c r="D121" s="6302">
        <f t="shared" si="20"/>
        <v>0</v>
      </c>
      <c r="E121" s="6264">
        <f t="shared" si="20"/>
        <v>0</v>
      </c>
      <c r="F121" s="6297"/>
      <c r="G121" s="6171"/>
      <c r="H121" s="6297"/>
      <c r="I121" s="6171"/>
      <c r="J121" s="6297"/>
      <c r="K121" s="6171"/>
      <c r="L121" s="6297"/>
      <c r="M121" s="6171"/>
      <c r="N121" s="6297"/>
      <c r="O121" s="6171"/>
      <c r="P121" s="6297"/>
      <c r="Q121" s="6171"/>
      <c r="R121" s="6297"/>
      <c r="S121" s="6171"/>
      <c r="T121" s="6297"/>
      <c r="U121" s="6171"/>
      <c r="V121" s="6297"/>
      <c r="W121" s="6171"/>
      <c r="X121" s="6297"/>
      <c r="Y121" s="6171"/>
      <c r="Z121" s="6297"/>
      <c r="AA121" s="6171"/>
      <c r="AB121" s="6297"/>
      <c r="AC121" s="6171"/>
      <c r="AD121" s="6297"/>
      <c r="AE121" s="6171"/>
      <c r="AF121" s="6297"/>
      <c r="AG121" s="6266"/>
      <c r="AH121" s="6171"/>
      <c r="AI121" s="6309"/>
      <c r="AJ121" s="6309"/>
      <c r="AK121" s="6309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221"/>
      <c r="B122" s="4389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221"/>
      <c r="B123" s="4389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6305"/>
      <c r="AO123" s="6305"/>
      <c r="AP123" s="6305"/>
      <c r="AQ123" s="6305"/>
      <c r="AR123" s="6305"/>
      <c r="AS123" s="6305"/>
      <c r="AT123" s="6305"/>
      <c r="AU123" s="6310"/>
      <c r="AV123" s="6310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221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6311"/>
      <c r="AM124" s="6305"/>
      <c r="AN124" s="6305"/>
      <c r="AO124" s="6305"/>
      <c r="AP124" s="6305"/>
      <c r="AQ124" s="6305"/>
      <c r="AR124" s="6312"/>
      <c r="AS124" s="6305"/>
      <c r="AT124" s="6305"/>
      <c r="AU124" s="6313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192"/>
      <c r="B125" s="88" t="s">
        <v>139</v>
      </c>
      <c r="C125" s="287">
        <f t="shared" si="21"/>
        <v>0</v>
      </c>
      <c r="D125" s="288">
        <f t="shared" si="20"/>
        <v>0</v>
      </c>
      <c r="E125" s="4388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6314"/>
      <c r="AM125" s="6292"/>
      <c r="AN125" s="6292"/>
      <c r="AO125" s="6292"/>
      <c r="AP125" s="6292"/>
      <c r="AQ125" s="6292"/>
      <c r="AR125" s="6315"/>
      <c r="AS125" s="6292"/>
      <c r="AT125" s="6292"/>
      <c r="AU125" s="6313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6292"/>
      <c r="AT126" s="6292"/>
      <c r="AU126" s="6313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6253" t="s">
        <v>73</v>
      </c>
      <c r="G127" s="5843"/>
      <c r="H127" s="5843"/>
      <c r="I127" s="5843"/>
      <c r="J127" s="5843"/>
      <c r="K127" s="5843"/>
      <c r="L127" s="5843"/>
      <c r="M127" s="5843"/>
      <c r="N127" s="5843"/>
      <c r="O127" s="5843"/>
      <c r="P127" s="5843"/>
      <c r="Q127" s="5843"/>
      <c r="R127" s="5843"/>
      <c r="S127" s="5843"/>
      <c r="T127" s="5843"/>
      <c r="U127" s="5843"/>
      <c r="V127" s="5843"/>
      <c r="W127" s="5843"/>
      <c r="X127" s="5843"/>
      <c r="Y127" s="5843"/>
      <c r="Z127" s="5843"/>
      <c r="AA127" s="5843"/>
      <c r="AB127" s="5843"/>
      <c r="AC127" s="5843"/>
      <c r="AD127" s="5843"/>
      <c r="AE127" s="5843"/>
      <c r="AF127" s="5843"/>
      <c r="AG127" s="6254"/>
      <c r="AH127" s="6308" t="s">
        <v>141</v>
      </c>
      <c r="AI127" s="6316"/>
      <c r="AJ127" s="6316"/>
      <c r="AK127" s="301"/>
      <c r="AL127" s="16"/>
      <c r="AM127" s="16"/>
      <c r="AN127" s="16"/>
      <c r="AO127" s="16"/>
      <c r="AP127" s="16"/>
      <c r="AQ127" s="16"/>
      <c r="AR127" s="16"/>
      <c r="AS127" s="6292"/>
      <c r="AT127" s="6292"/>
      <c r="AU127" s="6313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6138" t="s">
        <v>148</v>
      </c>
      <c r="G128" s="6197"/>
      <c r="H128" s="6138" t="s">
        <v>120</v>
      </c>
      <c r="I128" s="6197"/>
      <c r="J128" s="6138" t="s">
        <v>121</v>
      </c>
      <c r="K128" s="6197"/>
      <c r="L128" s="6138" t="s">
        <v>122</v>
      </c>
      <c r="M128" s="6197"/>
      <c r="N128" s="6138" t="s">
        <v>123</v>
      </c>
      <c r="O128" s="6197"/>
      <c r="P128" s="6138" t="s">
        <v>124</v>
      </c>
      <c r="Q128" s="6197"/>
      <c r="R128" s="6138" t="s">
        <v>125</v>
      </c>
      <c r="S128" s="6197"/>
      <c r="T128" s="6138" t="s">
        <v>126</v>
      </c>
      <c r="U128" s="6197"/>
      <c r="V128" s="6138" t="s">
        <v>127</v>
      </c>
      <c r="W128" s="6197"/>
      <c r="X128" s="6138" t="s">
        <v>128</v>
      </c>
      <c r="Y128" s="6197"/>
      <c r="Z128" s="6253" t="s">
        <v>129</v>
      </c>
      <c r="AA128" s="6252"/>
      <c r="AB128" s="6253" t="s">
        <v>130</v>
      </c>
      <c r="AC128" s="6252"/>
      <c r="AD128" s="6253" t="s">
        <v>131</v>
      </c>
      <c r="AE128" s="6252"/>
      <c r="AF128" s="6253" t="s">
        <v>132</v>
      </c>
      <c r="AG128" s="6254"/>
      <c r="AH128" s="4889" t="s">
        <v>149</v>
      </c>
      <c r="AI128" s="5088" t="s">
        <v>150</v>
      </c>
      <c r="AJ128" s="5088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6292"/>
      <c r="AT128" s="6292"/>
      <c r="AU128" s="6313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283"/>
      <c r="B129" s="5326"/>
      <c r="C129" s="6141" t="s">
        <v>97</v>
      </c>
      <c r="D129" s="6259" t="s">
        <v>62</v>
      </c>
      <c r="E129" s="6145" t="s">
        <v>98</v>
      </c>
      <c r="F129" s="4394" t="s">
        <v>62</v>
      </c>
      <c r="G129" s="4375" t="s">
        <v>98</v>
      </c>
      <c r="H129" s="4394" t="s">
        <v>62</v>
      </c>
      <c r="I129" s="4375" t="s">
        <v>98</v>
      </c>
      <c r="J129" s="4394" t="s">
        <v>62</v>
      </c>
      <c r="K129" s="4375" t="s">
        <v>98</v>
      </c>
      <c r="L129" s="4394" t="s">
        <v>62</v>
      </c>
      <c r="M129" s="4375" t="s">
        <v>98</v>
      </c>
      <c r="N129" s="4394" t="s">
        <v>62</v>
      </c>
      <c r="O129" s="4375" t="s">
        <v>98</v>
      </c>
      <c r="P129" s="4394" t="s">
        <v>62</v>
      </c>
      <c r="Q129" s="4375" t="s">
        <v>98</v>
      </c>
      <c r="R129" s="4394" t="s">
        <v>62</v>
      </c>
      <c r="S129" s="4375" t="s">
        <v>98</v>
      </c>
      <c r="T129" s="4394" t="s">
        <v>62</v>
      </c>
      <c r="U129" s="4375" t="s">
        <v>98</v>
      </c>
      <c r="V129" s="4394" t="s">
        <v>62</v>
      </c>
      <c r="W129" s="4375" t="s">
        <v>98</v>
      </c>
      <c r="X129" s="4394" t="s">
        <v>62</v>
      </c>
      <c r="Y129" s="4375" t="s">
        <v>98</v>
      </c>
      <c r="Z129" s="4394" t="s">
        <v>62</v>
      </c>
      <c r="AA129" s="4375" t="s">
        <v>98</v>
      </c>
      <c r="AB129" s="4394" t="s">
        <v>62</v>
      </c>
      <c r="AC129" s="4375" t="s">
        <v>98</v>
      </c>
      <c r="AD129" s="4394" t="s">
        <v>62</v>
      </c>
      <c r="AE129" s="4375" t="s">
        <v>98</v>
      </c>
      <c r="AF129" s="4394" t="s">
        <v>62</v>
      </c>
      <c r="AG129" s="680" t="s">
        <v>98</v>
      </c>
      <c r="AH129" s="5326"/>
      <c r="AI129" s="5192"/>
      <c r="AJ129" s="5192"/>
      <c r="AK129" s="302"/>
      <c r="AL129" s="16"/>
      <c r="AM129" s="16"/>
      <c r="AN129" s="16"/>
      <c r="AO129" s="16"/>
      <c r="AP129" s="16"/>
      <c r="AQ129" s="16"/>
      <c r="AR129" s="16"/>
      <c r="AS129" s="6292"/>
      <c r="AT129" s="6292"/>
      <c r="AU129" s="6313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6317" t="s">
        <v>151</v>
      </c>
      <c r="B130" s="6133"/>
      <c r="C130" s="6301">
        <f>SUM(D130:E130)</f>
        <v>0</v>
      </c>
      <c r="D130" s="6302">
        <f>SUM(F130+H130+J130+L130+N130+P130+R130+T130+V130+X130+Z130+AB130+AD130+AF130)</f>
        <v>0</v>
      </c>
      <c r="E130" s="6264">
        <f>SUM(G130+I130+K130+M130+O130+Q130+S130+U130+W130+Y130+AA130+AC130+AE130+AG130)</f>
        <v>0</v>
      </c>
      <c r="F130" s="6297"/>
      <c r="G130" s="6171"/>
      <c r="H130" s="6297"/>
      <c r="I130" s="6171"/>
      <c r="J130" s="6297"/>
      <c r="K130" s="6171"/>
      <c r="L130" s="6297"/>
      <c r="M130" s="6171"/>
      <c r="N130" s="6297"/>
      <c r="O130" s="6171"/>
      <c r="P130" s="6297"/>
      <c r="Q130" s="6171"/>
      <c r="R130" s="6297"/>
      <c r="S130" s="6171"/>
      <c r="T130" s="6297"/>
      <c r="U130" s="6171"/>
      <c r="V130" s="6297"/>
      <c r="W130" s="6171"/>
      <c r="X130" s="6297"/>
      <c r="Y130" s="6171"/>
      <c r="Z130" s="6297"/>
      <c r="AA130" s="6171"/>
      <c r="AB130" s="6297"/>
      <c r="AC130" s="6171"/>
      <c r="AD130" s="6297"/>
      <c r="AE130" s="6171"/>
      <c r="AF130" s="6297"/>
      <c r="AG130" s="6266"/>
      <c r="AH130" s="6171"/>
      <c r="AI130" s="6309"/>
      <c r="AJ130" s="6309"/>
      <c r="AK130" s="16"/>
      <c r="AL130" s="16"/>
      <c r="AM130" s="16"/>
      <c r="AN130" s="16"/>
      <c r="AO130" s="16"/>
      <c r="AP130" s="16"/>
      <c r="AQ130" s="16"/>
      <c r="AR130" s="16"/>
      <c r="AS130" s="6295"/>
      <c r="AT130" s="6295"/>
      <c r="AU130" s="6313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6300" t="s">
        <v>154</v>
      </c>
      <c r="C132" s="6301">
        <f>SUM(D132:E132)</f>
        <v>0</v>
      </c>
      <c r="D132" s="6302">
        <f t="shared" si="22"/>
        <v>0</v>
      </c>
      <c r="E132" s="6264">
        <f t="shared" si="22"/>
        <v>0</v>
      </c>
      <c r="F132" s="6297"/>
      <c r="G132" s="6171"/>
      <c r="H132" s="6297"/>
      <c r="I132" s="6171"/>
      <c r="J132" s="6297"/>
      <c r="K132" s="6171"/>
      <c r="L132" s="6297"/>
      <c r="M132" s="6171"/>
      <c r="N132" s="6297"/>
      <c r="O132" s="6171"/>
      <c r="P132" s="6297"/>
      <c r="Q132" s="6171"/>
      <c r="R132" s="6297"/>
      <c r="S132" s="6171"/>
      <c r="T132" s="6297"/>
      <c r="U132" s="6171"/>
      <c r="V132" s="6297"/>
      <c r="W132" s="6171"/>
      <c r="X132" s="6297"/>
      <c r="Y132" s="6171"/>
      <c r="Z132" s="6297"/>
      <c r="AA132" s="6171"/>
      <c r="AB132" s="6297"/>
      <c r="AC132" s="6171"/>
      <c r="AD132" s="6297"/>
      <c r="AE132" s="6171"/>
      <c r="AF132" s="6297"/>
      <c r="AG132" s="6266"/>
      <c r="AH132" s="6171"/>
      <c r="AI132" s="6309"/>
      <c r="AJ132" s="6309"/>
      <c r="AK132" s="14"/>
      <c r="AL132" s="4543"/>
      <c r="AM132" s="14"/>
      <c r="AN132" s="6305"/>
      <c r="AO132" s="6305"/>
      <c r="AP132" s="6305"/>
      <c r="AQ132" s="6305"/>
      <c r="AR132" s="6305"/>
      <c r="AS132" s="6305"/>
      <c r="AT132" s="6305"/>
      <c r="AU132" s="6305"/>
      <c r="AV132" s="6305"/>
      <c r="AW132" s="6293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6069"/>
      <c r="B133" s="88" t="s">
        <v>155</v>
      </c>
      <c r="C133" s="287">
        <f>SUM(D133:E133)</f>
        <v>0</v>
      </c>
      <c r="D133" s="288">
        <f t="shared" si="22"/>
        <v>0</v>
      </c>
      <c r="E133" s="4388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6021" t="s">
        <v>156</v>
      </c>
      <c r="B134" s="6318"/>
      <c r="C134" s="4545">
        <f>SUM(D134:E134)</f>
        <v>0</v>
      </c>
      <c r="D134" s="4546">
        <f t="shared" si="22"/>
        <v>0</v>
      </c>
      <c r="E134" s="6271">
        <f t="shared" si="22"/>
        <v>0</v>
      </c>
      <c r="F134" s="4297"/>
      <c r="G134" s="6319"/>
      <c r="H134" s="4297"/>
      <c r="I134" s="6319"/>
      <c r="J134" s="4297"/>
      <c r="K134" s="6319"/>
      <c r="L134" s="4297"/>
      <c r="M134" s="6319"/>
      <c r="N134" s="4297"/>
      <c r="O134" s="6319"/>
      <c r="P134" s="4297"/>
      <c r="Q134" s="6319"/>
      <c r="R134" s="4297"/>
      <c r="S134" s="6319"/>
      <c r="T134" s="4297"/>
      <c r="U134" s="6319"/>
      <c r="V134" s="4297"/>
      <c r="W134" s="6319"/>
      <c r="X134" s="4297"/>
      <c r="Y134" s="6319"/>
      <c r="Z134" s="4297"/>
      <c r="AA134" s="6319"/>
      <c r="AB134" s="4297"/>
      <c r="AC134" s="6319"/>
      <c r="AD134" s="4297"/>
      <c r="AE134" s="6319"/>
      <c r="AF134" s="4297"/>
      <c r="AG134" s="826"/>
      <c r="AH134" s="6319"/>
      <c r="AI134" s="6320"/>
      <c r="AJ134" s="6320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2789"/>
      <c r="N135" s="6321"/>
      <c r="O135" s="6322"/>
      <c r="P135" s="6322"/>
      <c r="Q135" s="6322"/>
      <c r="R135" s="6322"/>
      <c r="S135" s="6322"/>
      <c r="T135" s="6322"/>
      <c r="U135" s="6322"/>
      <c r="V135" s="6321"/>
      <c r="W135" s="6322"/>
      <c r="X135" s="6322"/>
      <c r="Y135" s="6322"/>
      <c r="Z135" s="6323"/>
      <c r="AA135" s="6323"/>
      <c r="AB135" s="6281"/>
      <c r="AC135" s="6281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6253" t="s">
        <v>72</v>
      </c>
      <c r="D136" s="5843"/>
      <c r="E136" s="6252"/>
      <c r="F136" s="6253" t="s">
        <v>129</v>
      </c>
      <c r="G136" s="6252"/>
      <c r="H136" s="6253" t="s">
        <v>130</v>
      </c>
      <c r="I136" s="6252"/>
      <c r="J136" s="6253" t="s">
        <v>131</v>
      </c>
      <c r="K136" s="6252"/>
      <c r="L136" s="6253" t="s">
        <v>132</v>
      </c>
      <c r="M136" s="6252"/>
      <c r="N136" s="6324"/>
      <c r="O136" s="6322"/>
      <c r="P136" s="6322"/>
      <c r="Q136" s="6322"/>
      <c r="R136" s="6322"/>
      <c r="S136" s="6322"/>
      <c r="T136" s="6322"/>
      <c r="U136" s="6322"/>
      <c r="V136" s="6321"/>
      <c r="W136" s="6322"/>
      <c r="X136" s="6322"/>
      <c r="Y136" s="6322"/>
      <c r="Z136" s="6323"/>
      <c r="AA136" s="6323"/>
      <c r="AB136" s="6281"/>
      <c r="AC136" s="6281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6072"/>
      <c r="B137" s="6073"/>
      <c r="C137" s="6141" t="s">
        <v>97</v>
      </c>
      <c r="D137" s="6259" t="s">
        <v>62</v>
      </c>
      <c r="E137" s="6145" t="s">
        <v>98</v>
      </c>
      <c r="F137" s="6141" t="s">
        <v>62</v>
      </c>
      <c r="G137" s="6145" t="s">
        <v>98</v>
      </c>
      <c r="H137" s="6141" t="s">
        <v>62</v>
      </c>
      <c r="I137" s="6145" t="s">
        <v>98</v>
      </c>
      <c r="J137" s="6141" t="s">
        <v>62</v>
      </c>
      <c r="K137" s="6145" t="s">
        <v>98</v>
      </c>
      <c r="L137" s="6141" t="s">
        <v>62</v>
      </c>
      <c r="M137" s="6145" t="s">
        <v>98</v>
      </c>
      <c r="N137" s="6324"/>
      <c r="O137" s="6322"/>
      <c r="P137" s="6322"/>
      <c r="Q137" s="6322"/>
      <c r="R137" s="6322"/>
      <c r="S137" s="6322"/>
      <c r="T137" s="6322"/>
      <c r="U137" s="6322"/>
      <c r="V137" s="6321"/>
      <c r="W137" s="6322"/>
      <c r="X137" s="6322"/>
      <c r="Y137" s="6322"/>
      <c r="Z137" s="6323"/>
      <c r="AA137" s="6323"/>
      <c r="AB137" s="6281"/>
      <c r="AC137" s="6281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6300" t="s">
        <v>159</v>
      </c>
      <c r="C138" s="6301">
        <f>SUM(D138:E138)</f>
        <v>0</v>
      </c>
      <c r="D138" s="6302">
        <f t="shared" ref="D138:E140" si="23">SUM(F138+H138+J138+L138)</f>
        <v>0</v>
      </c>
      <c r="E138" s="6264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6325"/>
      <c r="O138" s="6322"/>
      <c r="P138" s="6322"/>
      <c r="Q138" s="6322"/>
      <c r="R138" s="6322"/>
      <c r="S138" s="6322"/>
      <c r="T138" s="6322"/>
      <c r="U138" s="6322"/>
      <c r="V138" s="6321"/>
      <c r="W138" s="6322"/>
      <c r="X138" s="6322"/>
      <c r="Y138" s="6322"/>
      <c r="Z138" s="6323"/>
      <c r="AA138" s="6323"/>
      <c r="AB138" s="6281"/>
      <c r="AC138" s="6281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4389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6325"/>
      <c r="O139" s="6322"/>
      <c r="P139" s="6322"/>
      <c r="Q139" s="6322"/>
      <c r="R139" s="6322"/>
      <c r="S139" s="6322"/>
      <c r="T139" s="6322"/>
      <c r="U139" s="6322"/>
      <c r="V139" s="6321"/>
      <c r="W139" s="6322"/>
      <c r="X139" s="6323"/>
      <c r="Y139" s="6323"/>
      <c r="Z139" s="6323"/>
      <c r="AA139" s="6323"/>
      <c r="AB139" s="6281"/>
      <c r="AC139" s="6281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6321"/>
      <c r="V140" s="6322"/>
      <c r="W140" s="6322"/>
      <c r="X140" s="6322"/>
      <c r="Y140" s="6322"/>
      <c r="Z140" s="6322"/>
      <c r="AA140" s="6322"/>
      <c r="AB140" s="6322"/>
      <c r="AC140" s="6322"/>
      <c r="AD140" s="6322"/>
      <c r="AE140" s="6322"/>
      <c r="AF140" s="6322"/>
      <c r="AG140" s="6322"/>
      <c r="AH140" s="6321"/>
      <c r="AI140" s="6322"/>
      <c r="AJ140" s="6323"/>
      <c r="AK140" s="6323"/>
      <c r="AL140" s="6323"/>
      <c r="AM140" s="6323"/>
      <c r="AN140" s="6281"/>
      <c r="AO140" s="6281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6326" t="s">
        <v>162</v>
      </c>
      <c r="B141" s="6326"/>
      <c r="C141" s="6149">
        <f>SUM(C138:C140)</f>
        <v>0</v>
      </c>
      <c r="D141" s="6150">
        <f>SUM(D138:D140)</f>
        <v>0</v>
      </c>
      <c r="E141" s="6153">
        <f>SUM(E138:E140)</f>
        <v>0</v>
      </c>
      <c r="F141" s="6149">
        <f t="shared" ref="F141:M141" si="24">SUM(F138:F140)</f>
        <v>0</v>
      </c>
      <c r="G141" s="6153">
        <f t="shared" si="24"/>
        <v>0</v>
      </c>
      <c r="H141" s="6149">
        <f t="shared" si="24"/>
        <v>0</v>
      </c>
      <c r="I141" s="6153">
        <f t="shared" si="24"/>
        <v>0</v>
      </c>
      <c r="J141" s="6149">
        <f t="shared" si="24"/>
        <v>0</v>
      </c>
      <c r="K141" s="6153">
        <f t="shared" si="24"/>
        <v>0</v>
      </c>
      <c r="L141" s="6149">
        <f t="shared" si="24"/>
        <v>0</v>
      </c>
      <c r="M141" s="6153">
        <f t="shared" si="24"/>
        <v>0</v>
      </c>
      <c r="N141" s="319"/>
      <c r="O141" s="12"/>
      <c r="P141" s="12"/>
      <c r="Q141" s="12"/>
      <c r="R141" s="12"/>
      <c r="S141" s="12"/>
      <c r="T141" s="12"/>
      <c r="U141" s="6321"/>
      <c r="V141" s="6322"/>
      <c r="W141" s="6322"/>
      <c r="X141" s="6322"/>
      <c r="Y141" s="6322"/>
      <c r="Z141" s="6322"/>
      <c r="AA141" s="6322"/>
      <c r="AB141" s="6322"/>
      <c r="AC141" s="6322"/>
      <c r="AD141" s="6322"/>
      <c r="AE141" s="6322"/>
      <c r="AF141" s="6322"/>
      <c r="AG141" s="6322"/>
      <c r="AH141" s="6321"/>
      <c r="AI141" s="6322"/>
      <c r="AJ141" s="6323"/>
      <c r="AK141" s="6323"/>
      <c r="AL141" s="6323"/>
      <c r="AM141" s="6323"/>
      <c r="AN141" s="6281"/>
      <c r="AO141" s="6281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6322"/>
      <c r="W142" s="6322"/>
      <c r="X142" s="6322"/>
      <c r="Y142" s="6322"/>
      <c r="Z142" s="6322"/>
      <c r="AA142" s="6322"/>
      <c r="AB142" s="6322"/>
      <c r="AC142" s="6322"/>
      <c r="AD142" s="6322"/>
      <c r="AE142" s="6322"/>
      <c r="AF142" s="6322"/>
      <c r="AG142" s="6322"/>
      <c r="AH142" s="6321"/>
      <c r="AI142" s="6322"/>
      <c r="AJ142" s="6323"/>
      <c r="AK142" s="6323"/>
      <c r="AL142" s="6323"/>
      <c r="AM142" s="6323"/>
      <c r="AN142" s="6281"/>
      <c r="AO142" s="6281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4389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6299"/>
      <c r="V143" s="6322"/>
      <c r="W143" s="6322"/>
      <c r="X143" s="6322"/>
      <c r="Y143" s="6322"/>
      <c r="Z143" s="6322"/>
      <c r="AA143" s="6322"/>
      <c r="AB143" s="6322"/>
      <c r="AC143" s="6322"/>
      <c r="AD143" s="6322"/>
      <c r="AE143" s="6322"/>
      <c r="AF143" s="6322"/>
      <c r="AG143" s="6322"/>
      <c r="AH143" s="6321"/>
      <c r="AI143" s="6322"/>
      <c r="AJ143" s="6323"/>
      <c r="AK143" s="6323"/>
      <c r="AL143" s="6323"/>
      <c r="AM143" s="6323"/>
      <c r="AN143" s="6281"/>
      <c r="AO143" s="6281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4389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6299"/>
      <c r="V144" s="6322"/>
      <c r="W144" s="6322"/>
      <c r="X144" s="6322"/>
      <c r="Y144" s="6322"/>
      <c r="Z144" s="6322"/>
      <c r="AA144" s="6322"/>
      <c r="AB144" s="6322"/>
      <c r="AC144" s="6322"/>
      <c r="AD144" s="6322"/>
      <c r="AE144" s="6322"/>
      <c r="AF144" s="6322"/>
      <c r="AG144" s="6322"/>
      <c r="AH144" s="6321"/>
      <c r="AI144" s="6322"/>
      <c r="AJ144" s="6323"/>
      <c r="AK144" s="6323"/>
      <c r="AL144" s="6323"/>
      <c r="AM144" s="6323"/>
      <c r="AN144" s="6281"/>
      <c r="AO144" s="6281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6075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4553"/>
      <c r="U145" s="14"/>
      <c r="V145" s="14"/>
      <c r="W145" s="14"/>
      <c r="X145" s="6305"/>
      <c r="Y145" s="6305"/>
      <c r="Z145" s="6305"/>
      <c r="AA145" s="6305"/>
      <c r="AB145" s="6305"/>
      <c r="AC145" s="6305"/>
      <c r="AD145" s="6305"/>
      <c r="AE145" s="6305"/>
      <c r="AF145" s="6327"/>
      <c r="AG145" s="6323"/>
      <c r="AH145" s="6323"/>
      <c r="AI145" s="6323"/>
      <c r="AJ145" s="6328"/>
      <c r="AK145" s="6323"/>
      <c r="AL145" s="6323"/>
      <c r="AM145" s="6323"/>
      <c r="AN145" s="6323"/>
      <c r="AO145" s="6323"/>
      <c r="AP145" s="6323"/>
      <c r="AQ145" s="6323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6065" t="s">
        <v>162</v>
      </c>
      <c r="B146" s="6326"/>
      <c r="C146" s="6149">
        <f>SUM(C142:C145)</f>
        <v>0</v>
      </c>
      <c r="D146" s="6150">
        <f>SUM(D142:D145)</f>
        <v>0</v>
      </c>
      <c r="E146" s="6153">
        <f>SUM(E142:E145)</f>
        <v>0</v>
      </c>
      <c r="F146" s="6149">
        <f>SUM(F142:F145)</f>
        <v>0</v>
      </c>
      <c r="G146" s="6153">
        <f t="shared" ref="G146:M146" si="26">SUM(G142:G145)</f>
        <v>0</v>
      </c>
      <c r="H146" s="6149">
        <f t="shared" si="26"/>
        <v>0</v>
      </c>
      <c r="I146" s="6153">
        <f t="shared" si="26"/>
        <v>0</v>
      </c>
      <c r="J146" s="6149">
        <f t="shared" si="26"/>
        <v>0</v>
      </c>
      <c r="K146" s="6153">
        <f t="shared" si="26"/>
        <v>0</v>
      </c>
      <c r="L146" s="6149">
        <f t="shared" si="26"/>
        <v>0</v>
      </c>
      <c r="M146" s="6153">
        <f t="shared" si="26"/>
        <v>0</v>
      </c>
      <c r="N146" s="3"/>
      <c r="Q146" s="6066"/>
      <c r="R146" s="6067"/>
      <c r="S146" s="6329"/>
      <c r="T146" s="6329"/>
      <c r="U146" s="6329"/>
      <c r="V146" s="6329"/>
      <c r="W146" s="6329"/>
      <c r="X146" s="6329"/>
      <c r="Y146" s="6329"/>
      <c r="Z146" s="6329"/>
      <c r="AA146" s="6330"/>
      <c r="AB146" s="6292"/>
      <c r="AC146" s="6292"/>
      <c r="AD146" s="6292"/>
      <c r="AE146" s="6305"/>
      <c r="AF146" s="6323"/>
      <c r="AG146" s="6323"/>
      <c r="AH146" s="6323"/>
      <c r="AI146" s="6284"/>
      <c r="AJ146" s="6284"/>
      <c r="AK146" s="6284"/>
      <c r="AL146" s="6284"/>
      <c r="AM146" s="6331"/>
      <c r="AN146" s="6322"/>
      <c r="AO146" s="6322"/>
      <c r="AP146" s="6322"/>
      <c r="AQ146" s="6322"/>
      <c r="AR146" s="6322"/>
      <c r="AS146" s="6322"/>
      <c r="AT146" s="6322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6332" t="s">
        <v>168</v>
      </c>
      <c r="B147" s="6332"/>
      <c r="C147" s="4545">
        <f>SUM(C141+C146)</f>
        <v>0</v>
      </c>
      <c r="D147" s="4546">
        <f>SUM(D141+D146)</f>
        <v>0</v>
      </c>
      <c r="E147" s="6271">
        <f>SUM(E141+E146)</f>
        <v>0</v>
      </c>
      <c r="F147" s="4545">
        <f>SUM(F141+F146)</f>
        <v>0</v>
      </c>
      <c r="G147" s="6271">
        <f>SUM(G141+G146)</f>
        <v>0</v>
      </c>
      <c r="H147" s="4545">
        <f t="shared" ref="H147:M147" si="27">SUM(H141+H146)</f>
        <v>0</v>
      </c>
      <c r="I147" s="6271">
        <f t="shared" si="27"/>
        <v>0</v>
      </c>
      <c r="J147" s="4545">
        <f t="shared" si="27"/>
        <v>0</v>
      </c>
      <c r="K147" s="6271">
        <f t="shared" si="27"/>
        <v>0</v>
      </c>
      <c r="L147" s="4545">
        <f t="shared" si="27"/>
        <v>0</v>
      </c>
      <c r="M147" s="6271">
        <f t="shared" si="27"/>
        <v>0</v>
      </c>
      <c r="N147" s="3"/>
      <c r="Q147" s="6333"/>
      <c r="R147" s="6334"/>
      <c r="S147" s="6334"/>
      <c r="T147" s="6334"/>
      <c r="U147" s="6334"/>
      <c r="V147" s="6334"/>
      <c r="W147" s="6334"/>
      <c r="X147" s="6334"/>
      <c r="Y147" s="6334"/>
      <c r="Z147" s="6334"/>
      <c r="AA147" s="6330"/>
      <c r="AB147" s="6292"/>
      <c r="AC147" s="6292"/>
      <c r="AD147" s="6292"/>
      <c r="AE147" s="6305"/>
      <c r="AF147" s="6323"/>
      <c r="AG147" s="6323"/>
      <c r="AH147" s="6323"/>
      <c r="AI147" s="6284"/>
      <c r="AJ147" s="6284"/>
      <c r="AK147" s="6284"/>
      <c r="AL147" s="6284"/>
      <c r="AM147" s="6331"/>
      <c r="AN147" s="6322"/>
      <c r="AO147" s="6322"/>
      <c r="AP147" s="6322"/>
      <c r="AQ147" s="6322"/>
      <c r="AR147" s="6322"/>
      <c r="AS147" s="6322"/>
      <c r="AT147" s="6322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6330"/>
      <c r="R148" s="6292"/>
      <c r="S148" s="6292"/>
      <c r="T148" s="6292"/>
      <c r="U148" s="6292"/>
      <c r="V148" s="6292"/>
      <c r="W148" s="6292"/>
      <c r="X148" s="6292"/>
      <c r="Y148" s="6314"/>
      <c r="Z148" s="6314"/>
      <c r="AA148" s="6330"/>
      <c r="AB148" s="6292"/>
      <c r="AC148" s="6292"/>
      <c r="AD148" s="6292"/>
      <c r="AE148" s="6305"/>
      <c r="AF148" s="6323"/>
      <c r="AG148" s="6323"/>
      <c r="AH148" s="6323"/>
      <c r="AI148" s="6284"/>
      <c r="AJ148" s="6284"/>
      <c r="AK148" s="6284"/>
      <c r="AL148" s="6284"/>
      <c r="AM148" s="6284"/>
      <c r="AN148" s="6322"/>
      <c r="AO148" s="6322"/>
      <c r="AP148" s="6322"/>
      <c r="AQ148" s="6322"/>
      <c r="AR148" s="6322"/>
      <c r="AS148" s="6322"/>
      <c r="AT148" s="6322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6253" t="s">
        <v>72</v>
      </c>
      <c r="D149" s="5843"/>
      <c r="E149" s="6252"/>
      <c r="F149" s="6253" t="s">
        <v>129</v>
      </c>
      <c r="G149" s="6252"/>
      <c r="H149" s="6253" t="s">
        <v>130</v>
      </c>
      <c r="I149" s="6252"/>
      <c r="J149" s="6253" t="s">
        <v>131</v>
      </c>
      <c r="K149" s="6252"/>
      <c r="L149" s="6253" t="s">
        <v>132</v>
      </c>
      <c r="M149" s="5843"/>
      <c r="N149" s="6335" t="s">
        <v>141</v>
      </c>
      <c r="O149" s="5843"/>
      <c r="P149" s="6252"/>
      <c r="Q149" s="6330"/>
      <c r="R149" s="6292"/>
      <c r="S149" s="6292"/>
      <c r="T149" s="6292"/>
      <c r="U149" s="6292"/>
      <c r="V149" s="6292"/>
      <c r="W149" s="6292"/>
      <c r="X149" s="6292"/>
      <c r="Y149" s="6314"/>
      <c r="Z149" s="6336"/>
      <c r="AA149" s="6304"/>
      <c r="AB149" s="6295"/>
      <c r="AC149" s="6295"/>
      <c r="AD149" s="6295"/>
      <c r="AE149" s="6310"/>
      <c r="AF149" s="6337"/>
      <c r="AG149" s="6337"/>
      <c r="AH149" s="6337"/>
      <c r="AI149" s="6338"/>
      <c r="AJ149" s="6338"/>
      <c r="AK149" s="6338"/>
      <c r="AL149" s="6338"/>
      <c r="AM149" s="6284"/>
      <c r="AN149" s="6322"/>
      <c r="AO149" s="6322"/>
      <c r="AP149" s="6322"/>
      <c r="AQ149" s="6322"/>
      <c r="AR149" s="6322"/>
      <c r="AS149" s="6322"/>
      <c r="AT149" s="6322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361"/>
      <c r="B150" s="5326"/>
      <c r="C150" s="6141" t="s">
        <v>97</v>
      </c>
      <c r="D150" s="6259" t="s">
        <v>62</v>
      </c>
      <c r="E150" s="6145" t="s">
        <v>98</v>
      </c>
      <c r="F150" s="6141" t="s">
        <v>62</v>
      </c>
      <c r="G150" s="6145" t="s">
        <v>98</v>
      </c>
      <c r="H150" s="6141" t="s">
        <v>62</v>
      </c>
      <c r="I150" s="6145" t="s">
        <v>98</v>
      </c>
      <c r="J150" s="6141" t="s">
        <v>62</v>
      </c>
      <c r="K150" s="6145" t="s">
        <v>98</v>
      </c>
      <c r="L150" s="6141" t="s">
        <v>62</v>
      </c>
      <c r="M150" s="4397" t="s">
        <v>98</v>
      </c>
      <c r="N150" s="6339" t="s">
        <v>142</v>
      </c>
      <c r="O150" s="6259" t="s">
        <v>143</v>
      </c>
      <c r="P150" s="6145" t="s">
        <v>144</v>
      </c>
      <c r="Q150" s="6340"/>
      <c r="R150" s="6292"/>
      <c r="S150" s="6292"/>
      <c r="T150" s="6292"/>
      <c r="U150" s="6292"/>
      <c r="V150" s="6292"/>
      <c r="W150" s="6292"/>
      <c r="X150" s="6292"/>
      <c r="Y150" s="6341"/>
      <c r="Z150" s="6314"/>
      <c r="AA150" s="6292"/>
      <c r="AB150" s="6292"/>
      <c r="AC150" s="6292"/>
      <c r="AD150" s="6292"/>
      <c r="AE150" s="6305"/>
      <c r="AF150" s="6323"/>
      <c r="AG150" s="6323"/>
      <c r="AH150" s="6323"/>
      <c r="AI150" s="6284"/>
      <c r="AJ150" s="6284"/>
      <c r="AK150" s="6284"/>
      <c r="AL150" s="6284"/>
      <c r="AM150" s="6284"/>
      <c r="AN150" s="6322"/>
      <c r="AO150" s="6322"/>
      <c r="AP150" s="6322"/>
      <c r="AQ150" s="6322"/>
      <c r="AR150" s="6322"/>
      <c r="AS150" s="6322"/>
      <c r="AT150" s="6322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6300" t="s">
        <v>159</v>
      </c>
      <c r="C151" s="6342">
        <f>SUM(D151:E151)</f>
        <v>0</v>
      </c>
      <c r="D151" s="6343">
        <f>SUM(F151+H151+J151+L151)</f>
        <v>0</v>
      </c>
      <c r="E151" s="6344">
        <f>SUM(G151+I151+K151+M151)</f>
        <v>0</v>
      </c>
      <c r="F151" s="6297"/>
      <c r="G151" s="6171"/>
      <c r="H151" s="6297"/>
      <c r="I151" s="6171"/>
      <c r="J151" s="6297"/>
      <c r="K151" s="6171"/>
      <c r="L151" s="6297"/>
      <c r="M151" s="6345"/>
      <c r="N151" s="6346"/>
      <c r="O151" s="6347"/>
      <c r="P151" s="6171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6292"/>
      <c r="AD151" s="6292"/>
      <c r="AE151" s="6305"/>
      <c r="AF151" s="6323"/>
      <c r="AG151" s="6323"/>
      <c r="AH151" s="6323"/>
      <c r="AI151" s="6284"/>
      <c r="AJ151" s="6284"/>
      <c r="AK151" s="6284"/>
      <c r="AL151" s="6284"/>
      <c r="AM151" s="6284"/>
      <c r="AN151" s="6322"/>
      <c r="AO151" s="6322"/>
      <c r="AP151" s="6322"/>
      <c r="AQ151" s="6322"/>
      <c r="AR151" s="6322"/>
      <c r="AS151" s="6322"/>
      <c r="AT151" s="6322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4389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6340"/>
      <c r="R152" s="6292"/>
      <c r="S152" s="6292"/>
      <c r="T152" s="6292"/>
      <c r="U152" s="6292"/>
      <c r="V152" s="6292"/>
      <c r="W152" s="6292"/>
      <c r="X152" s="6292"/>
      <c r="Y152" s="6315"/>
      <c r="Z152" s="6292"/>
      <c r="AA152" s="6292"/>
      <c r="AB152" s="6292"/>
      <c r="AC152" s="6292"/>
      <c r="AD152" s="6292"/>
      <c r="AE152" s="6292"/>
      <c r="AF152" s="6322"/>
      <c r="AG152" s="6322"/>
      <c r="AH152" s="6322"/>
      <c r="AI152" s="6322"/>
      <c r="AJ152" s="6322"/>
      <c r="AK152" s="6322"/>
      <c r="AL152" s="6322"/>
      <c r="AM152" s="6322"/>
      <c r="AN152" s="6322"/>
      <c r="AO152" s="6323"/>
      <c r="AP152" s="6323"/>
      <c r="AQ152" s="6323"/>
      <c r="AR152" s="6323"/>
      <c r="AS152" s="6284"/>
      <c r="AT152" s="6284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6292"/>
      <c r="AA153" s="6292"/>
      <c r="AB153" s="6292"/>
      <c r="AC153" s="6292"/>
      <c r="AD153" s="6292"/>
      <c r="AE153" s="6292"/>
      <c r="AF153" s="6322"/>
      <c r="AG153" s="6322"/>
      <c r="AH153" s="6322"/>
      <c r="AI153" s="6322"/>
      <c r="AJ153" s="6322"/>
      <c r="AK153" s="6322"/>
      <c r="AL153" s="6322"/>
      <c r="AM153" s="6322"/>
      <c r="AN153" s="6322"/>
      <c r="AO153" s="6323"/>
      <c r="AP153" s="6323"/>
      <c r="AQ153" s="6323"/>
      <c r="AR153" s="6323"/>
      <c r="AS153" s="6284"/>
      <c r="AT153" s="6284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6326" t="s">
        <v>162</v>
      </c>
      <c r="B154" s="6326"/>
      <c r="C154" s="6348">
        <f>SUM(C151:C153)</f>
        <v>0</v>
      </c>
      <c r="D154" s="6349">
        <f>SUM(D151:D153)</f>
        <v>0</v>
      </c>
      <c r="E154" s="6350">
        <f>SUM(E151:E153)</f>
        <v>0</v>
      </c>
      <c r="F154" s="6348">
        <f>SUM(F151:F153)</f>
        <v>0</v>
      </c>
      <c r="G154" s="6350">
        <f t="shared" ref="G154:P154" si="29">SUM(G151:G153)</f>
        <v>0</v>
      </c>
      <c r="H154" s="6348">
        <f t="shared" si="29"/>
        <v>0</v>
      </c>
      <c r="I154" s="6350">
        <f t="shared" si="29"/>
        <v>0</v>
      </c>
      <c r="J154" s="6348">
        <f t="shared" si="29"/>
        <v>0</v>
      </c>
      <c r="K154" s="6350">
        <f t="shared" si="29"/>
        <v>0</v>
      </c>
      <c r="L154" s="6348">
        <f t="shared" si="29"/>
        <v>0</v>
      </c>
      <c r="M154" s="2816">
        <f t="shared" si="29"/>
        <v>0</v>
      </c>
      <c r="N154" s="6351">
        <f t="shared" si="29"/>
        <v>0</v>
      </c>
      <c r="O154" s="6349">
        <f t="shared" si="29"/>
        <v>0</v>
      </c>
      <c r="P154" s="6350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6292"/>
      <c r="AA154" s="6292"/>
      <c r="AB154" s="6292"/>
      <c r="AC154" s="6292"/>
      <c r="AD154" s="6292"/>
      <c r="AE154" s="6292"/>
      <c r="AF154" s="6322"/>
      <c r="AG154" s="6322"/>
      <c r="AH154" s="6322"/>
      <c r="AI154" s="6322"/>
      <c r="AJ154" s="6322"/>
      <c r="AK154" s="6322"/>
      <c r="AL154" s="6322"/>
      <c r="AM154" s="6322"/>
      <c r="AN154" s="6322"/>
      <c r="AO154" s="6323"/>
      <c r="AP154" s="6323"/>
      <c r="AQ154" s="6323"/>
      <c r="AR154" s="6323"/>
      <c r="AS154" s="6284"/>
      <c r="AT154" s="6284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6292"/>
      <c r="AA155" s="6292"/>
      <c r="AB155" s="6292"/>
      <c r="AC155" s="6292"/>
      <c r="AD155" s="6292"/>
      <c r="AE155" s="6292"/>
      <c r="AF155" s="6322"/>
      <c r="AG155" s="6322"/>
      <c r="AH155" s="6322"/>
      <c r="AI155" s="6322"/>
      <c r="AJ155" s="6322"/>
      <c r="AK155" s="6322"/>
      <c r="AL155" s="6322"/>
      <c r="AM155" s="6322"/>
      <c r="AN155" s="6322"/>
      <c r="AO155" s="6323"/>
      <c r="AP155" s="6323"/>
      <c r="AQ155" s="6323"/>
      <c r="AR155" s="6323"/>
      <c r="AS155" s="6284"/>
      <c r="AT155" s="6284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4389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6292"/>
      <c r="AD156" s="6292"/>
      <c r="AE156" s="6292"/>
      <c r="AF156" s="6322"/>
      <c r="AG156" s="6322"/>
      <c r="AH156" s="6322"/>
      <c r="AI156" s="6322"/>
      <c r="AJ156" s="6322"/>
      <c r="AK156" s="6322"/>
      <c r="AL156" s="6322"/>
      <c r="AM156" s="6322"/>
      <c r="AN156" s="6322"/>
      <c r="AO156" s="6323"/>
      <c r="AP156" s="6323"/>
      <c r="AQ156" s="6323"/>
      <c r="AR156" s="6323"/>
      <c r="AS156" s="6284"/>
      <c r="AT156" s="6284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4389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6292"/>
      <c r="AA157" s="6292"/>
      <c r="AB157" s="6292"/>
      <c r="AC157" s="6292"/>
      <c r="AD157" s="6292"/>
      <c r="AE157" s="6292"/>
      <c r="AF157" s="6322"/>
      <c r="AG157" s="6322"/>
      <c r="AH157" s="6322"/>
      <c r="AI157" s="6322"/>
      <c r="AJ157" s="6322"/>
      <c r="AK157" s="6322"/>
      <c r="AL157" s="6322"/>
      <c r="AM157" s="6322"/>
      <c r="AN157" s="6322"/>
      <c r="AO157" s="6322"/>
      <c r="AP157" s="6322"/>
      <c r="AQ157" s="6322"/>
      <c r="AR157" s="6322"/>
      <c r="AS157" s="6322"/>
      <c r="AT157" s="6322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6275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6292"/>
      <c r="AC158" s="6292"/>
      <c r="AD158" s="6292"/>
      <c r="AE158" s="6292"/>
      <c r="AF158" s="6322"/>
      <c r="AG158" s="6322"/>
      <c r="AH158" s="6322"/>
      <c r="AI158" s="6322"/>
      <c r="AJ158" s="6322"/>
      <c r="AK158" s="6322"/>
      <c r="AL158" s="6322"/>
      <c r="AM158" s="6322"/>
      <c r="AN158" s="6322"/>
      <c r="AO158" s="6322"/>
      <c r="AP158" s="6322"/>
      <c r="AQ158" s="6322"/>
      <c r="AR158" s="6322"/>
      <c r="AS158" s="6322"/>
      <c r="AT158" s="6322"/>
      <c r="AU158" s="6322"/>
      <c r="AV158" s="6322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6332" t="s">
        <v>162</v>
      </c>
      <c r="B159" s="6326"/>
      <c r="C159" s="6348">
        <f>SUM(C155:C158)</f>
        <v>0</v>
      </c>
      <c r="D159" s="6349">
        <f>SUM(D155:D158)</f>
        <v>0</v>
      </c>
      <c r="E159" s="6350">
        <f>SUM(E155:E158)</f>
        <v>0</v>
      </c>
      <c r="F159" s="6348">
        <f>SUM(F155:F158)</f>
        <v>0</v>
      </c>
      <c r="G159" s="6350">
        <f t="shared" ref="G159:P159" si="31">SUM(G155:G158)</f>
        <v>0</v>
      </c>
      <c r="H159" s="6348">
        <f t="shared" si="31"/>
        <v>0</v>
      </c>
      <c r="I159" s="6350">
        <f t="shared" si="31"/>
        <v>0</v>
      </c>
      <c r="J159" s="6348">
        <f t="shared" si="31"/>
        <v>0</v>
      </c>
      <c r="K159" s="6350">
        <f t="shared" si="31"/>
        <v>0</v>
      </c>
      <c r="L159" s="6348">
        <f t="shared" si="31"/>
        <v>0</v>
      </c>
      <c r="M159" s="2816">
        <f t="shared" si="31"/>
        <v>0</v>
      </c>
      <c r="N159" s="6351">
        <f t="shared" si="31"/>
        <v>0</v>
      </c>
      <c r="O159" s="6349">
        <f t="shared" si="31"/>
        <v>0</v>
      </c>
      <c r="P159" s="6350">
        <f t="shared" si="31"/>
        <v>0</v>
      </c>
      <c r="Q159" s="302"/>
      <c r="R159" s="16"/>
      <c r="S159" s="16"/>
      <c r="T159" s="16"/>
      <c r="U159" s="16"/>
      <c r="V159" s="16"/>
      <c r="W159" s="6292"/>
      <c r="X159" s="6292"/>
      <c r="Y159" s="6292"/>
      <c r="Z159" s="6292"/>
      <c r="AA159" s="6292"/>
      <c r="AB159" s="6292"/>
      <c r="AC159" s="6292"/>
      <c r="AD159" s="6292"/>
      <c r="AE159" s="6292"/>
      <c r="AF159" s="6322"/>
      <c r="AG159" s="6322"/>
      <c r="AH159" s="6322"/>
      <c r="AI159" s="6322"/>
      <c r="AJ159" s="6322"/>
      <c r="AK159" s="6322"/>
      <c r="AL159" s="6322"/>
      <c r="AM159" s="6322"/>
      <c r="AN159" s="6322"/>
      <c r="AO159" s="6322"/>
      <c r="AP159" s="6322"/>
      <c r="AQ159" s="6322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6332" t="s">
        <v>168</v>
      </c>
      <c r="B160" s="6332"/>
      <c r="C160" s="6352">
        <f>SUM(C154+C159)</f>
        <v>0</v>
      </c>
      <c r="D160" s="4577">
        <f t="shared" ref="D160:P160" si="32">SUM(D154+D159)</f>
        <v>0</v>
      </c>
      <c r="E160" s="6353">
        <f t="shared" si="32"/>
        <v>0</v>
      </c>
      <c r="F160" s="6352">
        <f t="shared" si="32"/>
        <v>0</v>
      </c>
      <c r="G160" s="6353">
        <f t="shared" si="32"/>
        <v>0</v>
      </c>
      <c r="H160" s="6352">
        <f t="shared" si="32"/>
        <v>0</v>
      </c>
      <c r="I160" s="6353">
        <f t="shared" si="32"/>
        <v>0</v>
      </c>
      <c r="J160" s="6352">
        <f t="shared" si="32"/>
        <v>0</v>
      </c>
      <c r="K160" s="6353">
        <f t="shared" si="32"/>
        <v>0</v>
      </c>
      <c r="L160" s="6352">
        <f t="shared" si="32"/>
        <v>0</v>
      </c>
      <c r="M160" s="367">
        <f t="shared" si="32"/>
        <v>0</v>
      </c>
      <c r="N160" s="4579">
        <f t="shared" si="32"/>
        <v>0</v>
      </c>
      <c r="O160" s="4577">
        <f t="shared" si="32"/>
        <v>0</v>
      </c>
      <c r="P160" s="6353">
        <f t="shared" si="32"/>
        <v>0</v>
      </c>
      <c r="Q160" s="302"/>
      <c r="R160" s="16"/>
      <c r="S160" s="16"/>
      <c r="T160" s="16"/>
      <c r="U160" s="16"/>
      <c r="V160" s="16"/>
      <c r="W160" s="6292"/>
      <c r="X160" s="6292"/>
      <c r="Y160" s="6292"/>
      <c r="Z160" s="6292"/>
      <c r="AA160" s="6292"/>
      <c r="AB160" s="6292"/>
      <c r="AC160" s="6292"/>
      <c r="AD160" s="6292"/>
      <c r="AE160" s="6292"/>
      <c r="AF160" s="6322"/>
      <c r="AG160" s="6322"/>
      <c r="AH160" s="6322"/>
      <c r="AI160" s="6322"/>
      <c r="AJ160" s="6322"/>
      <c r="AK160" s="6322"/>
      <c r="AL160" s="6322"/>
      <c r="AM160" s="6322"/>
      <c r="AN160" s="6322"/>
      <c r="AO160" s="6322"/>
      <c r="AP160" s="6322"/>
      <c r="AQ160" s="6322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6292"/>
      <c r="X161" s="6292"/>
      <c r="Y161" s="6292"/>
      <c r="Z161" s="6292"/>
      <c r="AA161" s="6292"/>
      <c r="AB161" s="6292"/>
      <c r="AC161" s="6292"/>
      <c r="AD161" s="6292"/>
      <c r="AE161" s="6292"/>
      <c r="AF161" s="6322"/>
      <c r="AG161" s="6322"/>
      <c r="AH161" s="6322"/>
      <c r="AI161" s="6322"/>
      <c r="AJ161" s="6322"/>
      <c r="AK161" s="6322"/>
      <c r="AL161" s="6322"/>
      <c r="AM161" s="6322"/>
      <c r="AN161" s="6322"/>
      <c r="AO161" s="6322"/>
      <c r="AP161" s="6322"/>
      <c r="AQ161" s="6322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843" t="s">
        <v>72</v>
      </c>
      <c r="D162" s="5843"/>
      <c r="E162" s="6252"/>
      <c r="F162" s="6253" t="s">
        <v>128</v>
      </c>
      <c r="G162" s="6252"/>
      <c r="H162" s="6253" t="s">
        <v>129</v>
      </c>
      <c r="I162" s="6252"/>
      <c r="J162" s="6253" t="s">
        <v>130</v>
      </c>
      <c r="K162" s="6252"/>
      <c r="L162" s="6253" t="s">
        <v>131</v>
      </c>
      <c r="M162" s="6252"/>
      <c r="N162" s="6253" t="s">
        <v>132</v>
      </c>
      <c r="O162" s="6252"/>
      <c r="P162" s="16"/>
      <c r="Q162" s="16"/>
      <c r="R162" s="16"/>
      <c r="S162" s="16"/>
      <c r="T162" s="16"/>
      <c r="U162" s="16"/>
      <c r="V162" s="16"/>
      <c r="W162" s="6292"/>
      <c r="X162" s="6292"/>
      <c r="Y162" s="6292"/>
      <c r="Z162" s="6292"/>
      <c r="AA162" s="6292"/>
      <c r="AB162" s="6292"/>
      <c r="AC162" s="6292"/>
      <c r="AD162" s="6292"/>
      <c r="AE162" s="6292"/>
      <c r="AF162" s="6322"/>
      <c r="AG162" s="6322"/>
      <c r="AH162" s="6322"/>
      <c r="AI162" s="6322"/>
      <c r="AJ162" s="6322"/>
      <c r="AK162" s="6322"/>
      <c r="AL162" s="6322"/>
      <c r="AM162" s="6322"/>
      <c r="AN162" s="6322"/>
      <c r="AO162" s="6322"/>
      <c r="AP162" s="6322"/>
      <c r="AQ162" s="6354"/>
      <c r="AR162" s="6281"/>
      <c r="AS162" s="6281"/>
      <c r="AT162" s="6281"/>
      <c r="AU162" s="6281"/>
      <c r="AV162" s="6281"/>
      <c r="AW162" s="6281"/>
      <c r="AX162" s="6281"/>
      <c r="AY162" s="6281"/>
      <c r="AZ162" s="6281"/>
      <c r="BA162" s="6281"/>
      <c r="BB162" s="6281"/>
      <c r="BC162" s="6281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361"/>
      <c r="B163" s="5326"/>
      <c r="C163" s="6141" t="s">
        <v>97</v>
      </c>
      <c r="D163" s="6259" t="s">
        <v>62</v>
      </c>
      <c r="E163" s="6145" t="s">
        <v>98</v>
      </c>
      <c r="F163" s="6141" t="s">
        <v>62</v>
      </c>
      <c r="G163" s="6145" t="s">
        <v>98</v>
      </c>
      <c r="H163" s="6141" t="s">
        <v>62</v>
      </c>
      <c r="I163" s="6145" t="s">
        <v>98</v>
      </c>
      <c r="J163" s="6141" t="s">
        <v>62</v>
      </c>
      <c r="K163" s="6145" t="s">
        <v>98</v>
      </c>
      <c r="L163" s="6141" t="s">
        <v>62</v>
      </c>
      <c r="M163" s="6145" t="s">
        <v>98</v>
      </c>
      <c r="N163" s="6355" t="s">
        <v>62</v>
      </c>
      <c r="O163" s="6243" t="s">
        <v>98</v>
      </c>
      <c r="P163" s="16"/>
      <c r="Q163" s="16"/>
      <c r="R163" s="16"/>
      <c r="S163" s="16"/>
      <c r="T163" s="16"/>
      <c r="U163" s="16"/>
      <c r="V163" s="16"/>
      <c r="W163" s="6292"/>
      <c r="X163" s="6292"/>
      <c r="Y163" s="6292"/>
      <c r="Z163" s="6292"/>
      <c r="AA163" s="6292"/>
      <c r="AB163" s="6292"/>
      <c r="AC163" s="6292"/>
      <c r="AD163" s="6292"/>
      <c r="AE163" s="6292"/>
      <c r="AF163" s="6322"/>
      <c r="AG163" s="6322"/>
      <c r="AH163" s="6322"/>
      <c r="AI163" s="6322"/>
      <c r="AJ163" s="6322"/>
      <c r="AK163" s="6322"/>
      <c r="AL163" s="6322"/>
      <c r="AM163" s="6322"/>
      <c r="AN163" s="6322"/>
      <c r="AO163" s="6322"/>
      <c r="AP163" s="6322"/>
      <c r="AQ163" s="6296"/>
      <c r="AR163" s="6281"/>
      <c r="AS163" s="6281"/>
      <c r="AT163" s="6281"/>
      <c r="AU163" s="6281"/>
      <c r="AV163" s="6281"/>
      <c r="AW163" s="6281"/>
      <c r="AX163" s="6281"/>
      <c r="AY163" s="6281"/>
      <c r="AZ163" s="6281"/>
      <c r="BA163" s="6281"/>
      <c r="BB163" s="6281"/>
      <c r="BC163" s="6281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4392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6297"/>
      <c r="G164" s="6171"/>
      <c r="H164" s="6297"/>
      <c r="I164" s="57"/>
      <c r="J164" s="55"/>
      <c r="K164" s="57"/>
      <c r="L164" s="55"/>
      <c r="M164" s="57"/>
      <c r="N164" s="373"/>
      <c r="O164" s="6298"/>
      <c r="P164" s="6341"/>
      <c r="Q164" s="6292"/>
      <c r="R164" s="6292"/>
      <c r="S164" s="6292"/>
      <c r="T164" s="6292"/>
      <c r="U164" s="6292"/>
      <c r="V164" s="6292"/>
      <c r="W164" s="6292"/>
      <c r="X164" s="6292"/>
      <c r="Y164" s="6292"/>
      <c r="Z164" s="6292"/>
      <c r="AA164" s="6292"/>
      <c r="AB164" s="6292"/>
      <c r="AC164" s="6292"/>
      <c r="AD164" s="6322"/>
      <c r="AE164" s="6322"/>
      <c r="AF164" s="6322"/>
      <c r="AG164" s="6322"/>
      <c r="AH164" s="6322"/>
      <c r="AI164" s="6321"/>
      <c r="AJ164" s="6356"/>
      <c r="AK164" s="6356"/>
      <c r="AL164" s="6356"/>
      <c r="AM164" s="6356"/>
      <c r="AN164" s="6356"/>
      <c r="AO164" s="6356"/>
      <c r="AP164" s="6356"/>
      <c r="AQ164" s="6356"/>
      <c r="AR164" s="6356"/>
      <c r="AS164" s="6356"/>
      <c r="AT164" s="6356"/>
      <c r="AU164" s="6356"/>
      <c r="AV164" s="6356"/>
      <c r="AW164" s="6356"/>
      <c r="AX164" s="6356"/>
      <c r="AY164" s="6356"/>
      <c r="AZ164" s="6356"/>
      <c r="BA164" s="6356"/>
      <c r="BB164" s="6356"/>
      <c r="BC164" s="6356"/>
      <c r="BD164" s="6356"/>
      <c r="BE164" s="6356"/>
      <c r="BF164" s="6356"/>
      <c r="BG164" s="6356"/>
      <c r="BH164" s="6356"/>
      <c r="BI164" s="6356"/>
      <c r="BJ164" s="6356"/>
      <c r="BK164" s="6356"/>
      <c r="BL164" s="6356"/>
      <c r="BM164" s="6356"/>
      <c r="BN164" s="6356"/>
      <c r="BO164" s="6356"/>
      <c r="BP164" s="6356"/>
      <c r="BQ164" s="6356"/>
      <c r="BR164" s="6356"/>
      <c r="BS164" s="6356"/>
      <c r="BT164" s="6356"/>
      <c r="BU164" s="6356"/>
      <c r="BV164" s="6356"/>
      <c r="BW164" s="6356"/>
      <c r="BX164" s="6356"/>
      <c r="BY164" s="6356"/>
      <c r="BZ164" s="6357"/>
      <c r="CA164" s="6358"/>
      <c r="CB164" s="6358"/>
      <c r="CC164" s="6358"/>
      <c r="CD164" s="6358"/>
      <c r="CE164" s="6358"/>
      <c r="CF164" s="6358"/>
      <c r="CG164" s="6359"/>
      <c r="CH164" s="6359"/>
      <c r="CI164" s="6359"/>
      <c r="CJ164" s="6359"/>
      <c r="CK164" s="6359"/>
      <c r="CL164" s="6359"/>
      <c r="CM164" s="6359"/>
      <c r="CN164" s="6359"/>
      <c r="CO164" s="6358"/>
      <c r="CP164" s="6358"/>
      <c r="CQ164" s="6358"/>
      <c r="CR164" s="6358"/>
      <c r="CS164" s="6358"/>
      <c r="CT164" s="6358"/>
      <c r="CU164" s="6358"/>
      <c r="CV164" s="6358"/>
      <c r="CW164" s="6358"/>
      <c r="CX164" s="6358"/>
      <c r="CY164" s="6358"/>
      <c r="CZ164" s="6358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6292"/>
      <c r="R165" s="6292"/>
      <c r="S165" s="6292"/>
      <c r="T165" s="6292"/>
      <c r="U165" s="6292"/>
      <c r="V165" s="6292"/>
      <c r="W165" s="6292"/>
      <c r="X165" s="6292"/>
      <c r="Y165" s="6292"/>
      <c r="Z165" s="6292"/>
      <c r="AA165" s="6292"/>
      <c r="AB165" s="6292"/>
      <c r="AC165" s="6292"/>
      <c r="AD165" s="6322"/>
      <c r="AE165" s="6322"/>
      <c r="AF165" s="6322"/>
      <c r="AG165" s="6322"/>
      <c r="AH165" s="6322"/>
      <c r="AI165" s="6321"/>
      <c r="AJ165" s="6356"/>
      <c r="AK165" s="6356"/>
      <c r="AL165" s="6356"/>
      <c r="AM165" s="6356"/>
      <c r="AN165" s="6356"/>
      <c r="AO165" s="6356"/>
      <c r="AP165" s="6356"/>
      <c r="AQ165" s="6356"/>
      <c r="AR165" s="6356"/>
      <c r="AS165" s="6356"/>
      <c r="AT165" s="6356"/>
      <c r="AU165" s="6356"/>
      <c r="AV165" s="6356"/>
      <c r="AW165" s="6356"/>
      <c r="AX165" s="6356"/>
      <c r="AY165" s="6356"/>
      <c r="AZ165" s="6356"/>
      <c r="BA165" s="6356"/>
      <c r="BB165" s="6356"/>
      <c r="BC165" s="6356"/>
      <c r="BD165" s="6356"/>
      <c r="BE165" s="6356"/>
      <c r="BF165" s="6356"/>
      <c r="BG165" s="6356"/>
      <c r="BH165" s="6356"/>
      <c r="BI165" s="6356"/>
      <c r="BJ165" s="6356"/>
      <c r="BK165" s="6356"/>
      <c r="BL165" s="6356"/>
      <c r="BM165" s="6356"/>
      <c r="BN165" s="6356"/>
      <c r="BO165" s="6356"/>
      <c r="BP165" s="6356"/>
      <c r="BQ165" s="6356"/>
      <c r="BR165" s="6356"/>
      <c r="BS165" s="6356"/>
      <c r="BT165" s="6356"/>
      <c r="BU165" s="6356"/>
      <c r="BV165" s="6356"/>
      <c r="BW165" s="6356"/>
      <c r="BX165" s="6356"/>
      <c r="BY165" s="6356"/>
      <c r="BZ165" s="6357"/>
      <c r="CA165" s="6358"/>
      <c r="CB165" s="6358"/>
      <c r="CC165" s="6358"/>
      <c r="CD165" s="6358"/>
      <c r="CE165" s="6358"/>
      <c r="CF165" s="6358"/>
      <c r="CG165" s="6359"/>
      <c r="CH165" s="6359"/>
      <c r="CI165" s="6359"/>
      <c r="CJ165" s="6359"/>
      <c r="CK165" s="6359"/>
      <c r="CL165" s="6359"/>
      <c r="CM165" s="6359"/>
      <c r="CN165" s="6359"/>
      <c r="CO165" s="6358"/>
      <c r="CP165" s="6358"/>
      <c r="CQ165" s="6358"/>
      <c r="CR165" s="6358"/>
      <c r="CS165" s="6358"/>
      <c r="CT165" s="6358"/>
      <c r="CU165" s="6358"/>
      <c r="CV165" s="6358"/>
      <c r="CW165" s="6358"/>
      <c r="CX165" s="6358"/>
      <c r="CY165" s="6358"/>
      <c r="CZ165" s="6358"/>
    </row>
    <row r="166" spans="1:104" ht="16.350000000000001" customHeight="1" x14ac:dyDescent="0.2">
      <c r="A166" s="4970"/>
      <c r="B166" s="6360" t="s">
        <v>161</v>
      </c>
      <c r="C166" s="287">
        <f>SUM(D166+E166)</f>
        <v>0</v>
      </c>
      <c r="D166" s="288">
        <f>SUM(H166+J166+L166+N166)</f>
        <v>0</v>
      </c>
      <c r="E166" s="4388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6292"/>
      <c r="R166" s="6292"/>
      <c r="S166" s="6292"/>
      <c r="T166" s="6292"/>
      <c r="U166" s="6292"/>
      <c r="V166" s="6292"/>
      <c r="W166" s="6292"/>
      <c r="X166" s="6292"/>
      <c r="Y166" s="6292"/>
      <c r="Z166" s="6292"/>
      <c r="AA166" s="6292"/>
      <c r="AB166" s="6292"/>
      <c r="AC166" s="6292"/>
      <c r="AD166" s="6322"/>
      <c r="AE166" s="6322"/>
      <c r="AF166" s="6322"/>
      <c r="AG166" s="6322"/>
      <c r="AH166" s="6322"/>
      <c r="AI166" s="6321"/>
      <c r="AJ166" s="6281"/>
      <c r="AK166" s="6281"/>
      <c r="AL166" s="6281"/>
      <c r="AM166" s="6281"/>
      <c r="AN166" s="6281"/>
      <c r="AO166" s="6281"/>
      <c r="AP166" s="6281"/>
      <c r="AQ166" s="6281"/>
      <c r="AR166" s="6281"/>
      <c r="AS166" s="6281"/>
      <c r="AT166" s="6281"/>
      <c r="AU166" s="6281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6292"/>
      <c r="Z167" s="6292"/>
      <c r="AA167" s="6292"/>
      <c r="AB167" s="6292"/>
      <c r="AC167" s="6292"/>
      <c r="AD167" s="6322"/>
      <c r="AE167" s="6322"/>
      <c r="AF167" s="6322"/>
      <c r="AG167" s="6322"/>
      <c r="AH167" s="6322"/>
      <c r="AI167" s="6322"/>
      <c r="AJ167" s="6322"/>
      <c r="AK167" s="6322"/>
      <c r="AL167" s="6322"/>
      <c r="AM167" s="6322"/>
      <c r="AN167" s="6322"/>
      <c r="AO167" s="6354"/>
      <c r="AP167" s="6322"/>
      <c r="AQ167" s="6322"/>
      <c r="AR167" s="6285"/>
      <c r="AS167" s="6281"/>
      <c r="AT167" s="6313"/>
      <c r="AU167" s="6313"/>
      <c r="AV167" s="6313"/>
      <c r="AW167" s="6313"/>
      <c r="AX167" s="6313"/>
      <c r="AY167" s="6313"/>
      <c r="AZ167" s="6313"/>
      <c r="BA167" s="6313"/>
      <c r="BB167" s="6313"/>
      <c r="BC167" s="6313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4386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6304"/>
      <c r="Z168" s="6295"/>
      <c r="AA168" s="16"/>
      <c r="AB168" s="6361"/>
      <c r="AC168" s="6295"/>
      <c r="AD168" s="126"/>
      <c r="AE168" s="6362"/>
      <c r="AF168" s="6362"/>
      <c r="AG168" s="6362"/>
      <c r="AH168" s="6322"/>
      <c r="AI168" s="126"/>
      <c r="AJ168" s="6354"/>
      <c r="AK168" s="6354"/>
      <c r="AL168" s="6354"/>
      <c r="AM168" s="6322"/>
      <c r="AN168" s="126"/>
      <c r="AO168" s="6354"/>
      <c r="AP168" s="6322"/>
      <c r="AQ168" s="6322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4389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6275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6363"/>
      <c r="AM171" s="6364"/>
      <c r="AN171" s="6364"/>
      <c r="AO171" s="681"/>
      <c r="AP171" s="6364"/>
      <c r="AQ171" s="681"/>
      <c r="AR171" s="1098"/>
      <c r="AS171" s="6365"/>
      <c r="AT171" s="6305"/>
      <c r="AU171" s="6292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6294" t="s">
        <v>72</v>
      </c>
      <c r="D175" s="6294"/>
      <c r="E175" s="6294"/>
      <c r="F175" s="6294" t="s">
        <v>182</v>
      </c>
      <c r="G175" s="6294"/>
      <c r="H175" s="6294" t="s">
        <v>183</v>
      </c>
      <c r="I175" s="6294"/>
      <c r="J175" s="6294" t="s">
        <v>184</v>
      </c>
      <c r="K175" s="6294"/>
      <c r="L175" s="6294" t="s">
        <v>119</v>
      </c>
      <c r="M175" s="6294"/>
      <c r="N175" s="6138" t="s">
        <v>12</v>
      </c>
      <c r="O175" s="6197"/>
      <c r="P175" s="6261" t="s">
        <v>121</v>
      </c>
      <c r="Q175" s="6261"/>
      <c r="R175" s="6261" t="s">
        <v>122</v>
      </c>
      <c r="S175" s="6261"/>
      <c r="T175" s="6261" t="s">
        <v>123</v>
      </c>
      <c r="U175" s="6261"/>
      <c r="V175" s="6261" t="s">
        <v>124</v>
      </c>
      <c r="W175" s="6261"/>
      <c r="X175" s="6261" t="s">
        <v>125</v>
      </c>
      <c r="Y175" s="6261"/>
      <c r="Z175" s="6261" t="s">
        <v>126</v>
      </c>
      <c r="AA175" s="6261"/>
      <c r="AB175" s="6261" t="s">
        <v>127</v>
      </c>
      <c r="AC175" s="6261"/>
      <c r="AD175" s="6261" t="s">
        <v>128</v>
      </c>
      <c r="AE175" s="6261"/>
      <c r="AF175" s="6261" t="s">
        <v>129</v>
      </c>
      <c r="AG175" s="6261"/>
      <c r="AH175" s="6261" t="s">
        <v>130</v>
      </c>
      <c r="AI175" s="6261"/>
      <c r="AJ175" s="6261" t="s">
        <v>131</v>
      </c>
      <c r="AK175" s="6261"/>
      <c r="AL175" s="6261" t="s">
        <v>132</v>
      </c>
      <c r="AM175" s="6253"/>
      <c r="AN175" s="6366" t="s">
        <v>185</v>
      </c>
      <c r="AO175" s="6367" t="s">
        <v>186</v>
      </c>
      <c r="AP175" s="6253" t="s">
        <v>187</v>
      </c>
      <c r="AQ175" s="6252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6368"/>
      <c r="B176" s="6369"/>
      <c r="C176" s="6370" t="s">
        <v>97</v>
      </c>
      <c r="D176" s="6142" t="s">
        <v>62</v>
      </c>
      <c r="E176" s="6371" t="s">
        <v>98</v>
      </c>
      <c r="F176" s="6370" t="s">
        <v>62</v>
      </c>
      <c r="G176" s="6371" t="s">
        <v>98</v>
      </c>
      <c r="H176" s="6370" t="s">
        <v>62</v>
      </c>
      <c r="I176" s="6371" t="s">
        <v>98</v>
      </c>
      <c r="J176" s="6370" t="s">
        <v>62</v>
      </c>
      <c r="K176" s="6371" t="s">
        <v>98</v>
      </c>
      <c r="L176" s="6370" t="s">
        <v>62</v>
      </c>
      <c r="M176" s="6371" t="s">
        <v>98</v>
      </c>
      <c r="N176" s="6370" t="s">
        <v>62</v>
      </c>
      <c r="O176" s="6371" t="s">
        <v>98</v>
      </c>
      <c r="P176" s="6370" t="s">
        <v>62</v>
      </c>
      <c r="Q176" s="6371" t="s">
        <v>98</v>
      </c>
      <c r="R176" s="6370" t="s">
        <v>62</v>
      </c>
      <c r="S176" s="6371" t="s">
        <v>98</v>
      </c>
      <c r="T176" s="6370" t="s">
        <v>62</v>
      </c>
      <c r="U176" s="6371" t="s">
        <v>98</v>
      </c>
      <c r="V176" s="6370" t="s">
        <v>62</v>
      </c>
      <c r="W176" s="6371" t="s">
        <v>98</v>
      </c>
      <c r="X176" s="6370" t="s">
        <v>62</v>
      </c>
      <c r="Y176" s="6371" t="s">
        <v>98</v>
      </c>
      <c r="Z176" s="6370" t="s">
        <v>62</v>
      </c>
      <c r="AA176" s="6371" t="s">
        <v>98</v>
      </c>
      <c r="AB176" s="6370" t="s">
        <v>62</v>
      </c>
      <c r="AC176" s="6371" t="s">
        <v>98</v>
      </c>
      <c r="AD176" s="6370" t="s">
        <v>62</v>
      </c>
      <c r="AE176" s="6371" t="s">
        <v>98</v>
      </c>
      <c r="AF176" s="6370" t="s">
        <v>62</v>
      </c>
      <c r="AG176" s="6371" t="s">
        <v>98</v>
      </c>
      <c r="AH176" s="6370" t="s">
        <v>62</v>
      </c>
      <c r="AI176" s="6371" t="s">
        <v>98</v>
      </c>
      <c r="AJ176" s="6370" t="s">
        <v>62</v>
      </c>
      <c r="AK176" s="6371" t="s">
        <v>98</v>
      </c>
      <c r="AL176" s="6370" t="s">
        <v>62</v>
      </c>
      <c r="AM176" s="4378" t="s">
        <v>98</v>
      </c>
      <c r="AN176" s="4854"/>
      <c r="AO176" s="4856"/>
      <c r="AP176" s="6370" t="s">
        <v>62</v>
      </c>
      <c r="AQ176" s="6372" t="s">
        <v>98</v>
      </c>
      <c r="AR176" s="6275"/>
      <c r="AS176" s="6275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872" t="s">
        <v>190</v>
      </c>
      <c r="B177" s="6373"/>
      <c r="C177" s="6374">
        <f>SUM(D177+E177)</f>
        <v>35</v>
      </c>
      <c r="D177" s="6375">
        <f>SUM(F177+H177+J177+L177+N177+P177+R177+T177+V177+X177+Z177+AB177+AD177+AF177+AH177+AJ177+AL177)</f>
        <v>7</v>
      </c>
      <c r="E177" s="416">
        <f>SUM(G177+I177+K177+M177+O177+Q177+S177+U177+W177+Y177+AA177+AC177+AE177+AG177+AI177+AK177+AM177)</f>
        <v>28</v>
      </c>
      <c r="F177" s="6248">
        <v>0</v>
      </c>
      <c r="G177" s="417">
        <v>0</v>
      </c>
      <c r="H177" s="6248">
        <v>1</v>
      </c>
      <c r="I177" s="417">
        <v>0</v>
      </c>
      <c r="J177" s="6248">
        <v>1</v>
      </c>
      <c r="K177" s="417">
        <v>8</v>
      </c>
      <c r="L177" s="6248">
        <v>3</v>
      </c>
      <c r="M177" s="417">
        <v>14</v>
      </c>
      <c r="N177" s="6248">
        <v>0</v>
      </c>
      <c r="O177" s="417">
        <v>1</v>
      </c>
      <c r="P177" s="6248">
        <v>0</v>
      </c>
      <c r="Q177" s="417">
        <v>0</v>
      </c>
      <c r="R177" s="6248">
        <v>1</v>
      </c>
      <c r="S177" s="417">
        <v>1</v>
      </c>
      <c r="T177" s="6248">
        <v>0</v>
      </c>
      <c r="U177" s="417">
        <v>1</v>
      </c>
      <c r="V177" s="6248">
        <v>0</v>
      </c>
      <c r="W177" s="417">
        <v>1</v>
      </c>
      <c r="X177" s="6248">
        <v>0</v>
      </c>
      <c r="Y177" s="417">
        <v>0</v>
      </c>
      <c r="Z177" s="6248">
        <v>0</v>
      </c>
      <c r="AA177" s="417">
        <v>1</v>
      </c>
      <c r="AB177" s="6248">
        <v>0</v>
      </c>
      <c r="AC177" s="417">
        <v>1</v>
      </c>
      <c r="AD177" s="4297">
        <v>1</v>
      </c>
      <c r="AE177" s="417">
        <v>0</v>
      </c>
      <c r="AF177" s="4297">
        <v>0</v>
      </c>
      <c r="AG177" s="417">
        <v>0</v>
      </c>
      <c r="AH177" s="4297">
        <v>0</v>
      </c>
      <c r="AI177" s="417">
        <v>0</v>
      </c>
      <c r="AJ177" s="4297">
        <v>0</v>
      </c>
      <c r="AK177" s="417">
        <v>0</v>
      </c>
      <c r="AL177" s="4297">
        <v>0</v>
      </c>
      <c r="AM177" s="395">
        <v>0</v>
      </c>
      <c r="AN177" s="6376">
        <v>0</v>
      </c>
      <c r="AO177" s="3970">
        <v>0</v>
      </c>
      <c r="AP177" s="4297">
        <v>0</v>
      </c>
      <c r="AQ177" s="417">
        <v>0</v>
      </c>
      <c r="AR177" s="6249">
        <v>10</v>
      </c>
      <c r="AS177" s="6249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6377" t="s">
        <v>191</v>
      </c>
      <c r="B178" s="6378"/>
      <c r="C178" s="6379"/>
      <c r="D178" s="2835"/>
      <c r="E178" s="2835"/>
      <c r="F178" s="2835"/>
      <c r="G178" s="2835"/>
      <c r="H178" s="2835"/>
      <c r="I178" s="2835"/>
      <c r="J178" s="2835"/>
      <c r="K178" s="2835"/>
      <c r="L178" s="2835"/>
      <c r="M178" s="2835"/>
      <c r="N178" s="2835"/>
      <c r="O178" s="2835"/>
      <c r="P178" s="2835"/>
      <c r="Q178" s="2835"/>
      <c r="R178" s="2835"/>
      <c r="S178" s="2835"/>
      <c r="T178" s="2835"/>
      <c r="U178" s="2835"/>
      <c r="V178" s="2835"/>
      <c r="W178" s="2835"/>
      <c r="X178" s="2835"/>
      <c r="Y178" s="2835"/>
      <c r="Z178" s="2835"/>
      <c r="AA178" s="2835"/>
      <c r="AB178" s="2835"/>
      <c r="AC178" s="2835"/>
      <c r="AD178" s="2835"/>
      <c r="AE178" s="2835"/>
      <c r="AF178" s="2835"/>
      <c r="AG178" s="2835"/>
      <c r="AH178" s="2835"/>
      <c r="AI178" s="2835"/>
      <c r="AJ178" s="2835"/>
      <c r="AK178" s="2835"/>
      <c r="AL178" s="2835"/>
      <c r="AM178" s="2835"/>
      <c r="AN178" s="2835"/>
      <c r="AO178" s="2835"/>
      <c r="AP178" s="2835"/>
      <c r="AQ178" s="2835"/>
      <c r="AR178" s="2835"/>
      <c r="AS178" s="6380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6381" t="s">
        <v>193</v>
      </c>
      <c r="C179" s="6382">
        <f>SUM(D179+E179)</f>
        <v>5</v>
      </c>
      <c r="D179" s="6383">
        <f t="shared" ref="D179:D187" si="35">SUM(F179+H179+J179+L179+N179+P179+R179+T179+V179+X179+Z179+AB179+AD179+AF179+AH179+AJ179+AL179)</f>
        <v>0</v>
      </c>
      <c r="E179" s="6381">
        <f t="shared" ref="E179:E187" si="36">SUM(G179+I179+K179+M179+O179+Q179+S179+U179+W179+Y179+AA179+AC179+AE179+AG179+AI179+AK179+AM179)</f>
        <v>5</v>
      </c>
      <c r="F179" s="6297">
        <v>0</v>
      </c>
      <c r="G179" s="6171">
        <v>0</v>
      </c>
      <c r="H179" s="6297">
        <v>0</v>
      </c>
      <c r="I179" s="6171">
        <v>0</v>
      </c>
      <c r="J179" s="6297">
        <v>0</v>
      </c>
      <c r="K179" s="6171">
        <v>3</v>
      </c>
      <c r="L179" s="6297">
        <v>0</v>
      </c>
      <c r="M179" s="6171">
        <v>2</v>
      </c>
      <c r="N179" s="6297">
        <v>0</v>
      </c>
      <c r="O179" s="6171">
        <v>0</v>
      </c>
      <c r="P179" s="6297">
        <v>0</v>
      </c>
      <c r="Q179" s="6171">
        <v>0</v>
      </c>
      <c r="R179" s="6297">
        <v>0</v>
      </c>
      <c r="S179" s="6171">
        <v>0</v>
      </c>
      <c r="T179" s="6297">
        <v>0</v>
      </c>
      <c r="U179" s="6171">
        <v>0</v>
      </c>
      <c r="V179" s="6297">
        <v>0</v>
      </c>
      <c r="W179" s="6171">
        <v>0</v>
      </c>
      <c r="X179" s="6297">
        <v>0</v>
      </c>
      <c r="Y179" s="6171">
        <v>0</v>
      </c>
      <c r="Z179" s="6297">
        <v>0</v>
      </c>
      <c r="AA179" s="6171">
        <v>0</v>
      </c>
      <c r="AB179" s="6297">
        <v>0</v>
      </c>
      <c r="AC179" s="6171">
        <v>0</v>
      </c>
      <c r="AD179" s="6297">
        <v>0</v>
      </c>
      <c r="AE179" s="6171">
        <v>0</v>
      </c>
      <c r="AF179" s="6297">
        <v>0</v>
      </c>
      <c r="AG179" s="6171">
        <v>0</v>
      </c>
      <c r="AH179" s="6297">
        <v>0</v>
      </c>
      <c r="AI179" s="6171">
        <v>0</v>
      </c>
      <c r="AJ179" s="6297">
        <v>0</v>
      </c>
      <c r="AK179" s="6171">
        <v>0</v>
      </c>
      <c r="AL179" s="6297">
        <v>0</v>
      </c>
      <c r="AM179" s="6345">
        <v>0</v>
      </c>
      <c r="AN179" s="6384">
        <v>0</v>
      </c>
      <c r="AO179" s="6309">
        <v>0</v>
      </c>
      <c r="AP179" s="6297">
        <v>0</v>
      </c>
      <c r="AQ179" s="6171">
        <v>0</v>
      </c>
      <c r="AR179" s="6171">
        <v>4</v>
      </c>
      <c r="AS179" s="6171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6275"/>
      <c r="B180" s="4383" t="s">
        <v>194</v>
      </c>
      <c r="C180" s="6385">
        <f>SUM(D180+E180)</f>
        <v>1</v>
      </c>
      <c r="D180" s="6386">
        <f t="shared" si="35"/>
        <v>1</v>
      </c>
      <c r="E180" s="6387">
        <f t="shared" si="36"/>
        <v>0</v>
      </c>
      <c r="F180" s="4297">
        <v>0</v>
      </c>
      <c r="G180" s="6319">
        <v>0</v>
      </c>
      <c r="H180" s="4297">
        <v>0</v>
      </c>
      <c r="I180" s="6319">
        <v>0</v>
      </c>
      <c r="J180" s="4297">
        <v>0</v>
      </c>
      <c r="K180" s="6319">
        <v>0</v>
      </c>
      <c r="L180" s="4297">
        <v>1</v>
      </c>
      <c r="M180" s="6319">
        <v>0</v>
      </c>
      <c r="N180" s="4297">
        <v>0</v>
      </c>
      <c r="O180" s="6319">
        <v>0</v>
      </c>
      <c r="P180" s="4297">
        <v>0</v>
      </c>
      <c r="Q180" s="6319">
        <v>0</v>
      </c>
      <c r="R180" s="4297">
        <v>0</v>
      </c>
      <c r="S180" s="6319">
        <v>0</v>
      </c>
      <c r="T180" s="4297">
        <v>0</v>
      </c>
      <c r="U180" s="6319">
        <v>0</v>
      </c>
      <c r="V180" s="4297">
        <v>0</v>
      </c>
      <c r="W180" s="6319">
        <v>0</v>
      </c>
      <c r="X180" s="4297">
        <v>0</v>
      </c>
      <c r="Y180" s="6319">
        <v>0</v>
      </c>
      <c r="Z180" s="4297">
        <v>0</v>
      </c>
      <c r="AA180" s="6319">
        <v>0</v>
      </c>
      <c r="AB180" s="4297">
        <v>0</v>
      </c>
      <c r="AC180" s="6319">
        <v>0</v>
      </c>
      <c r="AD180" s="4297">
        <v>0</v>
      </c>
      <c r="AE180" s="6319">
        <v>0</v>
      </c>
      <c r="AF180" s="4297">
        <v>0</v>
      </c>
      <c r="AG180" s="6319">
        <v>0</v>
      </c>
      <c r="AH180" s="4297">
        <v>0</v>
      </c>
      <c r="AI180" s="6319">
        <v>0</v>
      </c>
      <c r="AJ180" s="4297">
        <v>0</v>
      </c>
      <c r="AK180" s="6319">
        <v>0</v>
      </c>
      <c r="AL180" s="4297">
        <v>0</v>
      </c>
      <c r="AM180" s="428">
        <v>0</v>
      </c>
      <c r="AN180" s="4609">
        <v>0</v>
      </c>
      <c r="AO180" s="6320">
        <v>0</v>
      </c>
      <c r="AP180" s="4297">
        <v>0</v>
      </c>
      <c r="AQ180" s="6319">
        <v>0</v>
      </c>
      <c r="AR180" s="6319">
        <v>1</v>
      </c>
      <c r="AS180" s="6319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6286" t="s">
        <v>195</v>
      </c>
      <c r="B181" s="6287"/>
      <c r="C181" s="6374">
        <f t="shared" ref="C181:C219" si="50">SUM(D181+E181)</f>
        <v>8</v>
      </c>
      <c r="D181" s="6375">
        <f t="shared" si="35"/>
        <v>0</v>
      </c>
      <c r="E181" s="6388">
        <f t="shared" si="36"/>
        <v>8</v>
      </c>
      <c r="F181" s="6248">
        <v>0</v>
      </c>
      <c r="G181" s="6249">
        <v>0</v>
      </c>
      <c r="H181" s="6248">
        <v>0</v>
      </c>
      <c r="I181" s="6249">
        <v>0</v>
      </c>
      <c r="J181" s="6248">
        <v>0</v>
      </c>
      <c r="K181" s="6249">
        <v>5</v>
      </c>
      <c r="L181" s="6248">
        <v>0</v>
      </c>
      <c r="M181" s="6249">
        <v>3</v>
      </c>
      <c r="N181" s="6248">
        <v>0</v>
      </c>
      <c r="O181" s="6249">
        <v>0</v>
      </c>
      <c r="P181" s="6248">
        <v>0</v>
      </c>
      <c r="Q181" s="6249">
        <v>0</v>
      </c>
      <c r="R181" s="6248">
        <v>0</v>
      </c>
      <c r="S181" s="6249">
        <v>0</v>
      </c>
      <c r="T181" s="6248">
        <v>0</v>
      </c>
      <c r="U181" s="6249">
        <v>0</v>
      </c>
      <c r="V181" s="6248">
        <v>0</v>
      </c>
      <c r="W181" s="6249">
        <v>0</v>
      </c>
      <c r="X181" s="6248">
        <v>0</v>
      </c>
      <c r="Y181" s="6249">
        <v>0</v>
      </c>
      <c r="Z181" s="6248">
        <v>0</v>
      </c>
      <c r="AA181" s="6249">
        <v>0</v>
      </c>
      <c r="AB181" s="6248">
        <v>0</v>
      </c>
      <c r="AC181" s="6249">
        <v>0</v>
      </c>
      <c r="AD181" s="6248">
        <v>0</v>
      </c>
      <c r="AE181" s="6249">
        <v>0</v>
      </c>
      <c r="AF181" s="6248">
        <v>0</v>
      </c>
      <c r="AG181" s="6249">
        <v>0</v>
      </c>
      <c r="AH181" s="6248">
        <v>0</v>
      </c>
      <c r="AI181" s="6249">
        <v>0</v>
      </c>
      <c r="AJ181" s="6248">
        <v>0</v>
      </c>
      <c r="AK181" s="6249">
        <v>0</v>
      </c>
      <c r="AL181" s="6248">
        <v>0</v>
      </c>
      <c r="AM181" s="2843">
        <v>0</v>
      </c>
      <c r="AN181" s="6376">
        <v>0</v>
      </c>
      <c r="AO181" s="6240">
        <v>0</v>
      </c>
      <c r="AP181" s="6248">
        <v>0</v>
      </c>
      <c r="AQ181" s="6249">
        <v>0</v>
      </c>
      <c r="AR181" s="6249">
        <v>7</v>
      </c>
      <c r="AS181" s="6249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6381" t="s">
        <v>197</v>
      </c>
      <c r="C182" s="6382">
        <f t="shared" si="50"/>
        <v>7</v>
      </c>
      <c r="D182" s="6383">
        <f t="shared" si="35"/>
        <v>0</v>
      </c>
      <c r="E182" s="6381">
        <f t="shared" si="36"/>
        <v>7</v>
      </c>
      <c r="F182" s="6297">
        <v>0</v>
      </c>
      <c r="G182" s="6171">
        <v>0</v>
      </c>
      <c r="H182" s="6297">
        <v>0</v>
      </c>
      <c r="I182" s="6171">
        <v>0</v>
      </c>
      <c r="J182" s="6297">
        <v>0</v>
      </c>
      <c r="K182" s="6171">
        <v>1</v>
      </c>
      <c r="L182" s="6297">
        <v>0</v>
      </c>
      <c r="M182" s="6171">
        <v>6</v>
      </c>
      <c r="N182" s="6297">
        <v>0</v>
      </c>
      <c r="O182" s="6171">
        <v>0</v>
      </c>
      <c r="P182" s="6297">
        <v>0</v>
      </c>
      <c r="Q182" s="6171">
        <v>0</v>
      </c>
      <c r="R182" s="6297">
        <v>0</v>
      </c>
      <c r="S182" s="6171">
        <v>0</v>
      </c>
      <c r="T182" s="6297">
        <v>0</v>
      </c>
      <c r="U182" s="6171">
        <v>0</v>
      </c>
      <c r="V182" s="6297">
        <v>0</v>
      </c>
      <c r="W182" s="6171">
        <v>0</v>
      </c>
      <c r="X182" s="6297">
        <v>0</v>
      </c>
      <c r="Y182" s="6171">
        <v>0</v>
      </c>
      <c r="Z182" s="6297">
        <v>0</v>
      </c>
      <c r="AA182" s="6171">
        <v>0</v>
      </c>
      <c r="AB182" s="6297">
        <v>0</v>
      </c>
      <c r="AC182" s="6171">
        <v>0</v>
      </c>
      <c r="AD182" s="6297">
        <v>0</v>
      </c>
      <c r="AE182" s="6171">
        <v>0</v>
      </c>
      <c r="AF182" s="6297">
        <v>0</v>
      </c>
      <c r="AG182" s="6171">
        <v>0</v>
      </c>
      <c r="AH182" s="6297">
        <v>0</v>
      </c>
      <c r="AI182" s="6171">
        <v>0</v>
      </c>
      <c r="AJ182" s="6297">
        <v>0</v>
      </c>
      <c r="AK182" s="6171">
        <v>0</v>
      </c>
      <c r="AL182" s="6297">
        <v>0</v>
      </c>
      <c r="AM182" s="6345">
        <v>0</v>
      </c>
      <c r="AN182" s="6384">
        <v>0</v>
      </c>
      <c r="AO182" s="6309">
        <v>0</v>
      </c>
      <c r="AP182" s="6297">
        <v>0</v>
      </c>
      <c r="AQ182" s="6171">
        <v>0</v>
      </c>
      <c r="AR182" s="6171">
        <v>3</v>
      </c>
      <c r="AS182" s="6171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6275"/>
      <c r="B183" s="4383" t="s">
        <v>198</v>
      </c>
      <c r="C183" s="1588">
        <f t="shared" si="50"/>
        <v>7</v>
      </c>
      <c r="D183" s="432">
        <f t="shared" si="35"/>
        <v>0</v>
      </c>
      <c r="E183" s="416">
        <f t="shared" si="36"/>
        <v>7</v>
      </c>
      <c r="F183" s="1589">
        <v>0</v>
      </c>
      <c r="G183" s="417">
        <v>0</v>
      </c>
      <c r="H183" s="1589">
        <v>0</v>
      </c>
      <c r="I183" s="417">
        <v>0</v>
      </c>
      <c r="J183" s="1589">
        <v>0</v>
      </c>
      <c r="K183" s="417">
        <v>2</v>
      </c>
      <c r="L183" s="4297">
        <v>0</v>
      </c>
      <c r="M183" s="6319">
        <v>5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4609">
        <v>0</v>
      </c>
      <c r="AO183" s="6320">
        <v>0</v>
      </c>
      <c r="AP183" s="4297">
        <v>0</v>
      </c>
      <c r="AQ183" s="6319">
        <v>0</v>
      </c>
      <c r="AR183" s="6319">
        <v>5</v>
      </c>
      <c r="AS183" s="6319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6389" t="s">
        <v>199</v>
      </c>
      <c r="B184" s="4398"/>
      <c r="C184" s="6149">
        <f t="shared" si="50"/>
        <v>35</v>
      </c>
      <c r="D184" s="6150">
        <f t="shared" si="35"/>
        <v>7</v>
      </c>
      <c r="E184" s="6153">
        <f t="shared" si="36"/>
        <v>28</v>
      </c>
      <c r="F184" s="6248">
        <v>0</v>
      </c>
      <c r="G184" s="6249">
        <v>0</v>
      </c>
      <c r="H184" s="6248">
        <v>1</v>
      </c>
      <c r="I184" s="6249">
        <v>0</v>
      </c>
      <c r="J184" s="6248">
        <v>1</v>
      </c>
      <c r="K184" s="6249">
        <v>8</v>
      </c>
      <c r="L184" s="6248">
        <v>3</v>
      </c>
      <c r="M184" s="6249">
        <v>14</v>
      </c>
      <c r="N184" s="6248">
        <v>0</v>
      </c>
      <c r="O184" s="6249">
        <v>1</v>
      </c>
      <c r="P184" s="6248">
        <v>0</v>
      </c>
      <c r="Q184" s="6249">
        <v>0</v>
      </c>
      <c r="R184" s="6248">
        <v>1</v>
      </c>
      <c r="S184" s="6249">
        <v>1</v>
      </c>
      <c r="T184" s="6248">
        <v>0</v>
      </c>
      <c r="U184" s="6249">
        <v>1</v>
      </c>
      <c r="V184" s="6248">
        <v>0</v>
      </c>
      <c r="W184" s="6249">
        <v>1</v>
      </c>
      <c r="X184" s="6248">
        <v>0</v>
      </c>
      <c r="Y184" s="6249">
        <v>0</v>
      </c>
      <c r="Z184" s="6248">
        <v>0</v>
      </c>
      <c r="AA184" s="6249">
        <v>1</v>
      </c>
      <c r="AB184" s="6248">
        <v>0</v>
      </c>
      <c r="AC184" s="6249">
        <v>1</v>
      </c>
      <c r="AD184" s="6248">
        <v>1</v>
      </c>
      <c r="AE184" s="6249">
        <v>0</v>
      </c>
      <c r="AF184" s="6248">
        <v>0</v>
      </c>
      <c r="AG184" s="6249">
        <v>0</v>
      </c>
      <c r="AH184" s="6248">
        <v>0</v>
      </c>
      <c r="AI184" s="6249">
        <v>0</v>
      </c>
      <c r="AJ184" s="6248">
        <v>0</v>
      </c>
      <c r="AK184" s="6249">
        <v>0</v>
      </c>
      <c r="AL184" s="6248">
        <v>0</v>
      </c>
      <c r="AM184" s="2843">
        <v>0</v>
      </c>
      <c r="AN184" s="6376">
        <v>0</v>
      </c>
      <c r="AO184" s="6240">
        <v>0</v>
      </c>
      <c r="AP184" s="4297">
        <v>0</v>
      </c>
      <c r="AQ184" s="6249">
        <v>0</v>
      </c>
      <c r="AR184" s="6249">
        <v>10</v>
      </c>
      <c r="AS184" s="6249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4385" t="s">
        <v>201</v>
      </c>
      <c r="C185" s="436">
        <f t="shared" si="50"/>
        <v>0</v>
      </c>
      <c r="D185" s="437">
        <f t="shared" si="35"/>
        <v>0</v>
      </c>
      <c r="E185" s="4385">
        <f t="shared" si="36"/>
        <v>0</v>
      </c>
      <c r="F185" s="55"/>
      <c r="G185" s="57"/>
      <c r="H185" s="55"/>
      <c r="I185" s="57"/>
      <c r="J185" s="55"/>
      <c r="K185" s="57"/>
      <c r="L185" s="55"/>
      <c r="M185" s="57"/>
      <c r="N185" s="55"/>
      <c r="O185" s="57"/>
      <c r="P185" s="55"/>
      <c r="Q185" s="57"/>
      <c r="R185" s="55"/>
      <c r="S185" s="57"/>
      <c r="T185" s="55"/>
      <c r="U185" s="57"/>
      <c r="V185" s="55"/>
      <c r="W185" s="57"/>
      <c r="X185" s="55"/>
      <c r="Y185" s="57"/>
      <c r="Z185" s="55"/>
      <c r="AA185" s="57"/>
      <c r="AB185" s="55"/>
      <c r="AC185" s="57"/>
      <c r="AD185" s="55"/>
      <c r="AE185" s="57"/>
      <c r="AF185" s="55"/>
      <c r="AG185" s="57"/>
      <c r="AH185" s="55"/>
      <c r="AI185" s="57"/>
      <c r="AJ185" s="55"/>
      <c r="AK185" s="57"/>
      <c r="AL185" s="55"/>
      <c r="AM185" s="362"/>
      <c r="AN185" s="438"/>
      <c r="AO185" s="439"/>
      <c r="AP185" s="55"/>
      <c r="AQ185" s="417"/>
      <c r="AR185" s="417"/>
      <c r="AS185" s="417"/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221"/>
      <c r="B186" s="4380" t="s">
        <v>202</v>
      </c>
      <c r="C186" s="441">
        <f t="shared" si="50"/>
        <v>2</v>
      </c>
      <c r="D186" s="442">
        <f t="shared" si="35"/>
        <v>0</v>
      </c>
      <c r="E186" s="4380">
        <f t="shared" si="36"/>
        <v>2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1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1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221"/>
      <c r="B187" s="4380" t="s">
        <v>203</v>
      </c>
      <c r="C187" s="441">
        <f t="shared" si="50"/>
        <v>7</v>
      </c>
      <c r="D187" s="444">
        <f t="shared" si="35"/>
        <v>2</v>
      </c>
      <c r="E187" s="4380">
        <f t="shared" si="36"/>
        <v>5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2</v>
      </c>
      <c r="L187" s="58">
        <v>1</v>
      </c>
      <c r="M187" s="60">
        <v>3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0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0</v>
      </c>
      <c r="AD187" s="58">
        <v>1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2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221"/>
      <c r="B188" s="446" t="s">
        <v>204</v>
      </c>
      <c r="C188" s="441">
        <f t="shared" si="50"/>
        <v>0</v>
      </c>
      <c r="D188" s="447"/>
      <c r="E188" s="4380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221"/>
      <c r="B189" s="4380" t="s">
        <v>205</v>
      </c>
      <c r="C189" s="441">
        <f t="shared" si="50"/>
        <v>0</v>
      </c>
      <c r="D189" s="437">
        <f t="shared" ref="D189:E195" si="51">SUM(F189+H189+J189+L189+N189+P189+R189+T189+V189+X189+Z189+AB189+AD189+AF189+AH189+AJ189+AL189)</f>
        <v>0</v>
      </c>
      <c r="E189" s="4380">
        <f t="shared" si="51"/>
        <v>0</v>
      </c>
      <c r="F189" s="55"/>
      <c r="G189" s="57"/>
      <c r="H189" s="55"/>
      <c r="I189" s="57"/>
      <c r="J189" s="55"/>
      <c r="K189" s="57"/>
      <c r="L189" s="55"/>
      <c r="M189" s="57"/>
      <c r="N189" s="55"/>
      <c r="O189" s="57"/>
      <c r="P189" s="55"/>
      <c r="Q189" s="57"/>
      <c r="R189" s="55"/>
      <c r="S189" s="57"/>
      <c r="T189" s="55"/>
      <c r="U189" s="57"/>
      <c r="V189" s="55"/>
      <c r="W189" s="57"/>
      <c r="X189" s="55"/>
      <c r="Y189" s="57"/>
      <c r="Z189" s="55"/>
      <c r="AA189" s="57"/>
      <c r="AB189" s="55"/>
      <c r="AC189" s="57"/>
      <c r="AD189" s="55"/>
      <c r="AE189" s="57"/>
      <c r="AF189" s="55"/>
      <c r="AG189" s="57"/>
      <c r="AH189" s="55"/>
      <c r="AI189" s="57"/>
      <c r="AJ189" s="55"/>
      <c r="AK189" s="57"/>
      <c r="AL189" s="55"/>
      <c r="AM189" s="362"/>
      <c r="AN189" s="438"/>
      <c r="AO189" s="439"/>
      <c r="AP189" s="55"/>
      <c r="AQ189" s="57"/>
      <c r="AR189" s="57"/>
      <c r="AS189" s="57"/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221"/>
      <c r="B190" s="448" t="s">
        <v>206</v>
      </c>
      <c r="C190" s="441">
        <f t="shared" si="50"/>
        <v>0</v>
      </c>
      <c r="D190" s="442">
        <f t="shared" si="51"/>
        <v>0</v>
      </c>
      <c r="E190" s="4380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221"/>
      <c r="B191" s="449" t="s">
        <v>207</v>
      </c>
      <c r="C191" s="441">
        <f t="shared" si="50"/>
        <v>3</v>
      </c>
      <c r="D191" s="442">
        <f t="shared" si="51"/>
        <v>0</v>
      </c>
      <c r="E191" s="4380">
        <f t="shared" si="51"/>
        <v>3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1</v>
      </c>
      <c r="L191" s="36">
        <v>0</v>
      </c>
      <c r="M191" s="40">
        <v>1</v>
      </c>
      <c r="N191" s="36">
        <v>0</v>
      </c>
      <c r="O191" s="40">
        <v>1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1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6275"/>
      <c r="B192" s="450" t="s">
        <v>208</v>
      </c>
      <c r="C192" s="451">
        <f t="shared" si="50"/>
        <v>0</v>
      </c>
      <c r="D192" s="444">
        <f t="shared" si="51"/>
        <v>0</v>
      </c>
      <c r="E192" s="4384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6390" t="s">
        <v>210</v>
      </c>
      <c r="C193" s="6382">
        <f t="shared" si="50"/>
        <v>0</v>
      </c>
      <c r="D193" s="6383">
        <f t="shared" si="51"/>
        <v>0</v>
      </c>
      <c r="E193" s="6381">
        <f t="shared" si="51"/>
        <v>0</v>
      </c>
      <c r="F193" s="6297"/>
      <c r="G193" s="6171"/>
      <c r="H193" s="6297"/>
      <c r="I193" s="6171"/>
      <c r="J193" s="6297"/>
      <c r="K193" s="6171"/>
      <c r="L193" s="6297"/>
      <c r="M193" s="6171"/>
      <c r="N193" s="6297"/>
      <c r="O193" s="6171"/>
      <c r="P193" s="6297"/>
      <c r="Q193" s="6171"/>
      <c r="R193" s="6297"/>
      <c r="S193" s="6171"/>
      <c r="T193" s="6297"/>
      <c r="U193" s="6171"/>
      <c r="V193" s="6297"/>
      <c r="W193" s="6171"/>
      <c r="X193" s="6297"/>
      <c r="Y193" s="6171"/>
      <c r="Z193" s="6297"/>
      <c r="AA193" s="6171"/>
      <c r="AB193" s="6297"/>
      <c r="AC193" s="6171"/>
      <c r="AD193" s="6297"/>
      <c r="AE193" s="6171"/>
      <c r="AF193" s="6297"/>
      <c r="AG193" s="6171"/>
      <c r="AH193" s="6297"/>
      <c r="AI193" s="6171"/>
      <c r="AJ193" s="6297"/>
      <c r="AK193" s="6171"/>
      <c r="AL193" s="6297"/>
      <c r="AM193" s="6345"/>
      <c r="AN193" s="6384"/>
      <c r="AO193" s="6309"/>
      <c r="AP193" s="6297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221"/>
      <c r="B194" s="4380" t="s">
        <v>211</v>
      </c>
      <c r="C194" s="441">
        <f t="shared" si="50"/>
        <v>1</v>
      </c>
      <c r="D194" s="442">
        <f t="shared" si="51"/>
        <v>0</v>
      </c>
      <c r="E194" s="4380">
        <f t="shared" si="51"/>
        <v>1</v>
      </c>
      <c r="F194" s="36">
        <v>0</v>
      </c>
      <c r="G194" s="40">
        <v>0</v>
      </c>
      <c r="H194" s="36">
        <v>0</v>
      </c>
      <c r="I194" s="40">
        <v>0</v>
      </c>
      <c r="J194" s="36">
        <v>0</v>
      </c>
      <c r="K194" s="40">
        <v>0</v>
      </c>
      <c r="L194" s="36">
        <v>0</v>
      </c>
      <c r="M194" s="40">
        <v>1</v>
      </c>
      <c r="N194" s="36">
        <v>0</v>
      </c>
      <c r="O194" s="40">
        <v>0</v>
      </c>
      <c r="P194" s="36">
        <v>0</v>
      </c>
      <c r="Q194" s="40">
        <v>0</v>
      </c>
      <c r="R194" s="36">
        <v>0</v>
      </c>
      <c r="S194" s="40">
        <v>0</v>
      </c>
      <c r="T194" s="36">
        <v>0</v>
      </c>
      <c r="U194" s="40">
        <v>0</v>
      </c>
      <c r="V194" s="36">
        <v>0</v>
      </c>
      <c r="W194" s="40">
        <v>0</v>
      </c>
      <c r="X194" s="36">
        <v>0</v>
      </c>
      <c r="Y194" s="40">
        <v>0</v>
      </c>
      <c r="Z194" s="36">
        <v>0</v>
      </c>
      <c r="AA194" s="40">
        <v>0</v>
      </c>
      <c r="AB194" s="36">
        <v>0</v>
      </c>
      <c r="AC194" s="40">
        <v>0</v>
      </c>
      <c r="AD194" s="36">
        <v>0</v>
      </c>
      <c r="AE194" s="40">
        <v>0</v>
      </c>
      <c r="AF194" s="36">
        <v>0</v>
      </c>
      <c r="AG194" s="40">
        <v>0</v>
      </c>
      <c r="AH194" s="36">
        <v>0</v>
      </c>
      <c r="AI194" s="40">
        <v>0</v>
      </c>
      <c r="AJ194" s="36">
        <v>0</v>
      </c>
      <c r="AK194" s="40">
        <v>0</v>
      </c>
      <c r="AL194" s="36">
        <v>0</v>
      </c>
      <c r="AM194" s="347">
        <v>0</v>
      </c>
      <c r="AN194" s="443">
        <v>0</v>
      </c>
      <c r="AO194" s="240">
        <v>0</v>
      </c>
      <c r="AP194" s="36">
        <v>0</v>
      </c>
      <c r="AQ194" s="60">
        <v>0</v>
      </c>
      <c r="AR194" s="60">
        <v>0</v>
      </c>
      <c r="AS194" s="60">
        <v>0</v>
      </c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221"/>
      <c r="B195" s="4383" t="s">
        <v>212</v>
      </c>
      <c r="C195" s="454">
        <f t="shared" si="50"/>
        <v>0</v>
      </c>
      <c r="D195" s="455">
        <f t="shared" si="51"/>
        <v>0</v>
      </c>
      <c r="E195" s="4383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6381" t="s">
        <v>214</v>
      </c>
      <c r="C196" s="6382">
        <f t="shared" si="50"/>
        <v>0</v>
      </c>
      <c r="D196" s="6383">
        <f>SUM(F196+H196+J196+L196+N196)</f>
        <v>0</v>
      </c>
      <c r="E196" s="6381">
        <f t="shared" ref="D196:E199" si="52">SUM(G196+I196+K196+M196+O196)</f>
        <v>0</v>
      </c>
      <c r="F196" s="6297"/>
      <c r="G196" s="6171"/>
      <c r="H196" s="6297"/>
      <c r="I196" s="6171"/>
      <c r="J196" s="6297"/>
      <c r="K196" s="6171"/>
      <c r="L196" s="6297"/>
      <c r="M196" s="6171"/>
      <c r="N196" s="6297"/>
      <c r="O196" s="6171"/>
      <c r="P196" s="6391"/>
      <c r="Q196" s="6392"/>
      <c r="R196" s="6391"/>
      <c r="S196" s="6392"/>
      <c r="T196" s="6391"/>
      <c r="U196" s="6392"/>
      <c r="V196" s="6391"/>
      <c r="W196" s="6392"/>
      <c r="X196" s="6391"/>
      <c r="Y196" s="6392"/>
      <c r="Z196" s="6391"/>
      <c r="AA196" s="6392"/>
      <c r="AB196" s="6391"/>
      <c r="AC196" s="6392"/>
      <c r="AD196" s="6391"/>
      <c r="AE196" s="6392"/>
      <c r="AF196" s="6391"/>
      <c r="AG196" s="6392"/>
      <c r="AH196" s="6391"/>
      <c r="AI196" s="6392"/>
      <c r="AJ196" s="6391"/>
      <c r="AK196" s="6392"/>
      <c r="AL196" s="6391"/>
      <c r="AM196" s="6393"/>
      <c r="AN196" s="6384"/>
      <c r="AO196" s="6394"/>
      <c r="AP196" s="6297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221"/>
      <c r="B197" s="4380" t="s">
        <v>215</v>
      </c>
      <c r="C197" s="441">
        <f t="shared" si="50"/>
        <v>0</v>
      </c>
      <c r="D197" s="442">
        <f t="shared" si="52"/>
        <v>0</v>
      </c>
      <c r="E197" s="4380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3971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221"/>
      <c r="B198" s="4380" t="s">
        <v>216</v>
      </c>
      <c r="C198" s="441">
        <f t="shared" si="50"/>
        <v>1</v>
      </c>
      <c r="D198" s="442">
        <f t="shared" si="52"/>
        <v>1</v>
      </c>
      <c r="E198" s="4380">
        <f t="shared" si="52"/>
        <v>0</v>
      </c>
      <c r="F198" s="36">
        <v>0</v>
      </c>
      <c r="G198" s="40">
        <v>0</v>
      </c>
      <c r="H198" s="36">
        <v>1</v>
      </c>
      <c r="I198" s="40">
        <v>0</v>
      </c>
      <c r="J198" s="36">
        <v>0</v>
      </c>
      <c r="K198" s="40">
        <v>0</v>
      </c>
      <c r="L198" s="36">
        <v>0</v>
      </c>
      <c r="M198" s="40">
        <v>0</v>
      </c>
      <c r="N198" s="36">
        <v>0</v>
      </c>
      <c r="O198" s="40">
        <v>0</v>
      </c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>
        <v>0</v>
      </c>
      <c r="AO198" s="463"/>
      <c r="AP198" s="36">
        <v>0</v>
      </c>
      <c r="AQ198" s="60">
        <v>0</v>
      </c>
      <c r="AR198" s="60">
        <v>0</v>
      </c>
      <c r="AS198" s="60">
        <v>0</v>
      </c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6275"/>
      <c r="B199" s="4383" t="s">
        <v>217</v>
      </c>
      <c r="C199" s="454">
        <f t="shared" si="50"/>
        <v>2</v>
      </c>
      <c r="D199" s="455">
        <f t="shared" si="52"/>
        <v>0</v>
      </c>
      <c r="E199" s="4383">
        <f t="shared" si="52"/>
        <v>2</v>
      </c>
      <c r="F199" s="43">
        <v>0</v>
      </c>
      <c r="G199" s="63">
        <v>0</v>
      </c>
      <c r="H199" s="43">
        <v>0</v>
      </c>
      <c r="I199" s="63">
        <v>0</v>
      </c>
      <c r="J199" s="43">
        <v>0</v>
      </c>
      <c r="K199" s="63">
        <v>2</v>
      </c>
      <c r="L199" s="43">
        <v>0</v>
      </c>
      <c r="M199" s="63">
        <v>0</v>
      </c>
      <c r="N199" s="43">
        <v>0</v>
      </c>
      <c r="O199" s="63">
        <v>0</v>
      </c>
      <c r="P199" s="6395"/>
      <c r="Q199" s="6396"/>
      <c r="R199" s="6395"/>
      <c r="S199" s="6396"/>
      <c r="T199" s="6395"/>
      <c r="U199" s="6396"/>
      <c r="V199" s="6395"/>
      <c r="W199" s="6396"/>
      <c r="X199" s="6395"/>
      <c r="Y199" s="6396"/>
      <c r="Z199" s="6395"/>
      <c r="AA199" s="6396"/>
      <c r="AB199" s="6395"/>
      <c r="AC199" s="6396"/>
      <c r="AD199" s="6395"/>
      <c r="AE199" s="6396"/>
      <c r="AF199" s="6395"/>
      <c r="AG199" s="6396"/>
      <c r="AH199" s="6395"/>
      <c r="AI199" s="6396"/>
      <c r="AJ199" s="6395"/>
      <c r="AK199" s="6396"/>
      <c r="AL199" s="6395"/>
      <c r="AM199" s="6396"/>
      <c r="AN199" s="47">
        <v>0</v>
      </c>
      <c r="AO199" s="384"/>
      <c r="AP199" s="43">
        <v>0</v>
      </c>
      <c r="AQ199" s="63">
        <v>0</v>
      </c>
      <c r="AR199" s="63">
        <v>0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6397" t="s">
        <v>219</v>
      </c>
      <c r="C200" s="436">
        <f t="shared" si="50"/>
        <v>2</v>
      </c>
      <c r="D200" s="437">
        <f t="shared" ref="D200:E219" si="53">SUM(F200+H200+J200+L200+N200+P200+R200+T200+V200+X200+Z200+AB200+AD200+AF200+AH200+AJ200+AL200)</f>
        <v>0</v>
      </c>
      <c r="E200" s="4385">
        <f t="shared" si="53"/>
        <v>2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0</v>
      </c>
      <c r="L200" s="55">
        <v>0</v>
      </c>
      <c r="M200" s="57">
        <v>2</v>
      </c>
      <c r="N200" s="55">
        <v>0</v>
      </c>
      <c r="O200" s="57">
        <v>0</v>
      </c>
      <c r="P200" s="55"/>
      <c r="Q200" s="57"/>
      <c r="R200" s="55"/>
      <c r="S200" s="57"/>
      <c r="T200" s="55"/>
      <c r="U200" s="57"/>
      <c r="V200" s="55"/>
      <c r="W200" s="57"/>
      <c r="X200" s="55"/>
      <c r="Y200" s="57"/>
      <c r="Z200" s="55"/>
      <c r="AA200" s="57"/>
      <c r="AB200" s="55"/>
      <c r="AC200" s="57"/>
      <c r="AD200" s="55"/>
      <c r="AE200" s="57"/>
      <c r="AF200" s="55"/>
      <c r="AG200" s="57"/>
      <c r="AH200" s="55"/>
      <c r="AI200" s="57"/>
      <c r="AJ200" s="55"/>
      <c r="AK200" s="57"/>
      <c r="AL200" s="55"/>
      <c r="AM200" s="467"/>
      <c r="AN200" s="57">
        <v>0</v>
      </c>
      <c r="AO200" s="6309">
        <v>0</v>
      </c>
      <c r="AP200" s="6265">
        <v>0</v>
      </c>
      <c r="AQ200" s="57">
        <v>0</v>
      </c>
      <c r="AR200" s="57">
        <v>2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221"/>
      <c r="B201" s="468" t="s">
        <v>220</v>
      </c>
      <c r="C201" s="441">
        <f t="shared" si="50"/>
        <v>0</v>
      </c>
      <c r="D201" s="442">
        <f t="shared" si="53"/>
        <v>0</v>
      </c>
      <c r="E201" s="4380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221"/>
      <c r="B202" s="446" t="s">
        <v>221</v>
      </c>
      <c r="C202" s="441">
        <f t="shared" si="50"/>
        <v>0</v>
      </c>
      <c r="D202" s="442">
        <f t="shared" si="53"/>
        <v>0</v>
      </c>
      <c r="E202" s="4380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221"/>
      <c r="B203" s="446" t="s">
        <v>222</v>
      </c>
      <c r="C203" s="441">
        <f t="shared" si="50"/>
        <v>0</v>
      </c>
      <c r="D203" s="442">
        <f t="shared" si="53"/>
        <v>0</v>
      </c>
      <c r="E203" s="4380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221"/>
      <c r="B204" s="446" t="s">
        <v>223</v>
      </c>
      <c r="C204" s="441">
        <f t="shared" si="50"/>
        <v>1</v>
      </c>
      <c r="D204" s="442">
        <f t="shared" si="53"/>
        <v>0</v>
      </c>
      <c r="E204" s="4380">
        <f t="shared" si="53"/>
        <v>1</v>
      </c>
      <c r="F204" s="36">
        <v>0</v>
      </c>
      <c r="G204" s="40">
        <v>0</v>
      </c>
      <c r="H204" s="36">
        <v>0</v>
      </c>
      <c r="I204" s="40">
        <v>0</v>
      </c>
      <c r="J204" s="36">
        <v>0</v>
      </c>
      <c r="K204" s="40">
        <v>0</v>
      </c>
      <c r="L204" s="36">
        <v>0</v>
      </c>
      <c r="M204" s="40">
        <v>1</v>
      </c>
      <c r="N204" s="36">
        <v>0</v>
      </c>
      <c r="O204" s="40">
        <v>0</v>
      </c>
      <c r="P204" s="36">
        <v>0</v>
      </c>
      <c r="Q204" s="40">
        <v>0</v>
      </c>
      <c r="R204" s="36">
        <v>0</v>
      </c>
      <c r="S204" s="40">
        <v>0</v>
      </c>
      <c r="T204" s="36">
        <v>0</v>
      </c>
      <c r="U204" s="40">
        <v>0</v>
      </c>
      <c r="V204" s="36">
        <v>0</v>
      </c>
      <c r="W204" s="40">
        <v>0</v>
      </c>
      <c r="X204" s="36">
        <v>0</v>
      </c>
      <c r="Y204" s="40">
        <v>0</v>
      </c>
      <c r="Z204" s="36">
        <v>0</v>
      </c>
      <c r="AA204" s="40">
        <v>0</v>
      </c>
      <c r="AB204" s="36">
        <v>0</v>
      </c>
      <c r="AC204" s="40">
        <v>0</v>
      </c>
      <c r="AD204" s="36">
        <v>0</v>
      </c>
      <c r="AE204" s="40">
        <v>0</v>
      </c>
      <c r="AF204" s="36">
        <v>0</v>
      </c>
      <c r="AG204" s="40">
        <v>0</v>
      </c>
      <c r="AH204" s="36">
        <v>0</v>
      </c>
      <c r="AI204" s="40">
        <v>0</v>
      </c>
      <c r="AJ204" s="36">
        <v>0</v>
      </c>
      <c r="AK204" s="40">
        <v>0</v>
      </c>
      <c r="AL204" s="36">
        <v>0</v>
      </c>
      <c r="AM204" s="39">
        <v>0</v>
      </c>
      <c r="AN204" s="40">
        <v>0</v>
      </c>
      <c r="AO204" s="240">
        <v>0</v>
      </c>
      <c r="AP204" s="237">
        <v>0</v>
      </c>
      <c r="AQ204" s="40">
        <v>0</v>
      </c>
      <c r="AR204" s="40">
        <v>0</v>
      </c>
      <c r="AS204" s="240">
        <v>0</v>
      </c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6275"/>
      <c r="B205" s="469" t="s">
        <v>224</v>
      </c>
      <c r="C205" s="1588">
        <f t="shared" si="50"/>
        <v>2</v>
      </c>
      <c r="D205" s="432">
        <f t="shared" si="53"/>
        <v>0</v>
      </c>
      <c r="E205" s="416">
        <f t="shared" si="53"/>
        <v>2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2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0</v>
      </c>
      <c r="T205" s="36">
        <v>0</v>
      </c>
      <c r="U205" s="40">
        <v>0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2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6390" t="s">
        <v>226</v>
      </c>
      <c r="C206" s="6382">
        <f t="shared" si="50"/>
        <v>0</v>
      </c>
      <c r="D206" s="6383">
        <f t="shared" si="53"/>
        <v>0</v>
      </c>
      <c r="E206" s="6381">
        <f t="shared" si="53"/>
        <v>0</v>
      </c>
      <c r="F206" s="6297"/>
      <c r="G206" s="6171"/>
      <c r="H206" s="6297"/>
      <c r="I206" s="6171"/>
      <c r="J206" s="6297"/>
      <c r="K206" s="6171"/>
      <c r="L206" s="6297"/>
      <c r="M206" s="6171"/>
      <c r="N206" s="6297"/>
      <c r="O206" s="6171"/>
      <c r="P206" s="6297"/>
      <c r="Q206" s="6171"/>
      <c r="R206" s="6297"/>
      <c r="S206" s="6171"/>
      <c r="T206" s="6297"/>
      <c r="U206" s="6171"/>
      <c r="V206" s="6297"/>
      <c r="W206" s="6171"/>
      <c r="X206" s="6297"/>
      <c r="Y206" s="6171"/>
      <c r="Z206" s="6297"/>
      <c r="AA206" s="6171"/>
      <c r="AB206" s="6297"/>
      <c r="AC206" s="6171"/>
      <c r="AD206" s="6297"/>
      <c r="AE206" s="6171"/>
      <c r="AF206" s="6297"/>
      <c r="AG206" s="6171"/>
      <c r="AH206" s="6297"/>
      <c r="AI206" s="6171"/>
      <c r="AJ206" s="6297"/>
      <c r="AK206" s="6171"/>
      <c r="AL206" s="6297"/>
      <c r="AM206" s="6398"/>
      <c r="AN206" s="682"/>
      <c r="AO206" s="6394"/>
      <c r="AP206" s="6265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221"/>
      <c r="B207" s="446" t="s">
        <v>227</v>
      </c>
      <c r="C207" s="441">
        <f t="shared" si="50"/>
        <v>0</v>
      </c>
      <c r="D207" s="442">
        <f t="shared" si="53"/>
        <v>0</v>
      </c>
      <c r="E207" s="4380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6275"/>
      <c r="B208" s="473" t="s">
        <v>228</v>
      </c>
      <c r="C208" s="454">
        <f t="shared" si="50"/>
        <v>0</v>
      </c>
      <c r="D208" s="455">
        <f t="shared" si="53"/>
        <v>0</v>
      </c>
      <c r="E208" s="4383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6317" t="s">
        <v>229</v>
      </c>
      <c r="B209" s="6133"/>
      <c r="C209" s="436">
        <f t="shared" si="50"/>
        <v>3</v>
      </c>
      <c r="D209" s="437">
        <f t="shared" si="53"/>
        <v>1</v>
      </c>
      <c r="E209" s="4385">
        <f t="shared" si="53"/>
        <v>2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0</v>
      </c>
      <c r="R209" s="55">
        <v>1</v>
      </c>
      <c r="S209" s="57">
        <v>1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1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2</v>
      </c>
      <c r="D210" s="442">
        <f t="shared" si="53"/>
        <v>0</v>
      </c>
      <c r="E210" s="4380">
        <f t="shared" si="53"/>
        <v>2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2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1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4380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7</v>
      </c>
      <c r="D212" s="444">
        <f t="shared" si="53"/>
        <v>1</v>
      </c>
      <c r="E212" s="4384">
        <f t="shared" si="53"/>
        <v>6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1</v>
      </c>
      <c r="L212" s="43">
        <v>1</v>
      </c>
      <c r="M212" s="63">
        <v>3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1</v>
      </c>
      <c r="V212" s="43">
        <v>0</v>
      </c>
      <c r="W212" s="63">
        <v>1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2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6397" t="s">
        <v>234</v>
      </c>
      <c r="C213" s="6382">
        <f t="shared" si="50"/>
        <v>2</v>
      </c>
      <c r="D213" s="6383">
        <f t="shared" si="53"/>
        <v>2</v>
      </c>
      <c r="E213" s="6399">
        <f t="shared" si="53"/>
        <v>0</v>
      </c>
      <c r="F213" s="1589">
        <v>0</v>
      </c>
      <c r="G213" s="417">
        <v>0</v>
      </c>
      <c r="H213" s="1589">
        <v>0</v>
      </c>
      <c r="I213" s="417">
        <v>0</v>
      </c>
      <c r="J213" s="1589">
        <v>1</v>
      </c>
      <c r="K213" s="417">
        <v>0</v>
      </c>
      <c r="L213" s="1589">
        <v>1</v>
      </c>
      <c r="M213" s="417">
        <v>0</v>
      </c>
      <c r="N213" s="1589">
        <v>0</v>
      </c>
      <c r="O213" s="417">
        <v>0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3970">
        <v>0</v>
      </c>
      <c r="AP213" s="1589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221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221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221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6275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3970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4383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6294" t="s">
        <v>72</v>
      </c>
      <c r="D221" s="6294"/>
      <c r="E221" s="6294"/>
      <c r="F221" s="6294" t="s">
        <v>182</v>
      </c>
      <c r="G221" s="6294"/>
      <c r="H221" s="6294" t="s">
        <v>183</v>
      </c>
      <c r="I221" s="6294"/>
      <c r="J221" s="6294" t="s">
        <v>184</v>
      </c>
      <c r="K221" s="6294"/>
      <c r="L221" s="6294" t="s">
        <v>119</v>
      </c>
      <c r="M221" s="6294"/>
      <c r="N221" s="6138" t="s">
        <v>12</v>
      </c>
      <c r="O221" s="6197"/>
      <c r="P221" s="6261" t="s">
        <v>121</v>
      </c>
      <c r="Q221" s="6261"/>
      <c r="R221" s="6261" t="s">
        <v>122</v>
      </c>
      <c r="S221" s="6261"/>
      <c r="T221" s="6261" t="s">
        <v>123</v>
      </c>
      <c r="U221" s="6261"/>
      <c r="V221" s="6261" t="s">
        <v>124</v>
      </c>
      <c r="W221" s="6261"/>
      <c r="X221" s="6261" t="s">
        <v>125</v>
      </c>
      <c r="Y221" s="6261"/>
      <c r="Z221" s="6261" t="s">
        <v>126</v>
      </c>
      <c r="AA221" s="6261"/>
      <c r="AB221" s="6261" t="s">
        <v>127</v>
      </c>
      <c r="AC221" s="6261"/>
      <c r="AD221" s="6261" t="s">
        <v>128</v>
      </c>
      <c r="AE221" s="6261"/>
      <c r="AF221" s="6261" t="s">
        <v>129</v>
      </c>
      <c r="AG221" s="6261"/>
      <c r="AH221" s="6261" t="s">
        <v>130</v>
      </c>
      <c r="AI221" s="6261"/>
      <c r="AJ221" s="6261" t="s">
        <v>131</v>
      </c>
      <c r="AK221" s="6261"/>
      <c r="AL221" s="6261" t="s">
        <v>132</v>
      </c>
      <c r="AM221" s="6253"/>
      <c r="AN221" s="6400" t="s">
        <v>85</v>
      </c>
      <c r="AO221" s="5880"/>
      <c r="AP221" s="6401"/>
      <c r="AQ221" s="6402" t="s">
        <v>185</v>
      </c>
      <c r="AR221" s="6367" t="s">
        <v>243</v>
      </c>
      <c r="AS221" s="6261" t="s">
        <v>187</v>
      </c>
      <c r="AT221" s="6261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361"/>
      <c r="B222" s="5326"/>
      <c r="C222" s="6141" t="s">
        <v>97</v>
      </c>
      <c r="D222" s="6143" t="s">
        <v>62</v>
      </c>
      <c r="E222" s="6372" t="s">
        <v>98</v>
      </c>
      <c r="F222" s="6370" t="s">
        <v>62</v>
      </c>
      <c r="G222" s="6372" t="s">
        <v>98</v>
      </c>
      <c r="H222" s="6370" t="s">
        <v>62</v>
      </c>
      <c r="I222" s="6372" t="s">
        <v>98</v>
      </c>
      <c r="J222" s="6370" t="s">
        <v>62</v>
      </c>
      <c r="K222" s="6372" t="s">
        <v>98</v>
      </c>
      <c r="L222" s="6370" t="s">
        <v>62</v>
      </c>
      <c r="M222" s="6372" t="s">
        <v>98</v>
      </c>
      <c r="N222" s="6370" t="s">
        <v>62</v>
      </c>
      <c r="O222" s="6372" t="s">
        <v>98</v>
      </c>
      <c r="P222" s="6370" t="s">
        <v>62</v>
      </c>
      <c r="Q222" s="6372" t="s">
        <v>98</v>
      </c>
      <c r="R222" s="6370" t="s">
        <v>62</v>
      </c>
      <c r="S222" s="6372" t="s">
        <v>98</v>
      </c>
      <c r="T222" s="6370" t="s">
        <v>62</v>
      </c>
      <c r="U222" s="6372" t="s">
        <v>98</v>
      </c>
      <c r="V222" s="6370" t="s">
        <v>62</v>
      </c>
      <c r="W222" s="6372" t="s">
        <v>98</v>
      </c>
      <c r="X222" s="6370" t="s">
        <v>62</v>
      </c>
      <c r="Y222" s="6372" t="s">
        <v>98</v>
      </c>
      <c r="Z222" s="6370" t="s">
        <v>62</v>
      </c>
      <c r="AA222" s="6372" t="s">
        <v>98</v>
      </c>
      <c r="AB222" s="6370" t="s">
        <v>62</v>
      </c>
      <c r="AC222" s="6372" t="s">
        <v>98</v>
      </c>
      <c r="AD222" s="6370" t="s">
        <v>62</v>
      </c>
      <c r="AE222" s="6372" t="s">
        <v>98</v>
      </c>
      <c r="AF222" s="6370" t="s">
        <v>62</v>
      </c>
      <c r="AG222" s="6372" t="s">
        <v>98</v>
      </c>
      <c r="AH222" s="6370" t="s">
        <v>62</v>
      </c>
      <c r="AI222" s="6372" t="s">
        <v>98</v>
      </c>
      <c r="AJ222" s="6370" t="s">
        <v>62</v>
      </c>
      <c r="AK222" s="6372" t="s">
        <v>98</v>
      </c>
      <c r="AL222" s="6370" t="s">
        <v>62</v>
      </c>
      <c r="AM222" s="4378" t="s">
        <v>98</v>
      </c>
      <c r="AN222" s="6403" t="s">
        <v>142</v>
      </c>
      <c r="AO222" s="6404" t="s">
        <v>144</v>
      </c>
      <c r="AP222" s="6405" t="s">
        <v>143</v>
      </c>
      <c r="AQ222" s="4865"/>
      <c r="AR222" s="4856"/>
      <c r="AS222" s="6370" t="s">
        <v>62</v>
      </c>
      <c r="AT222" s="6372" t="s">
        <v>98</v>
      </c>
      <c r="AU222" s="6275"/>
      <c r="AV222" s="6275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6406" t="s">
        <v>245</v>
      </c>
      <c r="B223" s="6373"/>
      <c r="C223" s="6374">
        <f>SUM(D223+E223)</f>
        <v>32</v>
      </c>
      <c r="D223" s="6375">
        <f>SUM(F223+H223+J223+L223+N223+P223+R223+T223+V223+X223+Z223+AB223+AD223+AF223+AH223+AJ223+AL223)</f>
        <v>10</v>
      </c>
      <c r="E223" s="416">
        <f>SUM(G223+I223+K223+M223+O223+Q223+S223+U223+W223+Y223+AA223+AC223+AE223+AG223+AI223+AK223+AM223)</f>
        <v>22</v>
      </c>
      <c r="F223" s="6248">
        <v>0</v>
      </c>
      <c r="G223" s="6249">
        <v>0</v>
      </c>
      <c r="H223" s="6248">
        <v>2</v>
      </c>
      <c r="I223" s="6249">
        <v>0</v>
      </c>
      <c r="J223" s="6248">
        <v>3</v>
      </c>
      <c r="K223" s="6249">
        <v>9</v>
      </c>
      <c r="L223" s="6248">
        <v>4</v>
      </c>
      <c r="M223" s="6249">
        <v>10</v>
      </c>
      <c r="N223" s="6248">
        <v>0</v>
      </c>
      <c r="O223" s="6249">
        <v>0</v>
      </c>
      <c r="P223" s="6248">
        <v>0</v>
      </c>
      <c r="Q223" s="6249">
        <v>0</v>
      </c>
      <c r="R223" s="6248">
        <v>0</v>
      </c>
      <c r="S223" s="6249">
        <v>0</v>
      </c>
      <c r="T223" s="6248">
        <v>0</v>
      </c>
      <c r="U223" s="6249">
        <v>2</v>
      </c>
      <c r="V223" s="6248">
        <v>0</v>
      </c>
      <c r="W223" s="6249">
        <v>0</v>
      </c>
      <c r="X223" s="6248">
        <v>0</v>
      </c>
      <c r="Y223" s="6249">
        <v>0</v>
      </c>
      <c r="Z223" s="6248">
        <v>0</v>
      </c>
      <c r="AA223" s="6249">
        <v>0</v>
      </c>
      <c r="AB223" s="6248">
        <v>1</v>
      </c>
      <c r="AC223" s="6249">
        <v>1</v>
      </c>
      <c r="AD223" s="6248">
        <v>0</v>
      </c>
      <c r="AE223" s="6249">
        <v>0</v>
      </c>
      <c r="AF223" s="6248">
        <v>0</v>
      </c>
      <c r="AG223" s="6249">
        <v>0</v>
      </c>
      <c r="AH223" s="6248">
        <v>0</v>
      </c>
      <c r="AI223" s="6249">
        <v>0</v>
      </c>
      <c r="AJ223" s="6248">
        <v>0</v>
      </c>
      <c r="AK223" s="6249">
        <v>0</v>
      </c>
      <c r="AL223" s="6248">
        <v>0</v>
      </c>
      <c r="AM223" s="2843">
        <v>0</v>
      </c>
      <c r="AN223" s="4629">
        <v>0</v>
      </c>
      <c r="AO223" s="827">
        <v>0</v>
      </c>
      <c r="AP223" s="63">
        <v>0</v>
      </c>
      <c r="AQ223" s="6249">
        <v>0</v>
      </c>
      <c r="AR223" s="6240">
        <v>0</v>
      </c>
      <c r="AS223" s="6248">
        <v>0</v>
      </c>
      <c r="AT223" s="6249">
        <v>0</v>
      </c>
      <c r="AU223" s="6249">
        <v>8</v>
      </c>
      <c r="AV223" s="6249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6377" t="s">
        <v>191</v>
      </c>
      <c r="B224" s="6378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80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6397" t="s">
        <v>247</v>
      </c>
      <c r="C225" s="6382">
        <f>SUM(D225+E225)</f>
        <v>7</v>
      </c>
      <c r="D225" s="6383">
        <f t="shared" ref="D225:D233" si="66">SUM(F225+H225+J225+L225+N225+P225+R225+T225+V225+X225+Z225+AB225+AD225+AF225+AH225+AJ225+AL225)</f>
        <v>2</v>
      </c>
      <c r="E225" s="6381">
        <f t="shared" ref="E225:E233" si="67">SUM(G225+I225+K225+M225+O225+Q225+S225+U225+W225+Y225+AA225+AC225+AE225+AG225+AI225+AK225+AM225)</f>
        <v>5</v>
      </c>
      <c r="F225" s="6297">
        <v>0</v>
      </c>
      <c r="G225" s="6171">
        <v>0</v>
      </c>
      <c r="H225" s="6297">
        <v>0</v>
      </c>
      <c r="I225" s="6171">
        <v>0</v>
      </c>
      <c r="J225" s="6297">
        <v>2</v>
      </c>
      <c r="K225" s="6171">
        <v>2</v>
      </c>
      <c r="L225" s="6297">
        <v>0</v>
      </c>
      <c r="M225" s="6171">
        <v>3</v>
      </c>
      <c r="N225" s="6297">
        <v>0</v>
      </c>
      <c r="O225" s="6171">
        <v>0</v>
      </c>
      <c r="P225" s="6297">
        <v>0</v>
      </c>
      <c r="Q225" s="6171">
        <v>0</v>
      </c>
      <c r="R225" s="6297">
        <v>0</v>
      </c>
      <c r="S225" s="6171">
        <v>0</v>
      </c>
      <c r="T225" s="6297">
        <v>0</v>
      </c>
      <c r="U225" s="6171">
        <v>0</v>
      </c>
      <c r="V225" s="6297">
        <v>0</v>
      </c>
      <c r="W225" s="6171">
        <v>0</v>
      </c>
      <c r="X225" s="6297">
        <v>0</v>
      </c>
      <c r="Y225" s="6171">
        <v>0</v>
      </c>
      <c r="Z225" s="6297">
        <v>0</v>
      </c>
      <c r="AA225" s="6171">
        <v>0</v>
      </c>
      <c r="AB225" s="6297">
        <v>0</v>
      </c>
      <c r="AC225" s="6171">
        <v>0</v>
      </c>
      <c r="AD225" s="6297">
        <v>0</v>
      </c>
      <c r="AE225" s="6171">
        <v>0</v>
      </c>
      <c r="AF225" s="6297">
        <v>0</v>
      </c>
      <c r="AG225" s="6171">
        <v>0</v>
      </c>
      <c r="AH225" s="6297">
        <v>0</v>
      </c>
      <c r="AI225" s="6171">
        <v>0</v>
      </c>
      <c r="AJ225" s="6297">
        <v>0</v>
      </c>
      <c r="AK225" s="6171">
        <v>0</v>
      </c>
      <c r="AL225" s="6297">
        <v>0</v>
      </c>
      <c r="AM225" s="6345">
        <v>0</v>
      </c>
      <c r="AN225" s="6346">
        <v>0</v>
      </c>
      <c r="AO225" s="6265">
        <v>0</v>
      </c>
      <c r="AP225" s="6171">
        <v>0</v>
      </c>
      <c r="AQ225" s="6171">
        <v>0</v>
      </c>
      <c r="AR225" s="6309">
        <v>0</v>
      </c>
      <c r="AS225" s="6297">
        <v>0</v>
      </c>
      <c r="AT225" s="6171">
        <v>0</v>
      </c>
      <c r="AU225" s="6171">
        <v>6</v>
      </c>
      <c r="AV225" s="6171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6275"/>
      <c r="B226" s="477" t="s">
        <v>194</v>
      </c>
      <c r="C226" s="454">
        <f>SUM(D226+E226)</f>
        <v>1</v>
      </c>
      <c r="D226" s="455">
        <f t="shared" si="66"/>
        <v>1</v>
      </c>
      <c r="E226" s="4383">
        <f t="shared" si="67"/>
        <v>0</v>
      </c>
      <c r="F226" s="43">
        <v>0</v>
      </c>
      <c r="G226" s="63">
        <v>0</v>
      </c>
      <c r="H226" s="43">
        <v>0</v>
      </c>
      <c r="I226" s="63">
        <v>0</v>
      </c>
      <c r="J226" s="43">
        <v>0</v>
      </c>
      <c r="K226" s="63">
        <v>0</v>
      </c>
      <c r="L226" s="43">
        <v>1</v>
      </c>
      <c r="M226" s="63">
        <v>0</v>
      </c>
      <c r="N226" s="43">
        <v>0</v>
      </c>
      <c r="O226" s="63">
        <v>0</v>
      </c>
      <c r="P226" s="43">
        <v>0</v>
      </c>
      <c r="Q226" s="63">
        <v>0</v>
      </c>
      <c r="R226" s="43">
        <v>0</v>
      </c>
      <c r="S226" s="63">
        <v>0</v>
      </c>
      <c r="T226" s="43">
        <v>0</v>
      </c>
      <c r="U226" s="63">
        <v>0</v>
      </c>
      <c r="V226" s="43">
        <v>0</v>
      </c>
      <c r="W226" s="63">
        <v>0</v>
      </c>
      <c r="X226" s="43">
        <v>0</v>
      </c>
      <c r="Y226" s="63">
        <v>0</v>
      </c>
      <c r="Z226" s="43">
        <v>0</v>
      </c>
      <c r="AA226" s="63">
        <v>0</v>
      </c>
      <c r="AB226" s="43">
        <v>0</v>
      </c>
      <c r="AC226" s="63">
        <v>0</v>
      </c>
      <c r="AD226" s="43">
        <v>0</v>
      </c>
      <c r="AE226" s="63">
        <v>0</v>
      </c>
      <c r="AF226" s="43">
        <v>0</v>
      </c>
      <c r="AG226" s="63">
        <v>0</v>
      </c>
      <c r="AH226" s="43">
        <v>0</v>
      </c>
      <c r="AI226" s="63">
        <v>0</v>
      </c>
      <c r="AJ226" s="58">
        <v>0</v>
      </c>
      <c r="AK226" s="60">
        <v>0</v>
      </c>
      <c r="AL226" s="43">
        <v>0</v>
      </c>
      <c r="AM226" s="456">
        <v>0</v>
      </c>
      <c r="AN226" s="490">
        <v>0</v>
      </c>
      <c r="AO226" s="244">
        <v>0</v>
      </c>
      <c r="AP226" s="63">
        <v>0</v>
      </c>
      <c r="AQ226" s="63">
        <v>0</v>
      </c>
      <c r="AR226" s="298">
        <v>0</v>
      </c>
      <c r="AS226" s="43">
        <v>0</v>
      </c>
      <c r="AT226" s="63">
        <v>0</v>
      </c>
      <c r="AU226" s="63">
        <v>1</v>
      </c>
      <c r="AV226" s="63"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6286" t="s">
        <v>195</v>
      </c>
      <c r="B227" s="6287"/>
      <c r="C227" s="6407">
        <f t="shared" ref="C227:C264" si="75">SUM(D227+E227)</f>
        <v>10</v>
      </c>
      <c r="D227" s="6375">
        <f t="shared" si="66"/>
        <v>2</v>
      </c>
      <c r="E227" s="6388">
        <f t="shared" si="67"/>
        <v>8</v>
      </c>
      <c r="F227" s="6248">
        <v>0</v>
      </c>
      <c r="G227" s="6249">
        <v>0</v>
      </c>
      <c r="H227" s="6248">
        <v>2</v>
      </c>
      <c r="I227" s="6249">
        <v>0</v>
      </c>
      <c r="J227" s="6248">
        <v>0</v>
      </c>
      <c r="K227" s="6249">
        <v>3</v>
      </c>
      <c r="L227" s="6248">
        <v>0</v>
      </c>
      <c r="M227" s="6249">
        <v>5</v>
      </c>
      <c r="N227" s="6248">
        <v>0</v>
      </c>
      <c r="O227" s="6249">
        <v>0</v>
      </c>
      <c r="P227" s="6248">
        <v>0</v>
      </c>
      <c r="Q227" s="6249">
        <v>0</v>
      </c>
      <c r="R227" s="6248">
        <v>0</v>
      </c>
      <c r="S227" s="6249">
        <v>0</v>
      </c>
      <c r="T227" s="6248">
        <v>0</v>
      </c>
      <c r="U227" s="6249">
        <v>0</v>
      </c>
      <c r="V227" s="6248">
        <v>0</v>
      </c>
      <c r="W227" s="6249">
        <v>0</v>
      </c>
      <c r="X227" s="6248">
        <v>0</v>
      </c>
      <c r="Y227" s="6249">
        <v>0</v>
      </c>
      <c r="Z227" s="6248">
        <v>0</v>
      </c>
      <c r="AA227" s="6249">
        <v>0</v>
      </c>
      <c r="AB227" s="6248">
        <v>0</v>
      </c>
      <c r="AC227" s="6249">
        <v>0</v>
      </c>
      <c r="AD227" s="6248">
        <v>0</v>
      </c>
      <c r="AE227" s="6249">
        <v>0</v>
      </c>
      <c r="AF227" s="6248">
        <v>0</v>
      </c>
      <c r="AG227" s="6249">
        <v>0</v>
      </c>
      <c r="AH227" s="6248">
        <v>0</v>
      </c>
      <c r="AI227" s="6249">
        <v>0</v>
      </c>
      <c r="AJ227" s="6248">
        <v>0</v>
      </c>
      <c r="AK227" s="6249">
        <v>0</v>
      </c>
      <c r="AL227" s="6248">
        <v>0</v>
      </c>
      <c r="AM227" s="2843">
        <v>0</v>
      </c>
      <c r="AN227" s="6408">
        <v>0</v>
      </c>
      <c r="AO227" s="6409">
        <v>0</v>
      </c>
      <c r="AP227" s="6249">
        <v>0</v>
      </c>
      <c r="AQ227" s="6249">
        <v>0</v>
      </c>
      <c r="AR227" s="6240">
        <v>0</v>
      </c>
      <c r="AS227" s="6248">
        <v>0</v>
      </c>
      <c r="AT227" s="6249">
        <v>0</v>
      </c>
      <c r="AU227" s="6249">
        <v>8</v>
      </c>
      <c r="AV227" s="6249"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6381" t="s">
        <v>197</v>
      </c>
      <c r="C228" s="6382">
        <f t="shared" si="75"/>
        <v>6</v>
      </c>
      <c r="D228" s="6383">
        <f t="shared" si="66"/>
        <v>1</v>
      </c>
      <c r="E228" s="6381">
        <f t="shared" si="67"/>
        <v>5</v>
      </c>
      <c r="F228" s="6297">
        <v>0</v>
      </c>
      <c r="G228" s="6171">
        <v>0</v>
      </c>
      <c r="H228" s="6297">
        <v>1</v>
      </c>
      <c r="I228" s="6171">
        <v>0</v>
      </c>
      <c r="J228" s="6297">
        <v>0</v>
      </c>
      <c r="K228" s="6171">
        <v>0</v>
      </c>
      <c r="L228" s="6297">
        <v>0</v>
      </c>
      <c r="M228" s="6171">
        <v>5</v>
      </c>
      <c r="N228" s="6297">
        <v>0</v>
      </c>
      <c r="O228" s="6171">
        <v>0</v>
      </c>
      <c r="P228" s="6297">
        <v>0</v>
      </c>
      <c r="Q228" s="6171">
        <v>0</v>
      </c>
      <c r="R228" s="6297">
        <v>0</v>
      </c>
      <c r="S228" s="6171">
        <v>0</v>
      </c>
      <c r="T228" s="6297">
        <v>0</v>
      </c>
      <c r="U228" s="6171">
        <v>0</v>
      </c>
      <c r="V228" s="6297">
        <v>0</v>
      </c>
      <c r="W228" s="6171">
        <v>0</v>
      </c>
      <c r="X228" s="6297">
        <v>0</v>
      </c>
      <c r="Y228" s="6171">
        <v>0</v>
      </c>
      <c r="Z228" s="6297">
        <v>0</v>
      </c>
      <c r="AA228" s="6171">
        <v>0</v>
      </c>
      <c r="AB228" s="6297">
        <v>0</v>
      </c>
      <c r="AC228" s="6171">
        <v>0</v>
      </c>
      <c r="AD228" s="6297">
        <v>0</v>
      </c>
      <c r="AE228" s="6171">
        <v>0</v>
      </c>
      <c r="AF228" s="6297">
        <v>0</v>
      </c>
      <c r="AG228" s="6171">
        <v>0</v>
      </c>
      <c r="AH228" s="6297">
        <v>0</v>
      </c>
      <c r="AI228" s="6171">
        <v>0</v>
      </c>
      <c r="AJ228" s="6297">
        <v>0</v>
      </c>
      <c r="AK228" s="6171">
        <v>0</v>
      </c>
      <c r="AL228" s="6297">
        <v>0</v>
      </c>
      <c r="AM228" s="6345">
        <v>0</v>
      </c>
      <c r="AN228" s="6346">
        <v>0</v>
      </c>
      <c r="AO228" s="6265">
        <v>0</v>
      </c>
      <c r="AP228" s="6171">
        <v>0</v>
      </c>
      <c r="AQ228" s="6171">
        <v>0</v>
      </c>
      <c r="AR228" s="6309">
        <v>0</v>
      </c>
      <c r="AS228" s="6297">
        <v>0</v>
      </c>
      <c r="AT228" s="6171">
        <v>0</v>
      </c>
      <c r="AU228" s="6171">
        <v>3</v>
      </c>
      <c r="AV228" s="6171"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6275"/>
      <c r="B229" s="6387" t="s">
        <v>198</v>
      </c>
      <c r="C229" s="1588">
        <f t="shared" si="75"/>
        <v>9</v>
      </c>
      <c r="D229" s="432">
        <f t="shared" si="66"/>
        <v>2</v>
      </c>
      <c r="E229" s="416">
        <f t="shared" si="67"/>
        <v>7</v>
      </c>
      <c r="F229" s="1589">
        <v>0</v>
      </c>
      <c r="G229" s="417">
        <v>0</v>
      </c>
      <c r="H229" s="1589">
        <v>0</v>
      </c>
      <c r="I229" s="417">
        <v>0</v>
      </c>
      <c r="J229" s="1589">
        <v>1</v>
      </c>
      <c r="K229" s="417">
        <v>3</v>
      </c>
      <c r="L229" s="1589">
        <v>1</v>
      </c>
      <c r="M229" s="417">
        <v>4</v>
      </c>
      <c r="N229" s="1589">
        <v>0</v>
      </c>
      <c r="O229" s="417">
        <v>0</v>
      </c>
      <c r="P229" s="1589">
        <v>0</v>
      </c>
      <c r="Q229" s="417">
        <v>0</v>
      </c>
      <c r="R229" s="1589">
        <v>0</v>
      </c>
      <c r="S229" s="417">
        <v>0</v>
      </c>
      <c r="T229" s="1589">
        <v>0</v>
      </c>
      <c r="U229" s="417">
        <v>0</v>
      </c>
      <c r="V229" s="1589">
        <v>0</v>
      </c>
      <c r="W229" s="417">
        <v>0</v>
      </c>
      <c r="X229" s="1589">
        <v>0</v>
      </c>
      <c r="Y229" s="417">
        <v>0</v>
      </c>
      <c r="Z229" s="1589">
        <v>0</v>
      </c>
      <c r="AA229" s="417">
        <v>0</v>
      </c>
      <c r="AB229" s="1589">
        <v>0</v>
      </c>
      <c r="AC229" s="417">
        <v>0</v>
      </c>
      <c r="AD229" s="1589">
        <v>0</v>
      </c>
      <c r="AE229" s="417">
        <v>0</v>
      </c>
      <c r="AF229" s="1589">
        <v>0</v>
      </c>
      <c r="AG229" s="417">
        <v>0</v>
      </c>
      <c r="AH229" s="1589">
        <v>0</v>
      </c>
      <c r="AI229" s="417">
        <v>0</v>
      </c>
      <c r="AJ229" s="4297">
        <v>0</v>
      </c>
      <c r="AK229" s="6319">
        <v>0</v>
      </c>
      <c r="AL229" s="1589">
        <v>0</v>
      </c>
      <c r="AM229" s="395">
        <v>0</v>
      </c>
      <c r="AN229" s="492">
        <v>0</v>
      </c>
      <c r="AO229" s="493">
        <v>0</v>
      </c>
      <c r="AP229" s="6319">
        <v>0</v>
      </c>
      <c r="AQ229" s="417">
        <v>0</v>
      </c>
      <c r="AR229" s="3970">
        <v>0</v>
      </c>
      <c r="AS229" s="1589">
        <v>0</v>
      </c>
      <c r="AT229" s="417">
        <v>0</v>
      </c>
      <c r="AU229" s="417">
        <v>5</v>
      </c>
      <c r="AV229" s="417"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6389" t="s">
        <v>199</v>
      </c>
      <c r="B230" s="4398"/>
      <c r="C230" s="6149">
        <f t="shared" si="75"/>
        <v>32</v>
      </c>
      <c r="D230" s="6150">
        <f t="shared" si="66"/>
        <v>10</v>
      </c>
      <c r="E230" s="6153">
        <f t="shared" si="67"/>
        <v>22</v>
      </c>
      <c r="F230" s="6248">
        <v>0</v>
      </c>
      <c r="G230" s="6249">
        <v>0</v>
      </c>
      <c r="H230" s="6248">
        <v>2</v>
      </c>
      <c r="I230" s="6249">
        <v>0</v>
      </c>
      <c r="J230" s="6248">
        <v>3</v>
      </c>
      <c r="K230" s="6249">
        <v>9</v>
      </c>
      <c r="L230" s="6248">
        <v>4</v>
      </c>
      <c r="M230" s="6249">
        <v>10</v>
      </c>
      <c r="N230" s="6248">
        <v>0</v>
      </c>
      <c r="O230" s="6249">
        <v>0</v>
      </c>
      <c r="P230" s="6248">
        <v>0</v>
      </c>
      <c r="Q230" s="6249">
        <v>0</v>
      </c>
      <c r="R230" s="6248">
        <v>0</v>
      </c>
      <c r="S230" s="6249">
        <v>0</v>
      </c>
      <c r="T230" s="6248">
        <v>0</v>
      </c>
      <c r="U230" s="6249">
        <v>2</v>
      </c>
      <c r="V230" s="6248">
        <v>0</v>
      </c>
      <c r="W230" s="6249">
        <v>0</v>
      </c>
      <c r="X230" s="6248">
        <v>0</v>
      </c>
      <c r="Y230" s="6249">
        <v>0</v>
      </c>
      <c r="Z230" s="6248">
        <v>0</v>
      </c>
      <c r="AA230" s="6249">
        <v>0</v>
      </c>
      <c r="AB230" s="6248">
        <v>1</v>
      </c>
      <c r="AC230" s="6249">
        <v>1</v>
      </c>
      <c r="AD230" s="6248">
        <v>0</v>
      </c>
      <c r="AE230" s="6249">
        <v>0</v>
      </c>
      <c r="AF230" s="6248">
        <v>0</v>
      </c>
      <c r="AG230" s="6249">
        <v>0</v>
      </c>
      <c r="AH230" s="6248">
        <v>0</v>
      </c>
      <c r="AI230" s="6249">
        <v>0</v>
      </c>
      <c r="AJ230" s="6248">
        <v>0</v>
      </c>
      <c r="AK230" s="6249">
        <v>0</v>
      </c>
      <c r="AL230" s="6248">
        <v>0</v>
      </c>
      <c r="AM230" s="2843">
        <v>0</v>
      </c>
      <c r="AN230" s="6408">
        <v>0</v>
      </c>
      <c r="AO230" s="6409">
        <v>0</v>
      </c>
      <c r="AP230" s="6249">
        <v>0</v>
      </c>
      <c r="AQ230" s="6249">
        <v>0</v>
      </c>
      <c r="AR230" s="6240">
        <v>0</v>
      </c>
      <c r="AS230" s="6248">
        <v>0</v>
      </c>
      <c r="AT230" s="6249">
        <v>0</v>
      </c>
      <c r="AU230" s="6249">
        <v>8</v>
      </c>
      <c r="AV230" s="6249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4385">
        <f t="shared" si="67"/>
        <v>0</v>
      </c>
      <c r="F231" s="55"/>
      <c r="G231" s="57"/>
      <c r="H231" s="55"/>
      <c r="I231" s="57"/>
      <c r="J231" s="55"/>
      <c r="K231" s="57"/>
      <c r="L231" s="55"/>
      <c r="M231" s="57"/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/>
      <c r="AO231" s="373"/>
      <c r="AP231" s="57"/>
      <c r="AQ231" s="57"/>
      <c r="AR231" s="439"/>
      <c r="AS231" s="55"/>
      <c r="AT231" s="57"/>
      <c r="AU231" s="57"/>
      <c r="AV231" s="57"/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221"/>
      <c r="B232" s="286" t="s">
        <v>202</v>
      </c>
      <c r="C232" s="441">
        <f t="shared" si="75"/>
        <v>1</v>
      </c>
      <c r="D232" s="442">
        <f t="shared" si="66"/>
        <v>0</v>
      </c>
      <c r="E232" s="4380">
        <f t="shared" si="67"/>
        <v>1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1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221"/>
      <c r="B233" s="286" t="s">
        <v>203</v>
      </c>
      <c r="C233" s="441">
        <f t="shared" si="75"/>
        <v>4</v>
      </c>
      <c r="D233" s="442">
        <f t="shared" si="66"/>
        <v>1</v>
      </c>
      <c r="E233" s="4380">
        <f t="shared" si="67"/>
        <v>3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1</v>
      </c>
      <c r="L233" s="36">
        <v>1</v>
      </c>
      <c r="M233" s="40">
        <v>2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0</v>
      </c>
      <c r="AO233" s="373">
        <v>0</v>
      </c>
      <c r="AP233" s="57">
        <v>0</v>
      </c>
      <c r="AQ233" s="40">
        <v>0</v>
      </c>
      <c r="AR233" s="240">
        <v>0</v>
      </c>
      <c r="AS233" s="36">
        <v>0</v>
      </c>
      <c r="AT233" s="40">
        <v>0</v>
      </c>
      <c r="AU233" s="40">
        <v>1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221"/>
      <c r="B234" s="495" t="s">
        <v>204</v>
      </c>
      <c r="C234" s="441">
        <f t="shared" si="75"/>
        <v>0</v>
      </c>
      <c r="D234" s="496"/>
      <c r="E234" s="4380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221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4380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221"/>
      <c r="B236" s="497" t="s">
        <v>206</v>
      </c>
      <c r="C236" s="441">
        <f t="shared" si="75"/>
        <v>0</v>
      </c>
      <c r="D236" s="442">
        <f t="shared" si="76"/>
        <v>0</v>
      </c>
      <c r="E236" s="4380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221"/>
      <c r="B237" s="497" t="s">
        <v>207</v>
      </c>
      <c r="C237" s="441">
        <f t="shared" si="75"/>
        <v>1</v>
      </c>
      <c r="D237" s="442">
        <f t="shared" si="76"/>
        <v>1</v>
      </c>
      <c r="E237" s="4380">
        <f t="shared" si="76"/>
        <v>0</v>
      </c>
      <c r="F237" s="36">
        <v>0</v>
      </c>
      <c r="G237" s="40">
        <v>0</v>
      </c>
      <c r="H237" s="36">
        <v>1</v>
      </c>
      <c r="I237" s="40">
        <v>0</v>
      </c>
      <c r="J237" s="36">
        <v>0</v>
      </c>
      <c r="K237" s="40">
        <v>0</v>
      </c>
      <c r="L237" s="36">
        <v>0</v>
      </c>
      <c r="M237" s="40">
        <v>0</v>
      </c>
      <c r="N237" s="36">
        <v>0</v>
      </c>
      <c r="O237" s="40">
        <v>0</v>
      </c>
      <c r="P237" s="36">
        <v>0</v>
      </c>
      <c r="Q237" s="40">
        <v>0</v>
      </c>
      <c r="R237" s="36">
        <v>0</v>
      </c>
      <c r="S237" s="40">
        <v>0</v>
      </c>
      <c r="T237" s="36">
        <v>0</v>
      </c>
      <c r="U237" s="40">
        <v>0</v>
      </c>
      <c r="V237" s="36">
        <v>0</v>
      </c>
      <c r="W237" s="40">
        <v>0</v>
      </c>
      <c r="X237" s="36">
        <v>0</v>
      </c>
      <c r="Y237" s="40">
        <v>0</v>
      </c>
      <c r="Z237" s="36">
        <v>0</v>
      </c>
      <c r="AA237" s="40">
        <v>0</v>
      </c>
      <c r="AB237" s="36">
        <v>0</v>
      </c>
      <c r="AC237" s="40">
        <v>0</v>
      </c>
      <c r="AD237" s="36">
        <v>0</v>
      </c>
      <c r="AE237" s="40">
        <v>0</v>
      </c>
      <c r="AF237" s="36">
        <v>0</v>
      </c>
      <c r="AG237" s="40">
        <v>0</v>
      </c>
      <c r="AH237" s="36">
        <v>0</v>
      </c>
      <c r="AI237" s="40">
        <v>0</v>
      </c>
      <c r="AJ237" s="36">
        <v>0</v>
      </c>
      <c r="AK237" s="40">
        <v>0</v>
      </c>
      <c r="AL237" s="36">
        <v>0</v>
      </c>
      <c r="AM237" s="347">
        <v>0</v>
      </c>
      <c r="AN237" s="363">
        <v>0</v>
      </c>
      <c r="AO237" s="373">
        <v>0</v>
      </c>
      <c r="AP237" s="57">
        <v>0</v>
      </c>
      <c r="AQ237" s="40">
        <v>0</v>
      </c>
      <c r="AR237" s="240">
        <v>0</v>
      </c>
      <c r="AS237" s="36">
        <v>0</v>
      </c>
      <c r="AT237" s="40">
        <v>0</v>
      </c>
      <c r="AU237" s="40">
        <v>1</v>
      </c>
      <c r="AV237" s="40">
        <v>0</v>
      </c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6275"/>
      <c r="B238" s="498" t="s">
        <v>208</v>
      </c>
      <c r="C238" s="451">
        <f t="shared" si="75"/>
        <v>1</v>
      </c>
      <c r="D238" s="444">
        <f t="shared" si="76"/>
        <v>0</v>
      </c>
      <c r="E238" s="4384">
        <f t="shared" si="76"/>
        <v>1</v>
      </c>
      <c r="F238" s="58">
        <v>0</v>
      </c>
      <c r="G238" s="60">
        <v>0</v>
      </c>
      <c r="H238" s="58">
        <v>0</v>
      </c>
      <c r="I238" s="60">
        <v>0</v>
      </c>
      <c r="J238" s="58">
        <v>0</v>
      </c>
      <c r="K238" s="60">
        <v>1</v>
      </c>
      <c r="L238" s="58">
        <v>0</v>
      </c>
      <c r="M238" s="60">
        <v>0</v>
      </c>
      <c r="N238" s="58">
        <v>0</v>
      </c>
      <c r="O238" s="60">
        <v>0</v>
      </c>
      <c r="P238" s="58">
        <v>0</v>
      </c>
      <c r="Q238" s="60">
        <v>0</v>
      </c>
      <c r="R238" s="58">
        <v>0</v>
      </c>
      <c r="S238" s="60">
        <v>0</v>
      </c>
      <c r="T238" s="58">
        <v>0</v>
      </c>
      <c r="U238" s="60">
        <v>0</v>
      </c>
      <c r="V238" s="58">
        <v>0</v>
      </c>
      <c r="W238" s="60">
        <v>0</v>
      </c>
      <c r="X238" s="58">
        <v>0</v>
      </c>
      <c r="Y238" s="60">
        <v>0</v>
      </c>
      <c r="Z238" s="58">
        <v>0</v>
      </c>
      <c r="AA238" s="60">
        <v>0</v>
      </c>
      <c r="AB238" s="58">
        <v>0</v>
      </c>
      <c r="AC238" s="60">
        <v>0</v>
      </c>
      <c r="AD238" s="58">
        <v>0</v>
      </c>
      <c r="AE238" s="60">
        <v>0</v>
      </c>
      <c r="AF238" s="58">
        <v>0</v>
      </c>
      <c r="AG238" s="60">
        <v>0</v>
      </c>
      <c r="AH238" s="58">
        <v>0</v>
      </c>
      <c r="AI238" s="60">
        <v>0</v>
      </c>
      <c r="AJ238" s="58">
        <v>0</v>
      </c>
      <c r="AK238" s="60">
        <v>0</v>
      </c>
      <c r="AL238" s="58">
        <v>0</v>
      </c>
      <c r="AM238" s="352">
        <v>0</v>
      </c>
      <c r="AN238" s="490">
        <v>0</v>
      </c>
      <c r="AO238" s="244">
        <v>0</v>
      </c>
      <c r="AP238" s="63">
        <v>0</v>
      </c>
      <c r="AQ238" s="60">
        <v>0</v>
      </c>
      <c r="AR238" s="307">
        <v>0</v>
      </c>
      <c r="AS238" s="58">
        <v>0</v>
      </c>
      <c r="AT238" s="60">
        <v>0</v>
      </c>
      <c r="AU238" s="60">
        <v>0</v>
      </c>
      <c r="AV238" s="60">
        <v>0</v>
      </c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6410" t="s">
        <v>210</v>
      </c>
      <c r="C239" s="6382">
        <f t="shared" si="75"/>
        <v>0</v>
      </c>
      <c r="D239" s="6383">
        <f t="shared" si="76"/>
        <v>0</v>
      </c>
      <c r="E239" s="6381">
        <f t="shared" si="76"/>
        <v>0</v>
      </c>
      <c r="F239" s="6297"/>
      <c r="G239" s="6171"/>
      <c r="H239" s="6297"/>
      <c r="I239" s="6171"/>
      <c r="J239" s="6297"/>
      <c r="K239" s="6171"/>
      <c r="L239" s="6297"/>
      <c r="M239" s="6171"/>
      <c r="N239" s="6297"/>
      <c r="O239" s="6171"/>
      <c r="P239" s="6297"/>
      <c r="Q239" s="6171"/>
      <c r="R239" s="6297"/>
      <c r="S239" s="6171"/>
      <c r="T239" s="6297"/>
      <c r="U239" s="6171"/>
      <c r="V239" s="6297"/>
      <c r="W239" s="6171"/>
      <c r="X239" s="6297"/>
      <c r="Y239" s="6171"/>
      <c r="Z239" s="6297"/>
      <c r="AA239" s="6171"/>
      <c r="AB239" s="6297"/>
      <c r="AC239" s="6171"/>
      <c r="AD239" s="6297"/>
      <c r="AE239" s="6171"/>
      <c r="AF239" s="6297"/>
      <c r="AG239" s="6171"/>
      <c r="AH239" s="6297"/>
      <c r="AI239" s="6171"/>
      <c r="AJ239" s="2863"/>
      <c r="AK239" s="587"/>
      <c r="AL239" s="6297"/>
      <c r="AM239" s="6345"/>
      <c r="AN239" s="363"/>
      <c r="AO239" s="373"/>
      <c r="AP239" s="57"/>
      <c r="AQ239" s="6171"/>
      <c r="AR239" s="6309"/>
      <c r="AS239" s="6297"/>
      <c r="AT239" s="6171"/>
      <c r="AU239" s="6171"/>
      <c r="AV239" s="6171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221"/>
      <c r="B240" s="476" t="s">
        <v>211</v>
      </c>
      <c r="C240" s="441">
        <f t="shared" si="75"/>
        <v>1</v>
      </c>
      <c r="D240" s="442">
        <f t="shared" si="76"/>
        <v>0</v>
      </c>
      <c r="E240" s="4380">
        <f t="shared" si="76"/>
        <v>1</v>
      </c>
      <c r="F240" s="36">
        <v>0</v>
      </c>
      <c r="G240" s="40">
        <v>0</v>
      </c>
      <c r="H240" s="36">
        <v>0</v>
      </c>
      <c r="I240" s="40">
        <v>0</v>
      </c>
      <c r="J240" s="36">
        <v>0</v>
      </c>
      <c r="K240" s="40">
        <v>0</v>
      </c>
      <c r="L240" s="36">
        <v>0</v>
      </c>
      <c r="M240" s="40">
        <v>1</v>
      </c>
      <c r="N240" s="36">
        <v>0</v>
      </c>
      <c r="O240" s="40">
        <v>0</v>
      </c>
      <c r="P240" s="36">
        <v>0</v>
      </c>
      <c r="Q240" s="40">
        <v>0</v>
      </c>
      <c r="R240" s="36">
        <v>0</v>
      </c>
      <c r="S240" s="40">
        <v>0</v>
      </c>
      <c r="T240" s="36">
        <v>0</v>
      </c>
      <c r="U240" s="40">
        <v>0</v>
      </c>
      <c r="V240" s="36">
        <v>0</v>
      </c>
      <c r="W240" s="40">
        <v>0</v>
      </c>
      <c r="X240" s="36">
        <v>0</v>
      </c>
      <c r="Y240" s="40">
        <v>0</v>
      </c>
      <c r="Z240" s="36">
        <v>0</v>
      </c>
      <c r="AA240" s="40">
        <v>0</v>
      </c>
      <c r="AB240" s="36">
        <v>0</v>
      </c>
      <c r="AC240" s="40">
        <v>0</v>
      </c>
      <c r="AD240" s="36">
        <v>0</v>
      </c>
      <c r="AE240" s="40">
        <v>0</v>
      </c>
      <c r="AF240" s="36">
        <v>0</v>
      </c>
      <c r="AG240" s="40">
        <v>0</v>
      </c>
      <c r="AH240" s="36">
        <v>0</v>
      </c>
      <c r="AI240" s="40">
        <v>0</v>
      </c>
      <c r="AJ240" s="58">
        <v>0</v>
      </c>
      <c r="AK240" s="60">
        <v>0</v>
      </c>
      <c r="AL240" s="36">
        <v>0</v>
      </c>
      <c r="AM240" s="347">
        <v>0</v>
      </c>
      <c r="AN240" s="363">
        <v>0</v>
      </c>
      <c r="AO240" s="373">
        <v>0</v>
      </c>
      <c r="AP240" s="57">
        <v>0</v>
      </c>
      <c r="AQ240" s="40">
        <v>0</v>
      </c>
      <c r="AR240" s="240">
        <v>0</v>
      </c>
      <c r="AS240" s="36">
        <v>0</v>
      </c>
      <c r="AT240" s="40">
        <v>0</v>
      </c>
      <c r="AU240" s="40">
        <v>0</v>
      </c>
      <c r="AV240" s="40">
        <v>0</v>
      </c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221"/>
      <c r="B241" s="477" t="s">
        <v>212</v>
      </c>
      <c r="C241" s="454">
        <f t="shared" si="75"/>
        <v>0</v>
      </c>
      <c r="D241" s="455">
        <f t="shared" si="76"/>
        <v>0</v>
      </c>
      <c r="E241" s="4383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6397" t="s">
        <v>214</v>
      </c>
      <c r="C242" s="6382">
        <f t="shared" si="75"/>
        <v>0</v>
      </c>
      <c r="D242" s="6383">
        <f>SUM(F242+H242+J242+L242+N242)</f>
        <v>0</v>
      </c>
      <c r="E242" s="6381">
        <f>SUM(G242+I242+K242+M242+O242)</f>
        <v>0</v>
      </c>
      <c r="F242" s="6297"/>
      <c r="G242" s="6171"/>
      <c r="H242" s="6297"/>
      <c r="I242" s="6171"/>
      <c r="J242" s="6297"/>
      <c r="K242" s="6171"/>
      <c r="L242" s="6297"/>
      <c r="M242" s="6171"/>
      <c r="N242" s="6297"/>
      <c r="O242" s="6171"/>
      <c r="P242" s="6391"/>
      <c r="Q242" s="6392"/>
      <c r="R242" s="6391"/>
      <c r="S242" s="6392"/>
      <c r="T242" s="6391"/>
      <c r="U242" s="6392"/>
      <c r="V242" s="6391"/>
      <c r="W242" s="6392"/>
      <c r="X242" s="6391"/>
      <c r="Y242" s="6392"/>
      <c r="Z242" s="6391"/>
      <c r="AA242" s="6392"/>
      <c r="AB242" s="6391"/>
      <c r="AC242" s="6392"/>
      <c r="AD242" s="6391"/>
      <c r="AE242" s="6392"/>
      <c r="AF242" s="6391"/>
      <c r="AG242" s="6392"/>
      <c r="AH242" s="6391"/>
      <c r="AI242" s="6392"/>
      <c r="AJ242" s="6391"/>
      <c r="AK242" s="6392"/>
      <c r="AL242" s="6391"/>
      <c r="AM242" s="6411"/>
      <c r="AN242" s="6346"/>
      <c r="AO242" s="6265"/>
      <c r="AP242" s="6171"/>
      <c r="AQ242" s="6171"/>
      <c r="AR242" s="6394"/>
      <c r="AS242" s="6297"/>
      <c r="AT242" s="6171"/>
      <c r="AU242" s="6171"/>
      <c r="AV242" s="6171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221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4380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221"/>
      <c r="B244" s="286" t="s">
        <v>216</v>
      </c>
      <c r="C244" s="441">
        <f t="shared" si="75"/>
        <v>0</v>
      </c>
      <c r="D244" s="442">
        <f t="shared" si="77"/>
        <v>0</v>
      </c>
      <c r="E244" s="4380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221"/>
      <c r="B245" s="477" t="s">
        <v>217</v>
      </c>
      <c r="C245" s="454">
        <f t="shared" si="75"/>
        <v>10</v>
      </c>
      <c r="D245" s="455">
        <f t="shared" si="77"/>
        <v>4</v>
      </c>
      <c r="E245" s="4383">
        <f t="shared" si="77"/>
        <v>6</v>
      </c>
      <c r="F245" s="43">
        <v>0</v>
      </c>
      <c r="G245" s="63">
        <v>0</v>
      </c>
      <c r="H245" s="43">
        <v>0</v>
      </c>
      <c r="I245" s="63">
        <v>0</v>
      </c>
      <c r="J245" s="43">
        <v>2</v>
      </c>
      <c r="K245" s="63">
        <v>5</v>
      </c>
      <c r="L245" s="43">
        <v>2</v>
      </c>
      <c r="M245" s="63">
        <v>1</v>
      </c>
      <c r="N245" s="43">
        <v>0</v>
      </c>
      <c r="O245" s="63"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0</v>
      </c>
      <c r="AQ245" s="43">
        <v>0</v>
      </c>
      <c r="AR245" s="504"/>
      <c r="AS245" s="43">
        <v>0</v>
      </c>
      <c r="AT245" s="63">
        <v>0</v>
      </c>
      <c r="AU245" s="63">
        <v>5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6412" t="s">
        <v>248</v>
      </c>
      <c r="C246" s="436">
        <f t="shared" si="75"/>
        <v>2</v>
      </c>
      <c r="D246" s="437">
        <f t="shared" ref="D246:E264" si="78">SUM(F246+H246+J246+L246+N246+P246+R246+T246+V246+X246+Z246+AB246+AD246+AF246+AH246+AJ246+AL246)</f>
        <v>1</v>
      </c>
      <c r="E246" s="4385">
        <f>SUM(G246+I246+K246+M246+O246+Q246+S246+U246+W246+Y246+AA246+AC246+AE246+AG246+AI246+AK246+AM246)</f>
        <v>1</v>
      </c>
      <c r="F246" s="55">
        <v>0</v>
      </c>
      <c r="G246" s="57">
        <v>0</v>
      </c>
      <c r="H246" s="55">
        <v>1</v>
      </c>
      <c r="I246" s="57">
        <v>0</v>
      </c>
      <c r="J246" s="55">
        <v>0</v>
      </c>
      <c r="K246" s="57">
        <v>1</v>
      </c>
      <c r="L246" s="55">
        <v>0</v>
      </c>
      <c r="M246" s="57">
        <v>0</v>
      </c>
      <c r="N246" s="55">
        <v>0</v>
      </c>
      <c r="O246" s="57">
        <v>0</v>
      </c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6398"/>
      <c r="AN246" s="6265">
        <v>0</v>
      </c>
      <c r="AO246" s="6347">
        <v>0</v>
      </c>
      <c r="AP246" s="6298">
        <v>0</v>
      </c>
      <c r="AQ246" s="57">
        <v>0</v>
      </c>
      <c r="AR246" s="57">
        <v>0</v>
      </c>
      <c r="AS246" s="6297">
        <v>0</v>
      </c>
      <c r="AT246" s="40">
        <v>0</v>
      </c>
      <c r="AU246" s="40">
        <v>0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221"/>
      <c r="B247" s="4381" t="s">
        <v>220</v>
      </c>
      <c r="C247" s="441">
        <f t="shared" si="75"/>
        <v>0</v>
      </c>
      <c r="D247" s="442">
        <f t="shared" si="78"/>
        <v>0</v>
      </c>
      <c r="E247" s="4380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221"/>
      <c r="B248" s="4381" t="s">
        <v>221</v>
      </c>
      <c r="C248" s="441">
        <f t="shared" si="75"/>
        <v>0</v>
      </c>
      <c r="D248" s="442">
        <f t="shared" si="78"/>
        <v>0</v>
      </c>
      <c r="E248" s="4380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221"/>
      <c r="B249" s="4381" t="s">
        <v>222</v>
      </c>
      <c r="C249" s="441">
        <f t="shared" si="75"/>
        <v>0</v>
      </c>
      <c r="D249" s="442">
        <f t="shared" si="78"/>
        <v>0</v>
      </c>
      <c r="E249" s="4380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221"/>
      <c r="B250" s="4381" t="s">
        <v>223</v>
      </c>
      <c r="C250" s="436">
        <f t="shared" si="75"/>
        <v>0</v>
      </c>
      <c r="D250" s="437">
        <f t="shared" si="78"/>
        <v>0</v>
      </c>
      <c r="E250" s="4385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6275"/>
      <c r="B251" s="469" t="s">
        <v>224</v>
      </c>
      <c r="C251" s="1588">
        <f t="shared" si="75"/>
        <v>2</v>
      </c>
      <c r="D251" s="432">
        <f t="shared" si="78"/>
        <v>1</v>
      </c>
      <c r="E251" s="416">
        <f t="shared" si="78"/>
        <v>1</v>
      </c>
      <c r="F251" s="36">
        <v>0</v>
      </c>
      <c r="G251" s="40">
        <v>0</v>
      </c>
      <c r="H251" s="36">
        <v>0</v>
      </c>
      <c r="I251" s="40">
        <v>0</v>
      </c>
      <c r="J251" s="36">
        <v>1</v>
      </c>
      <c r="K251" s="40">
        <v>1</v>
      </c>
      <c r="L251" s="36">
        <v>0</v>
      </c>
      <c r="M251" s="40">
        <v>0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6412" t="s">
        <v>226</v>
      </c>
      <c r="C252" s="6382">
        <f t="shared" si="75"/>
        <v>0</v>
      </c>
      <c r="D252" s="6383">
        <f t="shared" si="78"/>
        <v>0</v>
      </c>
      <c r="E252" s="6381">
        <f t="shared" si="78"/>
        <v>0</v>
      </c>
      <c r="F252" s="6297"/>
      <c r="G252" s="6171"/>
      <c r="H252" s="6297"/>
      <c r="I252" s="6171"/>
      <c r="J252" s="6297"/>
      <c r="K252" s="6171"/>
      <c r="L252" s="6297"/>
      <c r="M252" s="6171"/>
      <c r="N252" s="6297"/>
      <c r="O252" s="6171"/>
      <c r="P252" s="6297"/>
      <c r="Q252" s="6171"/>
      <c r="R252" s="6297"/>
      <c r="S252" s="6171"/>
      <c r="T252" s="6297"/>
      <c r="U252" s="6171"/>
      <c r="V252" s="6297"/>
      <c r="W252" s="6171"/>
      <c r="X252" s="6297"/>
      <c r="Y252" s="6171"/>
      <c r="Z252" s="6297"/>
      <c r="AA252" s="6171"/>
      <c r="AB252" s="6297"/>
      <c r="AC252" s="6171"/>
      <c r="AD252" s="6297"/>
      <c r="AE252" s="6171"/>
      <c r="AF252" s="6297"/>
      <c r="AG252" s="6171"/>
      <c r="AH252" s="6297"/>
      <c r="AI252" s="6171"/>
      <c r="AJ252" s="6297"/>
      <c r="AK252" s="6171"/>
      <c r="AL252" s="6297"/>
      <c r="AM252" s="6345"/>
      <c r="AN252" s="363"/>
      <c r="AO252" s="373"/>
      <c r="AP252" s="57"/>
      <c r="AQ252" s="507"/>
      <c r="AR252" s="508"/>
      <c r="AS252" s="6297"/>
      <c r="AT252" s="6171"/>
      <c r="AU252" s="6171"/>
      <c r="AV252" s="6171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221"/>
      <c r="B253" s="4379" t="s">
        <v>227</v>
      </c>
      <c r="C253" s="436">
        <f t="shared" si="75"/>
        <v>0</v>
      </c>
      <c r="D253" s="437">
        <f t="shared" si="78"/>
        <v>0</v>
      </c>
      <c r="E253" s="4385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6275"/>
      <c r="B254" s="4382" t="s">
        <v>228</v>
      </c>
      <c r="C254" s="6385">
        <f t="shared" si="75"/>
        <v>0</v>
      </c>
      <c r="D254" s="6386">
        <f t="shared" si="78"/>
        <v>0</v>
      </c>
      <c r="E254" s="6387">
        <f t="shared" si="78"/>
        <v>0</v>
      </c>
      <c r="F254" s="4297"/>
      <c r="G254" s="6319"/>
      <c r="H254" s="4297"/>
      <c r="I254" s="6319"/>
      <c r="J254" s="4297"/>
      <c r="K254" s="6319"/>
      <c r="L254" s="4297"/>
      <c r="M254" s="6319"/>
      <c r="N254" s="4297"/>
      <c r="O254" s="6319"/>
      <c r="P254" s="4297"/>
      <c r="Q254" s="6319"/>
      <c r="R254" s="4297"/>
      <c r="S254" s="6319"/>
      <c r="T254" s="4297"/>
      <c r="U254" s="6319"/>
      <c r="V254" s="4297"/>
      <c r="W254" s="6319"/>
      <c r="X254" s="4297"/>
      <c r="Y254" s="6319"/>
      <c r="Z254" s="4297"/>
      <c r="AA254" s="6319"/>
      <c r="AB254" s="4297"/>
      <c r="AC254" s="6319"/>
      <c r="AD254" s="4297"/>
      <c r="AE254" s="6319"/>
      <c r="AF254" s="4297"/>
      <c r="AG254" s="6319"/>
      <c r="AH254" s="4297"/>
      <c r="AI254" s="6319"/>
      <c r="AJ254" s="4297"/>
      <c r="AK254" s="6319"/>
      <c r="AL254" s="4297"/>
      <c r="AM254" s="428"/>
      <c r="AN254" s="4629"/>
      <c r="AO254" s="827"/>
      <c r="AP254" s="6319"/>
      <c r="AQ254" s="384"/>
      <c r="AR254" s="504"/>
      <c r="AS254" s="4297"/>
      <c r="AT254" s="6319"/>
      <c r="AU254" s="6319"/>
      <c r="AV254" s="6319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6317" t="s">
        <v>229</v>
      </c>
      <c r="B255" s="6133"/>
      <c r="C255" s="436">
        <f t="shared" si="75"/>
        <v>1</v>
      </c>
      <c r="D255" s="437">
        <f t="shared" si="78"/>
        <v>0</v>
      </c>
      <c r="E255" s="4385">
        <f t="shared" si="78"/>
        <v>1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0</v>
      </c>
      <c r="L255" s="55">
        <v>0</v>
      </c>
      <c r="M255" s="57">
        <v>1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0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>
        <v>0</v>
      </c>
      <c r="AE255" s="57">
        <v>0</v>
      </c>
      <c r="AF255" s="55">
        <v>0</v>
      </c>
      <c r="AG255" s="57">
        <v>0</v>
      </c>
      <c r="AH255" s="55">
        <v>0</v>
      </c>
      <c r="AI255" s="57">
        <v>0</v>
      </c>
      <c r="AJ255" s="55">
        <v>0</v>
      </c>
      <c r="AK255" s="57">
        <v>0</v>
      </c>
      <c r="AL255" s="55">
        <v>0</v>
      </c>
      <c r="AM255" s="362">
        <v>0</v>
      </c>
      <c r="AN255" s="363">
        <v>0</v>
      </c>
      <c r="AO255" s="373">
        <v>0</v>
      </c>
      <c r="AP255" s="57">
        <v>0</v>
      </c>
      <c r="AQ255" s="57">
        <v>0</v>
      </c>
      <c r="AR255" s="439">
        <v>0</v>
      </c>
      <c r="AS255" s="55">
        <v>0</v>
      </c>
      <c r="AT255" s="57">
        <v>0</v>
      </c>
      <c r="AU255" s="57">
        <v>0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2</v>
      </c>
      <c r="D256" s="442">
        <f t="shared" si="78"/>
        <v>0</v>
      </c>
      <c r="E256" s="4380">
        <f t="shared" si="78"/>
        <v>2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2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1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4380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7</v>
      </c>
      <c r="D258" s="442">
        <f t="shared" si="78"/>
        <v>2</v>
      </c>
      <c r="E258" s="4380">
        <f t="shared" si="78"/>
        <v>5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1</v>
      </c>
      <c r="M258" s="40">
        <v>2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2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1</v>
      </c>
      <c r="AC258" s="40">
        <v>1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6397" t="s">
        <v>234</v>
      </c>
      <c r="C259" s="441">
        <f t="shared" si="75"/>
        <v>0</v>
      </c>
      <c r="D259" s="442">
        <f t="shared" si="78"/>
        <v>0</v>
      </c>
      <c r="E259" s="4380">
        <f t="shared" si="78"/>
        <v>0</v>
      </c>
      <c r="F259" s="58"/>
      <c r="G259" s="60"/>
      <c r="H259" s="58"/>
      <c r="I259" s="60"/>
      <c r="J259" s="58"/>
      <c r="K259" s="60"/>
      <c r="L259" s="58"/>
      <c r="M259" s="60"/>
      <c r="N259" s="58"/>
      <c r="O259" s="60"/>
      <c r="P259" s="58"/>
      <c r="Q259" s="60"/>
      <c r="R259" s="58"/>
      <c r="S259" s="60"/>
      <c r="T259" s="58"/>
      <c r="U259" s="60"/>
      <c r="V259" s="58"/>
      <c r="W259" s="60"/>
      <c r="X259" s="58"/>
      <c r="Y259" s="60"/>
      <c r="Z259" s="58"/>
      <c r="AA259" s="60"/>
      <c r="AB259" s="58"/>
      <c r="AC259" s="60"/>
      <c r="AD259" s="58"/>
      <c r="AE259" s="60"/>
      <c r="AF259" s="58"/>
      <c r="AG259" s="60"/>
      <c r="AH259" s="58"/>
      <c r="AI259" s="60"/>
      <c r="AJ259" s="58"/>
      <c r="AK259" s="60"/>
      <c r="AL259" s="58"/>
      <c r="AM259" s="352"/>
      <c r="AN259" s="363"/>
      <c r="AO259" s="373"/>
      <c r="AP259" s="57"/>
      <c r="AQ259" s="60"/>
      <c r="AR259" s="307"/>
      <c r="AS259" s="58"/>
      <c r="AT259" s="60"/>
      <c r="AU259" s="60"/>
      <c r="AV259" s="60"/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221"/>
      <c r="B260" s="286" t="s">
        <v>235</v>
      </c>
      <c r="C260" s="441">
        <f t="shared" si="75"/>
        <v>0</v>
      </c>
      <c r="D260" s="442">
        <f t="shared" si="78"/>
        <v>0</v>
      </c>
      <c r="E260" s="4380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221"/>
      <c r="B261" s="286" t="s">
        <v>236</v>
      </c>
      <c r="C261" s="441">
        <f t="shared" si="75"/>
        <v>0</v>
      </c>
      <c r="D261" s="442">
        <f t="shared" si="78"/>
        <v>0</v>
      </c>
      <c r="E261" s="4380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221"/>
      <c r="B262" s="286" t="s">
        <v>237</v>
      </c>
      <c r="C262" s="441">
        <f t="shared" si="75"/>
        <v>0</v>
      </c>
      <c r="D262" s="442">
        <f t="shared" si="78"/>
        <v>0</v>
      </c>
      <c r="E262" s="4380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6275"/>
      <c r="B263" s="477" t="s">
        <v>238</v>
      </c>
      <c r="C263" s="454">
        <f t="shared" si="75"/>
        <v>0</v>
      </c>
      <c r="D263" s="455">
        <f t="shared" si="78"/>
        <v>0</v>
      </c>
      <c r="E263" s="4383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3970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4383">
        <f t="shared" ref="E265:E283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4629"/>
      <c r="AO265" s="827"/>
      <c r="AP265" s="6319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6261" t="s">
        <v>72</v>
      </c>
      <c r="D267" s="6261"/>
      <c r="E267" s="6261"/>
      <c r="F267" s="6138" t="s">
        <v>250</v>
      </c>
      <c r="G267" s="6197"/>
      <c r="H267" s="6138" t="s">
        <v>251</v>
      </c>
      <c r="I267" s="6197"/>
      <c r="J267" s="6138" t="s">
        <v>252</v>
      </c>
      <c r="K267" s="6197"/>
      <c r="L267" s="6138" t="s">
        <v>253</v>
      </c>
      <c r="M267" s="6197"/>
      <c r="N267" s="6138" t="s">
        <v>254</v>
      </c>
      <c r="O267" s="6197"/>
      <c r="P267" s="6138" t="s">
        <v>255</v>
      </c>
      <c r="Q267" s="6197"/>
      <c r="R267" s="6138" t="s">
        <v>256</v>
      </c>
      <c r="S267" s="6197"/>
      <c r="T267" s="6138" t="s">
        <v>257</v>
      </c>
      <c r="U267" s="6197"/>
      <c r="V267" s="6138" t="s">
        <v>258</v>
      </c>
      <c r="W267" s="6197"/>
      <c r="X267" s="6138" t="s">
        <v>259</v>
      </c>
      <c r="Y267" s="6197"/>
      <c r="Z267" s="6138" t="s">
        <v>260</v>
      </c>
      <c r="AA267" s="6197"/>
      <c r="AB267" s="6138" t="s">
        <v>261</v>
      </c>
      <c r="AC267" s="6197"/>
      <c r="AD267" s="6138" t="s">
        <v>262</v>
      </c>
      <c r="AE267" s="6197"/>
      <c r="AF267" s="6138" t="s">
        <v>263</v>
      </c>
      <c r="AG267" s="6197"/>
      <c r="AH267" s="6138" t="s">
        <v>264</v>
      </c>
      <c r="AI267" s="6197"/>
      <c r="AJ267" s="6138" t="s">
        <v>265</v>
      </c>
      <c r="AK267" s="6197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361"/>
      <c r="B268" s="5326"/>
      <c r="C268" s="6141" t="s">
        <v>97</v>
      </c>
      <c r="D268" s="6259" t="s">
        <v>62</v>
      </c>
      <c r="E268" s="6145" t="s">
        <v>98</v>
      </c>
      <c r="F268" s="6370" t="s">
        <v>62</v>
      </c>
      <c r="G268" s="6413" t="s">
        <v>98</v>
      </c>
      <c r="H268" s="6370" t="s">
        <v>62</v>
      </c>
      <c r="I268" s="6413" t="s">
        <v>98</v>
      </c>
      <c r="J268" s="6370" t="s">
        <v>62</v>
      </c>
      <c r="K268" s="6413" t="s">
        <v>98</v>
      </c>
      <c r="L268" s="6370" t="s">
        <v>62</v>
      </c>
      <c r="M268" s="6413" t="s">
        <v>98</v>
      </c>
      <c r="N268" s="6370" t="s">
        <v>62</v>
      </c>
      <c r="O268" s="6413" t="s">
        <v>98</v>
      </c>
      <c r="P268" s="6370" t="s">
        <v>62</v>
      </c>
      <c r="Q268" s="6413" t="s">
        <v>98</v>
      </c>
      <c r="R268" s="6370" t="s">
        <v>62</v>
      </c>
      <c r="S268" s="6413" t="s">
        <v>98</v>
      </c>
      <c r="T268" s="6370" t="s">
        <v>62</v>
      </c>
      <c r="U268" s="6413" t="s">
        <v>98</v>
      </c>
      <c r="V268" s="6370" t="s">
        <v>62</v>
      </c>
      <c r="W268" s="6413" t="s">
        <v>98</v>
      </c>
      <c r="X268" s="6370" t="s">
        <v>62</v>
      </c>
      <c r="Y268" s="6413" t="s">
        <v>98</v>
      </c>
      <c r="Z268" s="6370" t="s">
        <v>62</v>
      </c>
      <c r="AA268" s="6413" t="s">
        <v>98</v>
      </c>
      <c r="AB268" s="6370" t="s">
        <v>62</v>
      </c>
      <c r="AC268" s="6413" t="s">
        <v>98</v>
      </c>
      <c r="AD268" s="6370" t="s">
        <v>62</v>
      </c>
      <c r="AE268" s="6413" t="s">
        <v>98</v>
      </c>
      <c r="AF268" s="6370" t="s">
        <v>62</v>
      </c>
      <c r="AG268" s="6413" t="s">
        <v>98</v>
      </c>
      <c r="AH268" s="6370" t="s">
        <v>62</v>
      </c>
      <c r="AI268" s="6413" t="s">
        <v>98</v>
      </c>
      <c r="AJ268" s="6370" t="s">
        <v>62</v>
      </c>
      <c r="AK268" s="6413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6300" t="s">
        <v>171</v>
      </c>
      <c r="C269" s="6301">
        <f>SUM(D269+E269)</f>
        <v>0</v>
      </c>
      <c r="D269" s="6302">
        <f>SUM(F269+H269+J269+L269+N269+P269+R269+T269+V269+X269+Z269+AB269+AD269+AF269+AH269+AJ269)</f>
        <v>0</v>
      </c>
      <c r="E269" s="6264">
        <f>SUM(G269+I269+K269+M269+O269+Q269+S269+U269+W269+Y269+AA269+AC269+AE269+AG269+AI269+AK269)</f>
        <v>0</v>
      </c>
      <c r="F269" s="6297"/>
      <c r="G269" s="6171"/>
      <c r="H269" s="6297"/>
      <c r="I269" s="6171"/>
      <c r="J269" s="6297"/>
      <c r="K269" s="6171"/>
      <c r="L269" s="6297"/>
      <c r="M269" s="6171"/>
      <c r="N269" s="6297"/>
      <c r="O269" s="6171"/>
      <c r="P269" s="6297"/>
      <c r="Q269" s="6171"/>
      <c r="R269" s="6297"/>
      <c r="S269" s="6171"/>
      <c r="T269" s="6297"/>
      <c r="U269" s="6171"/>
      <c r="V269" s="6297"/>
      <c r="W269" s="6171"/>
      <c r="X269" s="6297"/>
      <c r="Y269" s="6171"/>
      <c r="Z269" s="6297"/>
      <c r="AA269" s="6171"/>
      <c r="AB269" s="6297"/>
      <c r="AC269" s="6171"/>
      <c r="AD269" s="6297"/>
      <c r="AE269" s="6171"/>
      <c r="AF269" s="6297"/>
      <c r="AG269" s="6171"/>
      <c r="AH269" s="6297"/>
      <c r="AI269" s="6171"/>
      <c r="AJ269" s="6297"/>
      <c r="AK269" s="6171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6414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4388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6300" t="s">
        <v>171</v>
      </c>
      <c r="C271" s="6301">
        <f>SUM(D271+E271)</f>
        <v>0</v>
      </c>
      <c r="D271" s="6302">
        <f t="shared" si="80"/>
        <v>0</v>
      </c>
      <c r="E271" s="6264">
        <f t="shared" si="80"/>
        <v>0</v>
      </c>
      <c r="F271" s="6297"/>
      <c r="G271" s="6171"/>
      <c r="H271" s="6297"/>
      <c r="I271" s="6171"/>
      <c r="J271" s="6297"/>
      <c r="K271" s="6171"/>
      <c r="L271" s="6297"/>
      <c r="M271" s="6171"/>
      <c r="N271" s="6297"/>
      <c r="O271" s="6171"/>
      <c r="P271" s="6297"/>
      <c r="Q271" s="6171"/>
      <c r="R271" s="6297"/>
      <c r="S271" s="6171"/>
      <c r="T271" s="6297"/>
      <c r="U271" s="6171"/>
      <c r="V271" s="6297"/>
      <c r="W271" s="6171"/>
      <c r="X271" s="6297"/>
      <c r="Y271" s="6171"/>
      <c r="Z271" s="6297"/>
      <c r="AA271" s="6171"/>
      <c r="AB271" s="6297"/>
      <c r="AC271" s="6171"/>
      <c r="AD271" s="6297"/>
      <c r="AE271" s="6171"/>
      <c r="AF271" s="6297"/>
      <c r="AG271" s="6171"/>
      <c r="AH271" s="6297"/>
      <c r="AI271" s="6171"/>
      <c r="AJ271" s="6297"/>
      <c r="AK271" s="6171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6414"/>
      <c r="B272" s="88" t="s">
        <v>85</v>
      </c>
      <c r="C272" s="4545">
        <f>SUM(D272+E272)</f>
        <v>0</v>
      </c>
      <c r="D272" s="6415">
        <f t="shared" si="80"/>
        <v>0</v>
      </c>
      <c r="E272" s="6271">
        <f t="shared" si="80"/>
        <v>0</v>
      </c>
      <c r="F272" s="4297"/>
      <c r="G272" s="6319"/>
      <c r="H272" s="4297"/>
      <c r="I272" s="6319"/>
      <c r="J272" s="4297"/>
      <c r="K272" s="6319"/>
      <c r="L272" s="4297"/>
      <c r="M272" s="6319"/>
      <c r="N272" s="4297"/>
      <c r="O272" s="6319"/>
      <c r="P272" s="4297"/>
      <c r="Q272" s="6319"/>
      <c r="R272" s="4297"/>
      <c r="S272" s="6319"/>
      <c r="T272" s="4297"/>
      <c r="U272" s="6319"/>
      <c r="V272" s="4297"/>
      <c r="W272" s="6319"/>
      <c r="X272" s="4297"/>
      <c r="Y272" s="6319"/>
      <c r="Z272" s="4297"/>
      <c r="AA272" s="6319"/>
      <c r="AB272" s="4297"/>
      <c r="AC272" s="6319"/>
      <c r="AD272" s="4297"/>
      <c r="AE272" s="6319"/>
      <c r="AF272" s="4297"/>
      <c r="AG272" s="6319"/>
      <c r="AH272" s="4297"/>
      <c r="AI272" s="6319"/>
      <c r="AJ272" s="4297"/>
      <c r="AK272" s="6319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6416" t="s">
        <v>271</v>
      </c>
      <c r="G274" s="5886"/>
      <c r="H274" s="5886"/>
      <c r="I274" s="5886"/>
      <c r="J274" s="5886"/>
      <c r="K274" s="5886"/>
      <c r="L274" s="5886"/>
      <c r="M274" s="5886"/>
      <c r="N274" s="5886"/>
      <c r="O274" s="5886"/>
      <c r="P274" s="5886"/>
      <c r="Q274" s="5886"/>
      <c r="R274" s="5886"/>
      <c r="S274" s="5886"/>
      <c r="T274" s="5886"/>
      <c r="U274" s="5886"/>
      <c r="V274" s="5886"/>
      <c r="W274" s="5886"/>
      <c r="X274" s="5886"/>
      <c r="Y274" s="5886"/>
      <c r="Z274" s="5886"/>
      <c r="AA274" s="5886"/>
      <c r="AB274" s="5886"/>
      <c r="AC274" s="5886"/>
      <c r="AD274" s="5886"/>
      <c r="AE274" s="5886"/>
      <c r="AF274" s="5886"/>
      <c r="AG274" s="5886"/>
      <c r="AH274" s="5886"/>
      <c r="AI274" s="5886"/>
      <c r="AJ274" s="5886"/>
      <c r="AK274" s="6417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293"/>
      <c r="B275" s="5295"/>
      <c r="C275" s="5361"/>
      <c r="D275" s="4790"/>
      <c r="E275" s="5326"/>
      <c r="F275" s="6416" t="s">
        <v>183</v>
      </c>
      <c r="G275" s="6418"/>
      <c r="H275" s="6416" t="s">
        <v>184</v>
      </c>
      <c r="I275" s="6418"/>
      <c r="J275" s="6416" t="s">
        <v>119</v>
      </c>
      <c r="K275" s="6418"/>
      <c r="L275" s="6416" t="s">
        <v>12</v>
      </c>
      <c r="M275" s="6418"/>
      <c r="N275" s="6138" t="s">
        <v>13</v>
      </c>
      <c r="O275" s="6197"/>
      <c r="P275" s="6138" t="s">
        <v>14</v>
      </c>
      <c r="Q275" s="6197"/>
      <c r="R275" s="6138" t="s">
        <v>15</v>
      </c>
      <c r="S275" s="6197"/>
      <c r="T275" s="6138" t="s">
        <v>16</v>
      </c>
      <c r="U275" s="6197"/>
      <c r="V275" s="6138" t="s">
        <v>17</v>
      </c>
      <c r="W275" s="6197"/>
      <c r="X275" s="6138" t="s">
        <v>18</v>
      </c>
      <c r="Y275" s="6197"/>
      <c r="Z275" s="6138" t="s">
        <v>273</v>
      </c>
      <c r="AA275" s="6197"/>
      <c r="AB275" s="6138" t="s">
        <v>45</v>
      </c>
      <c r="AC275" s="6197"/>
      <c r="AD275" s="6138" t="s">
        <v>46</v>
      </c>
      <c r="AE275" s="6197"/>
      <c r="AF275" s="6138" t="s">
        <v>274</v>
      </c>
      <c r="AG275" s="6197"/>
      <c r="AH275" s="6138" t="s">
        <v>275</v>
      </c>
      <c r="AI275" s="6197"/>
      <c r="AJ275" s="6253" t="s">
        <v>276</v>
      </c>
      <c r="AK275" s="6254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6419"/>
      <c r="B276" s="6414"/>
      <c r="C276" s="2869" t="s">
        <v>97</v>
      </c>
      <c r="D276" s="2870" t="s">
        <v>62</v>
      </c>
      <c r="E276" s="4376" t="s">
        <v>98</v>
      </c>
      <c r="F276" s="2871" t="s">
        <v>62</v>
      </c>
      <c r="G276" s="686" t="s">
        <v>98</v>
      </c>
      <c r="H276" s="2871" t="s">
        <v>62</v>
      </c>
      <c r="I276" s="686" t="s">
        <v>98</v>
      </c>
      <c r="J276" s="2871" t="s">
        <v>62</v>
      </c>
      <c r="K276" s="686" t="s">
        <v>98</v>
      </c>
      <c r="L276" s="2871" t="s">
        <v>62</v>
      </c>
      <c r="M276" s="686" t="s">
        <v>98</v>
      </c>
      <c r="N276" s="2871" t="s">
        <v>62</v>
      </c>
      <c r="O276" s="686" t="s">
        <v>98</v>
      </c>
      <c r="P276" s="2871" t="s">
        <v>62</v>
      </c>
      <c r="Q276" s="686" t="s">
        <v>98</v>
      </c>
      <c r="R276" s="2871" t="s">
        <v>62</v>
      </c>
      <c r="S276" s="686" t="s">
        <v>98</v>
      </c>
      <c r="T276" s="4393" t="s">
        <v>62</v>
      </c>
      <c r="U276" s="4393" t="s">
        <v>98</v>
      </c>
      <c r="V276" s="6420" t="s">
        <v>62</v>
      </c>
      <c r="W276" s="686" t="s">
        <v>98</v>
      </c>
      <c r="X276" s="2871" t="s">
        <v>62</v>
      </c>
      <c r="Y276" s="686" t="s">
        <v>98</v>
      </c>
      <c r="Z276" s="2871" t="s">
        <v>62</v>
      </c>
      <c r="AA276" s="686" t="s">
        <v>98</v>
      </c>
      <c r="AB276" s="2871" t="s">
        <v>62</v>
      </c>
      <c r="AC276" s="686" t="s">
        <v>98</v>
      </c>
      <c r="AD276" s="2871" t="s">
        <v>62</v>
      </c>
      <c r="AE276" s="686" t="s">
        <v>98</v>
      </c>
      <c r="AF276" s="2871" t="s">
        <v>62</v>
      </c>
      <c r="AG276" s="686" t="s">
        <v>98</v>
      </c>
      <c r="AH276" s="2871" t="s">
        <v>62</v>
      </c>
      <c r="AI276" s="686" t="s">
        <v>98</v>
      </c>
      <c r="AJ276" s="2871" t="s">
        <v>62</v>
      </c>
      <c r="AK276" s="687" t="s">
        <v>98</v>
      </c>
      <c r="AL276" s="5326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2873">
        <f>SUM(D277+E277)</f>
        <v>0</v>
      </c>
      <c r="D277" s="2874">
        <f>SUM(F277+H277+J277+L277+N277+P277+R277+T277+V277+X277+Z277+AB277+AD277+AF277+AH277+AJ277)</f>
        <v>0</v>
      </c>
      <c r="E277" s="6344">
        <f>SUM(G277+I277+K277+M277+O277+Q277+S277+U277+W277+Y277+AA277+AC277+AE277+AG277+AI277+AK277)</f>
        <v>0</v>
      </c>
      <c r="F277" s="6297"/>
      <c r="G277" s="6171"/>
      <c r="H277" s="6297"/>
      <c r="I277" s="6171"/>
      <c r="J277" s="6297"/>
      <c r="K277" s="6171"/>
      <c r="L277" s="6297"/>
      <c r="M277" s="6171"/>
      <c r="N277" s="6297"/>
      <c r="O277" s="6171"/>
      <c r="P277" s="6297"/>
      <c r="Q277" s="6171"/>
      <c r="R277" s="6297"/>
      <c r="S277" s="6171"/>
      <c r="T277" s="6297"/>
      <c r="U277" s="6171"/>
      <c r="V277" s="6297"/>
      <c r="W277" s="6171"/>
      <c r="X277" s="6297"/>
      <c r="Y277" s="6171"/>
      <c r="Z277" s="6297"/>
      <c r="AA277" s="6171"/>
      <c r="AB277" s="6297"/>
      <c r="AC277" s="6171"/>
      <c r="AD277" s="6297"/>
      <c r="AE277" s="6171"/>
      <c r="AF277" s="6297"/>
      <c r="AG277" s="6171"/>
      <c r="AH277" s="6297"/>
      <c r="AI277" s="6171"/>
      <c r="AJ277" s="6297"/>
      <c r="AK277" s="6266"/>
      <c r="AL277" s="6171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6414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3972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6321"/>
      <c r="AW279" s="6322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6414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6330"/>
      <c r="AW280" s="6292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6330"/>
      <c r="AW281" s="6292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6294" t="s">
        <v>281</v>
      </c>
      <c r="D282" s="6294"/>
      <c r="E282" s="6294"/>
      <c r="F282" s="6138" t="s">
        <v>282</v>
      </c>
      <c r="G282" s="5337"/>
      <c r="H282" s="5337"/>
      <c r="I282" s="5337"/>
      <c r="J282" s="5337"/>
      <c r="K282" s="5337"/>
      <c r="L282" s="5337"/>
      <c r="M282" s="5337"/>
      <c r="N282" s="5337"/>
      <c r="O282" s="5337"/>
      <c r="P282" s="5337"/>
      <c r="Q282" s="5337"/>
      <c r="R282" s="5337"/>
      <c r="S282" s="5337"/>
      <c r="T282" s="5337"/>
      <c r="U282" s="5337"/>
      <c r="V282" s="5337"/>
      <c r="W282" s="5337"/>
      <c r="X282" s="5337"/>
      <c r="Y282" s="5337"/>
      <c r="Z282" s="5337"/>
      <c r="AA282" s="5337"/>
      <c r="AB282" s="5337"/>
      <c r="AC282" s="5337"/>
      <c r="AD282" s="5337"/>
      <c r="AE282" s="5337"/>
      <c r="AF282" s="5337"/>
      <c r="AG282" s="5337"/>
      <c r="AH282" s="5337"/>
      <c r="AI282" s="5337"/>
      <c r="AJ282" s="5337"/>
      <c r="AK282" s="5337"/>
      <c r="AL282" s="5337"/>
      <c r="AM282" s="6139"/>
      <c r="AN282" s="5843" t="s">
        <v>85</v>
      </c>
      <c r="AO282" s="5843"/>
      <c r="AP282" s="6252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6330"/>
      <c r="AW282" s="6292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6294"/>
      <c r="D283" s="6294"/>
      <c r="E283" s="6294"/>
      <c r="F283" s="6253" t="s">
        <v>284</v>
      </c>
      <c r="G283" s="5843"/>
      <c r="H283" s="6253" t="s">
        <v>183</v>
      </c>
      <c r="I283" s="5843"/>
      <c r="J283" s="6253" t="s">
        <v>184</v>
      </c>
      <c r="K283" s="5843"/>
      <c r="L283" s="6253" t="s">
        <v>119</v>
      </c>
      <c r="M283" s="5843"/>
      <c r="N283" s="6253" t="s">
        <v>12</v>
      </c>
      <c r="O283" s="5843"/>
      <c r="P283" s="6253" t="s">
        <v>121</v>
      </c>
      <c r="Q283" s="6252"/>
      <c r="R283" s="6253" t="s">
        <v>122</v>
      </c>
      <c r="S283" s="6252"/>
      <c r="T283" s="6253" t="s">
        <v>123</v>
      </c>
      <c r="U283" s="6252"/>
      <c r="V283" s="6253" t="s">
        <v>124</v>
      </c>
      <c r="W283" s="6252"/>
      <c r="X283" s="6253" t="s">
        <v>125</v>
      </c>
      <c r="Y283" s="6252"/>
      <c r="Z283" s="6253" t="s">
        <v>126</v>
      </c>
      <c r="AA283" s="6252"/>
      <c r="AB283" s="6253" t="s">
        <v>127</v>
      </c>
      <c r="AC283" s="6252"/>
      <c r="AD283" s="6253" t="s">
        <v>128</v>
      </c>
      <c r="AE283" s="6252"/>
      <c r="AF283" s="6253" t="s">
        <v>129</v>
      </c>
      <c r="AG283" s="6252"/>
      <c r="AH283" s="6253" t="s">
        <v>130</v>
      </c>
      <c r="AI283" s="6252"/>
      <c r="AJ283" s="6253" t="s">
        <v>131</v>
      </c>
      <c r="AK283" s="6252"/>
      <c r="AL283" s="6253" t="s">
        <v>132</v>
      </c>
      <c r="AM283" s="6254"/>
      <c r="AN283" s="4887" t="s">
        <v>285</v>
      </c>
      <c r="AO283" s="4887" t="s">
        <v>286</v>
      </c>
      <c r="AP283" s="4889" t="s">
        <v>287</v>
      </c>
      <c r="AQ283" s="5668"/>
      <c r="AR283" s="6421"/>
      <c r="AS283" s="5221"/>
      <c r="AT283" s="5221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361"/>
      <c r="B284" s="5326"/>
      <c r="C284" s="6141" t="s">
        <v>97</v>
      </c>
      <c r="D284" s="6259" t="s">
        <v>62</v>
      </c>
      <c r="E284" s="6413" t="s">
        <v>98</v>
      </c>
      <c r="F284" s="6141" t="s">
        <v>288</v>
      </c>
      <c r="G284" s="6243" t="s">
        <v>98</v>
      </c>
      <c r="H284" s="6141" t="s">
        <v>288</v>
      </c>
      <c r="I284" s="6243" t="s">
        <v>98</v>
      </c>
      <c r="J284" s="6141" t="s">
        <v>288</v>
      </c>
      <c r="K284" s="6243" t="s">
        <v>98</v>
      </c>
      <c r="L284" s="6141" t="s">
        <v>288</v>
      </c>
      <c r="M284" s="6243" t="s">
        <v>98</v>
      </c>
      <c r="N284" s="6141" t="s">
        <v>288</v>
      </c>
      <c r="O284" s="6243" t="s">
        <v>98</v>
      </c>
      <c r="P284" s="6141" t="s">
        <v>288</v>
      </c>
      <c r="Q284" s="6243" t="s">
        <v>98</v>
      </c>
      <c r="R284" s="6141" t="s">
        <v>288</v>
      </c>
      <c r="S284" s="6243" t="s">
        <v>98</v>
      </c>
      <c r="T284" s="6141" t="s">
        <v>288</v>
      </c>
      <c r="U284" s="6243" t="s">
        <v>98</v>
      </c>
      <c r="V284" s="6141" t="s">
        <v>288</v>
      </c>
      <c r="W284" s="6243" t="s">
        <v>98</v>
      </c>
      <c r="X284" s="6141" t="s">
        <v>288</v>
      </c>
      <c r="Y284" s="6243" t="s">
        <v>98</v>
      </c>
      <c r="Z284" s="6141" t="s">
        <v>288</v>
      </c>
      <c r="AA284" s="6243" t="s">
        <v>98</v>
      </c>
      <c r="AB284" s="6141" t="s">
        <v>288</v>
      </c>
      <c r="AC284" s="6243" t="s">
        <v>98</v>
      </c>
      <c r="AD284" s="6141" t="s">
        <v>288</v>
      </c>
      <c r="AE284" s="6243" t="s">
        <v>98</v>
      </c>
      <c r="AF284" s="6141" t="s">
        <v>288</v>
      </c>
      <c r="AG284" s="6243" t="s">
        <v>98</v>
      </c>
      <c r="AH284" s="6141" t="s">
        <v>288</v>
      </c>
      <c r="AI284" s="6243" t="s">
        <v>98</v>
      </c>
      <c r="AJ284" s="6141" t="s">
        <v>288</v>
      </c>
      <c r="AK284" s="6243" t="s">
        <v>98</v>
      </c>
      <c r="AL284" s="6141" t="s">
        <v>288</v>
      </c>
      <c r="AM284" s="6422" t="s">
        <v>98</v>
      </c>
      <c r="AN284" s="5669"/>
      <c r="AO284" s="5669"/>
      <c r="AP284" s="5326"/>
      <c r="AQ284" s="6141" t="s">
        <v>289</v>
      </c>
      <c r="AR284" s="4396" t="s">
        <v>290</v>
      </c>
      <c r="AS284" s="6275"/>
      <c r="AT284" s="6275"/>
      <c r="AU284" s="5326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6286" t="s">
        <v>291</v>
      </c>
      <c r="B285" s="6287"/>
      <c r="C285" s="6374">
        <f t="shared" ref="C285:C294" si="82">SUM(D285+E285)</f>
        <v>22</v>
      </c>
      <c r="D285" s="6375">
        <f>SUM(F285+H285+J285+L285+N285+P285+R285+T285+V285+X285+Z285+AB285+AD285+AF285+AH285+AJ285+AL285)</f>
        <v>6</v>
      </c>
      <c r="E285" s="6388">
        <f>SUM(G285+I285+K285+M285+O285+Q285+S285+U285+W285+Y285+AA285+AC285+AE285+AG285+AI285+AK285+AM285)</f>
        <v>16</v>
      </c>
      <c r="F285" s="6374">
        <f>SUM(F295:F303)</f>
        <v>0</v>
      </c>
      <c r="G285" s="6423">
        <f>SUM(G295:G303)</f>
        <v>0</v>
      </c>
      <c r="H285" s="6374">
        <f>SUM(H295:H303)</f>
        <v>0</v>
      </c>
      <c r="I285" s="6423">
        <f>SUM(I295:I303)</f>
        <v>0</v>
      </c>
      <c r="J285" s="6374">
        <f>SUM(J295:J303)</f>
        <v>0</v>
      </c>
      <c r="K285" s="6423">
        <f>SUM(K286:K303)</f>
        <v>0</v>
      </c>
      <c r="L285" s="6374">
        <f>SUM(L295:L303)</f>
        <v>0</v>
      </c>
      <c r="M285" s="6423">
        <f>SUM(M286:M303)</f>
        <v>0</v>
      </c>
      <c r="N285" s="6374">
        <f>SUM(N295:N303)</f>
        <v>2</v>
      </c>
      <c r="O285" s="6423">
        <f>SUM(O286:O303)</f>
        <v>1</v>
      </c>
      <c r="P285" s="6374">
        <f>SUM(P295:P303)</f>
        <v>1</v>
      </c>
      <c r="Q285" s="6423">
        <f>SUM(Q286:Q303)</f>
        <v>3</v>
      </c>
      <c r="R285" s="6374">
        <f>SUM(R295:R303)</f>
        <v>1</v>
      </c>
      <c r="S285" s="6423">
        <f>SUM(S286:S303)</f>
        <v>1</v>
      </c>
      <c r="T285" s="6374">
        <f>SUM(T295:T303)</f>
        <v>2</v>
      </c>
      <c r="U285" s="6423">
        <f>SUM(U286:U303)</f>
        <v>3</v>
      </c>
      <c r="V285" s="6374">
        <f>SUM(V295:V303)</f>
        <v>0</v>
      </c>
      <c r="W285" s="6423">
        <f>SUM(W286:W303)</f>
        <v>1</v>
      </c>
      <c r="X285" s="6374">
        <f>SUM(X295:X303)</f>
        <v>0</v>
      </c>
      <c r="Y285" s="6423">
        <f>SUM(Y286:Y303)</f>
        <v>1</v>
      </c>
      <c r="Z285" s="6374">
        <f>SUM(Z295:Z303)</f>
        <v>0</v>
      </c>
      <c r="AA285" s="6423">
        <f>SUM(AA286:AA303)</f>
        <v>2</v>
      </c>
      <c r="AB285" s="6374">
        <f t="shared" ref="AB285:AM285" si="83">SUM(AB295:AB303)</f>
        <v>0</v>
      </c>
      <c r="AC285" s="6423">
        <f>SUM(AC286:AC303)</f>
        <v>2</v>
      </c>
      <c r="AD285" s="6374">
        <f t="shared" si="83"/>
        <v>0</v>
      </c>
      <c r="AE285" s="6423">
        <f t="shared" si="83"/>
        <v>1</v>
      </c>
      <c r="AF285" s="6374">
        <f t="shared" si="83"/>
        <v>0</v>
      </c>
      <c r="AG285" s="6423">
        <f t="shared" si="83"/>
        <v>1</v>
      </c>
      <c r="AH285" s="6374">
        <f t="shared" si="83"/>
        <v>0</v>
      </c>
      <c r="AI285" s="6423">
        <f t="shared" si="83"/>
        <v>0</v>
      </c>
      <c r="AJ285" s="6374">
        <f t="shared" si="83"/>
        <v>0</v>
      </c>
      <c r="AK285" s="6423">
        <f t="shared" si="83"/>
        <v>0</v>
      </c>
      <c r="AL285" s="6374">
        <f>SUM(AL295:AL303)</f>
        <v>0</v>
      </c>
      <c r="AM285" s="6424">
        <f t="shared" si="83"/>
        <v>0</v>
      </c>
      <c r="AN285" s="6407">
        <f t="shared" ref="AN285:AU285" si="84">SUM(AN286:AN303)</f>
        <v>6</v>
      </c>
      <c r="AO285" s="6407">
        <f t="shared" si="84"/>
        <v>6</v>
      </c>
      <c r="AP285" s="2878">
        <f t="shared" si="84"/>
        <v>0</v>
      </c>
      <c r="AQ285" s="6374">
        <f t="shared" si="84"/>
        <v>0</v>
      </c>
      <c r="AR285" s="2878">
        <f t="shared" si="84"/>
        <v>0</v>
      </c>
      <c r="AS285" s="6425">
        <f t="shared" si="84"/>
        <v>0</v>
      </c>
      <c r="AT285" s="6425">
        <f t="shared" si="84"/>
        <v>0</v>
      </c>
      <c r="AU285" s="6388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6300" t="s">
        <v>33</v>
      </c>
      <c r="C286" s="234">
        <f t="shared" si="82"/>
        <v>1</v>
      </c>
      <c r="D286" s="6426"/>
      <c r="E286" s="6381">
        <f t="shared" ref="E286:E294" si="85">SUM(K286+M286+O286+Q286+S286+U286+W286+Y286+AA286+AC286)</f>
        <v>1</v>
      </c>
      <c r="F286" s="6391"/>
      <c r="G286" s="507"/>
      <c r="H286" s="6391"/>
      <c r="I286" s="507"/>
      <c r="J286" s="6391"/>
      <c r="K286" s="57"/>
      <c r="L286" s="6391"/>
      <c r="M286" s="57"/>
      <c r="N286" s="6391"/>
      <c r="O286" s="57"/>
      <c r="P286" s="6391"/>
      <c r="Q286" s="57">
        <v>1</v>
      </c>
      <c r="R286" s="6391"/>
      <c r="S286" s="57"/>
      <c r="T286" s="6391"/>
      <c r="U286" s="57"/>
      <c r="V286" s="6391"/>
      <c r="W286" s="57"/>
      <c r="X286" s="6391"/>
      <c r="Y286" s="57"/>
      <c r="Z286" s="6391"/>
      <c r="AA286" s="57"/>
      <c r="AB286" s="6391"/>
      <c r="AC286" s="57"/>
      <c r="AD286" s="6391"/>
      <c r="AE286" s="507"/>
      <c r="AF286" s="6391"/>
      <c r="AG286" s="507"/>
      <c r="AH286" s="6391"/>
      <c r="AI286" s="507"/>
      <c r="AJ286" s="6391"/>
      <c r="AK286" s="507"/>
      <c r="AL286" s="6391"/>
      <c r="AM286" s="551"/>
      <c r="AN286" s="6265">
        <v>0</v>
      </c>
      <c r="AO286" s="373">
        <v>0</v>
      </c>
      <c r="AP286" s="57">
        <v>0</v>
      </c>
      <c r="AQ286" s="55">
        <v>0</v>
      </c>
      <c r="AR286" s="57">
        <v>0</v>
      </c>
      <c r="AS286" s="439">
        <v>0</v>
      </c>
      <c r="AT286" s="439">
        <v>0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4385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2</v>
      </c>
      <c r="D288" s="554"/>
      <c r="E288" s="4380">
        <f t="shared" si="85"/>
        <v>2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>
        <v>1</v>
      </c>
      <c r="R288" s="555"/>
      <c r="S288" s="40"/>
      <c r="T288" s="555"/>
      <c r="U288" s="40">
        <v>1</v>
      </c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>
        <v>0</v>
      </c>
      <c r="AO288" s="237">
        <v>0</v>
      </c>
      <c r="AP288" s="40">
        <v>0</v>
      </c>
      <c r="AQ288" s="36">
        <v>0</v>
      </c>
      <c r="AR288" s="40">
        <v>0</v>
      </c>
      <c r="AS288" s="240">
        <v>0</v>
      </c>
      <c r="AT288" s="240">
        <v>0</v>
      </c>
      <c r="AU288" s="40">
        <v>0</v>
      </c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4380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4380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4380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4380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4380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6427"/>
      <c r="B294" s="4387" t="s">
        <v>299</v>
      </c>
      <c r="C294" s="287">
        <f t="shared" si="82"/>
        <v>0</v>
      </c>
      <c r="D294" s="559"/>
      <c r="E294" s="4383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6428" t="s">
        <v>33</v>
      </c>
      <c r="C295" s="436">
        <f t="shared" ref="C295:C303" si="93">SUM(D295+E295)</f>
        <v>1</v>
      </c>
      <c r="D295" s="437">
        <f>SUM(F295+H295+J295+L295+N295+P295+R295+T295+V295+X295+Z295+AB295+AD295+AF295+AH295+AJ295+AL295)</f>
        <v>1</v>
      </c>
      <c r="E295" s="4385">
        <f>SUM(G295+I295+K295+M295+O295+Q295+S295+U295+W295+Y295+AA295+AC295+AE295+AG295+AI295+AK295+AM295)</f>
        <v>0</v>
      </c>
      <c r="F295" s="735"/>
      <c r="G295" s="736"/>
      <c r="H295" s="737"/>
      <c r="I295" s="736"/>
      <c r="J295" s="737"/>
      <c r="K295" s="381"/>
      <c r="L295" s="738"/>
      <c r="M295" s="736"/>
      <c r="N295" s="737"/>
      <c r="O295" s="739"/>
      <c r="P295" s="735"/>
      <c r="Q295" s="736"/>
      <c r="R295" s="737">
        <v>1</v>
      </c>
      <c r="S295" s="739"/>
      <c r="T295" s="735"/>
      <c r="U295" s="736"/>
      <c r="V295" s="737"/>
      <c r="W295" s="739"/>
      <c r="X295" s="735"/>
      <c r="Y295" s="736"/>
      <c r="Z295" s="737"/>
      <c r="AA295" s="739"/>
      <c r="AB295" s="735"/>
      <c r="AC295" s="736"/>
      <c r="AD295" s="737"/>
      <c r="AE295" s="739"/>
      <c r="AF295" s="735"/>
      <c r="AG295" s="736"/>
      <c r="AH295" s="737"/>
      <c r="AI295" s="739"/>
      <c r="AJ295" s="735"/>
      <c r="AK295" s="736"/>
      <c r="AL295" s="737"/>
      <c r="AM295" s="740"/>
      <c r="AN295" s="6265"/>
      <c r="AO295" s="373"/>
      <c r="AP295" s="57"/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4385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0</v>
      </c>
      <c r="D297" s="235">
        <f t="shared" si="94"/>
        <v>0</v>
      </c>
      <c r="E297" s="4380">
        <f t="shared" si="94"/>
        <v>0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/>
      <c r="S297" s="38"/>
      <c r="T297" s="36"/>
      <c r="U297" s="41"/>
      <c r="V297" s="237"/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/>
      <c r="AO297" s="237"/>
      <c r="AP297" s="40"/>
      <c r="AQ297" s="36"/>
      <c r="AR297" s="40"/>
      <c r="AS297" s="240"/>
      <c r="AT297" s="240"/>
      <c r="AU297" s="40"/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13</v>
      </c>
      <c r="D298" s="235">
        <f t="shared" si="94"/>
        <v>5</v>
      </c>
      <c r="E298" s="4380">
        <f t="shared" si="94"/>
        <v>8</v>
      </c>
      <c r="F298" s="36"/>
      <c r="G298" s="41"/>
      <c r="H298" s="36"/>
      <c r="I298" s="41"/>
      <c r="J298" s="36"/>
      <c r="K298" s="41"/>
      <c r="L298" s="36"/>
      <c r="M298" s="41"/>
      <c r="N298" s="36">
        <v>2</v>
      </c>
      <c r="O298" s="38">
        <v>1</v>
      </c>
      <c r="P298" s="36">
        <v>1</v>
      </c>
      <c r="Q298" s="41">
        <v>1</v>
      </c>
      <c r="R298" s="237"/>
      <c r="S298" s="38"/>
      <c r="T298" s="36">
        <v>2</v>
      </c>
      <c r="U298" s="41">
        <v>1</v>
      </c>
      <c r="V298" s="237"/>
      <c r="W298" s="38"/>
      <c r="X298" s="36"/>
      <c r="Y298" s="41"/>
      <c r="Z298" s="237"/>
      <c r="AA298" s="38">
        <v>2</v>
      </c>
      <c r="AB298" s="36"/>
      <c r="AC298" s="41">
        <v>2</v>
      </c>
      <c r="AD298" s="237"/>
      <c r="AE298" s="38">
        <v>1</v>
      </c>
      <c r="AF298" s="36"/>
      <c r="AG298" s="41"/>
      <c r="AH298" s="237"/>
      <c r="AI298" s="38"/>
      <c r="AJ298" s="36"/>
      <c r="AK298" s="41"/>
      <c r="AL298" s="237"/>
      <c r="AM298" s="39"/>
      <c r="AN298" s="237">
        <v>2</v>
      </c>
      <c r="AO298" s="237">
        <v>2</v>
      </c>
      <c r="AP298" s="40"/>
      <c r="AQ298" s="36">
        <v>0</v>
      </c>
      <c r="AR298" s="40">
        <v>0</v>
      </c>
      <c r="AS298" s="240">
        <v>0</v>
      </c>
      <c r="AT298" s="240">
        <v>0</v>
      </c>
      <c r="AU298" s="40">
        <v>0</v>
      </c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4380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4380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4380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4380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6427"/>
      <c r="B303" s="4387" t="s">
        <v>299</v>
      </c>
      <c r="C303" s="287">
        <f t="shared" si="93"/>
        <v>5</v>
      </c>
      <c r="D303" s="288">
        <f t="shared" si="94"/>
        <v>0</v>
      </c>
      <c r="E303" s="4383">
        <f t="shared" si="94"/>
        <v>5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>
        <v>1</v>
      </c>
      <c r="T303" s="43"/>
      <c r="U303" s="48">
        <v>1</v>
      </c>
      <c r="V303" s="244"/>
      <c r="W303" s="45">
        <v>1</v>
      </c>
      <c r="X303" s="43"/>
      <c r="Y303" s="48">
        <v>1</v>
      </c>
      <c r="Z303" s="244"/>
      <c r="AA303" s="45"/>
      <c r="AB303" s="43"/>
      <c r="AC303" s="48"/>
      <c r="AD303" s="244"/>
      <c r="AE303" s="45"/>
      <c r="AF303" s="43"/>
      <c r="AG303" s="48">
        <v>1</v>
      </c>
      <c r="AH303" s="244"/>
      <c r="AI303" s="45"/>
      <c r="AJ303" s="43"/>
      <c r="AK303" s="48"/>
      <c r="AL303" s="244"/>
      <c r="AM303" s="46"/>
      <c r="AN303" s="244">
        <v>4</v>
      </c>
      <c r="AO303" s="244">
        <v>4</v>
      </c>
      <c r="AP303" s="63"/>
      <c r="AQ303" s="43">
        <v>0</v>
      </c>
      <c r="AR303" s="63">
        <v>0</v>
      </c>
      <c r="AS303" s="298">
        <v>0</v>
      </c>
      <c r="AT303" s="63">
        <v>0</v>
      </c>
      <c r="AU303" s="63">
        <v>0</v>
      </c>
      <c r="AV303" s="53" t="str">
        <f>CB303&amp;CC303&amp;CD303</f>
        <v/>
      </c>
      <c r="AX303" s="6330"/>
      <c r="AY303" s="6292"/>
      <c r="AZ303" s="6292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6330"/>
      <c r="AY304" s="6292"/>
      <c r="AZ304" s="6292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6138" t="s">
        <v>302</v>
      </c>
      <c r="G305" s="5337"/>
      <c r="H305" s="5337"/>
      <c r="I305" s="5337"/>
      <c r="J305" s="5337"/>
      <c r="K305" s="5337"/>
      <c r="L305" s="5337"/>
      <c r="M305" s="5337"/>
      <c r="N305" s="5337"/>
      <c r="O305" s="5337"/>
      <c r="P305" s="5337"/>
      <c r="Q305" s="5337"/>
      <c r="R305" s="5337"/>
      <c r="S305" s="5337"/>
      <c r="T305" s="5337"/>
      <c r="U305" s="5337"/>
      <c r="V305" s="5337"/>
      <c r="W305" s="5337"/>
      <c r="X305" s="5337"/>
      <c r="Y305" s="5337"/>
      <c r="Z305" s="5337"/>
      <c r="AA305" s="5337"/>
      <c r="AB305" s="5337"/>
      <c r="AC305" s="5337"/>
      <c r="AD305" s="5337"/>
      <c r="AE305" s="5337"/>
      <c r="AF305" s="5337"/>
      <c r="AG305" s="5337"/>
      <c r="AH305" s="5337"/>
      <c r="AI305" s="5337"/>
      <c r="AJ305" s="5337"/>
      <c r="AK305" s="5337"/>
      <c r="AL305" s="5337"/>
      <c r="AM305" s="5337"/>
      <c r="AN305" s="5337"/>
      <c r="AO305" s="5337"/>
      <c r="AP305" s="5337"/>
      <c r="AQ305" s="5337"/>
      <c r="AR305" s="5337"/>
      <c r="AS305" s="6139"/>
      <c r="AT305" s="5841" t="s">
        <v>283</v>
      </c>
      <c r="AU305" s="6251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6429"/>
      <c r="D306" s="4909"/>
      <c r="E306" s="6427"/>
      <c r="F306" s="6253" t="s">
        <v>303</v>
      </c>
      <c r="G306" s="5843"/>
      <c r="H306" s="6253" t="s">
        <v>304</v>
      </c>
      <c r="I306" s="5843"/>
      <c r="J306" s="6253" t="s">
        <v>305</v>
      </c>
      <c r="K306" s="5843"/>
      <c r="L306" s="6253" t="s">
        <v>306</v>
      </c>
      <c r="M306" s="5843"/>
      <c r="N306" s="6253" t="s">
        <v>307</v>
      </c>
      <c r="O306" s="5843"/>
      <c r="P306" s="6253" t="s">
        <v>184</v>
      </c>
      <c r="Q306" s="5843"/>
      <c r="R306" s="6253" t="s">
        <v>119</v>
      </c>
      <c r="S306" s="5843"/>
      <c r="T306" s="6253" t="s">
        <v>12</v>
      </c>
      <c r="U306" s="5843"/>
      <c r="V306" s="6253" t="s">
        <v>121</v>
      </c>
      <c r="W306" s="6252"/>
      <c r="X306" s="6253" t="s">
        <v>122</v>
      </c>
      <c r="Y306" s="6252"/>
      <c r="Z306" s="6253" t="s">
        <v>123</v>
      </c>
      <c r="AA306" s="6252"/>
      <c r="AB306" s="6253" t="s">
        <v>124</v>
      </c>
      <c r="AC306" s="6252"/>
      <c r="AD306" s="6253" t="s">
        <v>125</v>
      </c>
      <c r="AE306" s="6252"/>
      <c r="AF306" s="6253" t="s">
        <v>126</v>
      </c>
      <c r="AG306" s="6252"/>
      <c r="AH306" s="6253" t="s">
        <v>127</v>
      </c>
      <c r="AI306" s="6252"/>
      <c r="AJ306" s="6253" t="s">
        <v>128</v>
      </c>
      <c r="AK306" s="6252"/>
      <c r="AL306" s="6253" t="s">
        <v>129</v>
      </c>
      <c r="AM306" s="6252"/>
      <c r="AN306" s="6253" t="s">
        <v>130</v>
      </c>
      <c r="AO306" s="6252"/>
      <c r="AP306" s="6253" t="s">
        <v>131</v>
      </c>
      <c r="AQ306" s="6252"/>
      <c r="AR306" s="6253" t="s">
        <v>132</v>
      </c>
      <c r="AS306" s="6254"/>
      <c r="AT306" s="5184" t="s">
        <v>289</v>
      </c>
      <c r="AU306" s="4729" t="s">
        <v>290</v>
      </c>
      <c r="AV306" s="5221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361"/>
      <c r="B307" s="5326"/>
      <c r="C307" s="6141" t="s">
        <v>97</v>
      </c>
      <c r="D307" s="4395" t="s">
        <v>62</v>
      </c>
      <c r="E307" s="4377" t="s">
        <v>98</v>
      </c>
      <c r="F307" s="6141" t="s">
        <v>288</v>
      </c>
      <c r="G307" s="6243" t="s">
        <v>98</v>
      </c>
      <c r="H307" s="6141" t="s">
        <v>288</v>
      </c>
      <c r="I307" s="6243" t="s">
        <v>98</v>
      </c>
      <c r="J307" s="6141" t="s">
        <v>288</v>
      </c>
      <c r="K307" s="6243" t="s">
        <v>98</v>
      </c>
      <c r="L307" s="6141" t="s">
        <v>288</v>
      </c>
      <c r="M307" s="6243" t="s">
        <v>98</v>
      </c>
      <c r="N307" s="6141" t="s">
        <v>288</v>
      </c>
      <c r="O307" s="6243" t="s">
        <v>98</v>
      </c>
      <c r="P307" s="6141" t="s">
        <v>288</v>
      </c>
      <c r="Q307" s="6243" t="s">
        <v>98</v>
      </c>
      <c r="R307" s="6141" t="s">
        <v>288</v>
      </c>
      <c r="S307" s="6243" t="s">
        <v>98</v>
      </c>
      <c r="T307" s="6141" t="s">
        <v>288</v>
      </c>
      <c r="U307" s="6243" t="s">
        <v>98</v>
      </c>
      <c r="V307" s="6141" t="s">
        <v>288</v>
      </c>
      <c r="W307" s="6243" t="s">
        <v>98</v>
      </c>
      <c r="X307" s="6141" t="s">
        <v>288</v>
      </c>
      <c r="Y307" s="6243" t="s">
        <v>98</v>
      </c>
      <c r="Z307" s="6141" t="s">
        <v>288</v>
      </c>
      <c r="AA307" s="6243" t="s">
        <v>98</v>
      </c>
      <c r="AB307" s="6141" t="s">
        <v>288</v>
      </c>
      <c r="AC307" s="6243" t="s">
        <v>98</v>
      </c>
      <c r="AD307" s="6141" t="s">
        <v>288</v>
      </c>
      <c r="AE307" s="6243" t="s">
        <v>98</v>
      </c>
      <c r="AF307" s="6141" t="s">
        <v>288</v>
      </c>
      <c r="AG307" s="6243" t="s">
        <v>98</v>
      </c>
      <c r="AH307" s="6141" t="s">
        <v>288</v>
      </c>
      <c r="AI307" s="6243" t="s">
        <v>98</v>
      </c>
      <c r="AJ307" s="6141" t="s">
        <v>288</v>
      </c>
      <c r="AK307" s="6243" t="s">
        <v>98</v>
      </c>
      <c r="AL307" s="6141" t="s">
        <v>288</v>
      </c>
      <c r="AM307" s="6243" t="s">
        <v>98</v>
      </c>
      <c r="AN307" s="6141" t="s">
        <v>288</v>
      </c>
      <c r="AO307" s="6243" t="s">
        <v>98</v>
      </c>
      <c r="AP307" s="6141" t="s">
        <v>288</v>
      </c>
      <c r="AQ307" s="6243" t="s">
        <v>98</v>
      </c>
      <c r="AR307" s="6141" t="s">
        <v>288</v>
      </c>
      <c r="AS307" s="6422" t="s">
        <v>98</v>
      </c>
      <c r="AT307" s="6107"/>
      <c r="AU307" s="5326"/>
      <c r="AV307" s="6275"/>
      <c r="AW307" s="5326"/>
      <c r="AX307" s="5326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6381" t="s">
        <v>185</v>
      </c>
      <c r="C308" s="320">
        <f>SUM(D308+E308)</f>
        <v>0</v>
      </c>
      <c r="D308" s="2891"/>
      <c r="E308" s="6264">
        <f>+Q308+S308+U308+W308+Y308+AA308+AC308+AE308+AG308+AI308</f>
        <v>0</v>
      </c>
      <c r="F308" s="6430"/>
      <c r="G308" s="6431"/>
      <c r="H308" s="6430"/>
      <c r="I308" s="6431"/>
      <c r="J308" s="6430"/>
      <c r="K308" s="6432"/>
      <c r="L308" s="6430"/>
      <c r="M308" s="6433"/>
      <c r="N308" s="6430"/>
      <c r="O308" s="6432"/>
      <c r="P308" s="6430"/>
      <c r="Q308" s="6265"/>
      <c r="R308" s="6430"/>
      <c r="S308" s="6265"/>
      <c r="T308" s="6430"/>
      <c r="U308" s="6265"/>
      <c r="V308" s="6430"/>
      <c r="W308" s="6265"/>
      <c r="X308" s="6430"/>
      <c r="Y308" s="6265"/>
      <c r="Z308" s="6430"/>
      <c r="AA308" s="6265"/>
      <c r="AB308" s="6430"/>
      <c r="AC308" s="6265"/>
      <c r="AD308" s="6430"/>
      <c r="AE308" s="6265"/>
      <c r="AF308" s="6430"/>
      <c r="AG308" s="6265"/>
      <c r="AH308" s="6430"/>
      <c r="AI308" s="6265"/>
      <c r="AJ308" s="6430"/>
      <c r="AK308" s="6431"/>
      <c r="AL308" s="6430"/>
      <c r="AM308" s="6431"/>
      <c r="AN308" s="6430"/>
      <c r="AO308" s="6431"/>
      <c r="AP308" s="6430"/>
      <c r="AQ308" s="6431"/>
      <c r="AR308" s="6430"/>
      <c r="AS308" s="6434"/>
      <c r="AT308" s="6265"/>
      <c r="AU308" s="6171"/>
      <c r="AV308" s="6309"/>
      <c r="AW308" s="6171"/>
      <c r="AX308" s="6171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6275"/>
      <c r="B309" s="6387" t="s">
        <v>300</v>
      </c>
      <c r="C309" s="6435">
        <f t="shared" ref="C309:C318" si="95">SUM(D309+E309)</f>
        <v>5</v>
      </c>
      <c r="D309" s="577">
        <f>SUM(F309+H309+J309+L309+N309+P309+R309+T309+V309+X309+Z309+AB309+AD309+AF309+AH309+AJ309+AL309+AN309+AP309+AR309)</f>
        <v>5</v>
      </c>
      <c r="E309" s="578">
        <f>SUM(G309+I309+K309+M309+O309+Q309+S309+U309+W309+Y309+AA309+AC309+AE309+AG309+AI309+AK309+AM309+AO309+AQ309+AS309)</f>
        <v>0</v>
      </c>
      <c r="F309" s="1589">
        <v>1</v>
      </c>
      <c r="G309" s="493"/>
      <c r="H309" s="1589"/>
      <c r="I309" s="493"/>
      <c r="J309" s="1589"/>
      <c r="K309" s="417"/>
      <c r="L309" s="1589"/>
      <c r="M309" s="395"/>
      <c r="N309" s="1589"/>
      <c r="O309" s="417"/>
      <c r="P309" s="1589"/>
      <c r="Q309" s="493"/>
      <c r="R309" s="1589"/>
      <c r="S309" s="493"/>
      <c r="T309" s="1589"/>
      <c r="U309" s="493"/>
      <c r="V309" s="1589">
        <v>1</v>
      </c>
      <c r="W309" s="493"/>
      <c r="X309" s="1589"/>
      <c r="Y309" s="493"/>
      <c r="Z309" s="1589">
        <v>1</v>
      </c>
      <c r="AA309" s="493"/>
      <c r="AB309" s="1589"/>
      <c r="AC309" s="493"/>
      <c r="AD309" s="1589">
        <v>2</v>
      </c>
      <c r="AE309" s="493"/>
      <c r="AF309" s="1589"/>
      <c r="AG309" s="493"/>
      <c r="AH309" s="1589"/>
      <c r="AI309" s="493"/>
      <c r="AJ309" s="1589"/>
      <c r="AK309" s="493"/>
      <c r="AL309" s="1589"/>
      <c r="AM309" s="493"/>
      <c r="AN309" s="1589"/>
      <c r="AO309" s="493"/>
      <c r="AP309" s="1589"/>
      <c r="AQ309" s="493"/>
      <c r="AR309" s="1589"/>
      <c r="AS309" s="579"/>
      <c r="AT309" s="493">
        <v>0</v>
      </c>
      <c r="AU309" s="417">
        <v>0</v>
      </c>
      <c r="AV309" s="3970">
        <v>0</v>
      </c>
      <c r="AW309" s="417">
        <v>0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891" t="s">
        <v>308</v>
      </c>
      <c r="B310" s="6436"/>
      <c r="C310" s="6149">
        <f t="shared" si="95"/>
        <v>0</v>
      </c>
      <c r="D310" s="6150">
        <f t="shared" ref="D310" si="102">SUM(F310+H310+J310+L310+N310+P310+R310+T310+V310+X310+Z310+AB310+AD310+AF310+AH310+AJ310+AL310+AN310+AP310+AR310)</f>
        <v>0</v>
      </c>
      <c r="E310" s="6153">
        <f t="shared" ref="E310" si="103">SUM(G310+I310+K310+M310+O310+Q310+S310+U310+W310+Y310+AA310+AC310+AE310+AG310+AI310+AK310+AM310+AO310+AQ310+AS310)</f>
        <v>0</v>
      </c>
      <c r="F310" s="6248"/>
      <c r="G310" s="6409"/>
      <c r="H310" s="6248"/>
      <c r="I310" s="6409"/>
      <c r="J310" s="6248"/>
      <c r="K310" s="6249"/>
      <c r="L310" s="6248"/>
      <c r="M310" s="2843"/>
      <c r="N310" s="6248"/>
      <c r="O310" s="6249"/>
      <c r="P310" s="6248"/>
      <c r="Q310" s="6409"/>
      <c r="R310" s="6248"/>
      <c r="S310" s="6409"/>
      <c r="T310" s="6248"/>
      <c r="U310" s="6409"/>
      <c r="V310" s="6248"/>
      <c r="W310" s="6409"/>
      <c r="X310" s="6248"/>
      <c r="Y310" s="6409"/>
      <c r="Z310" s="6248"/>
      <c r="AA310" s="6409"/>
      <c r="AB310" s="6248"/>
      <c r="AC310" s="6409"/>
      <c r="AD310" s="6248"/>
      <c r="AE310" s="6409"/>
      <c r="AF310" s="6248"/>
      <c r="AG310" s="6409"/>
      <c r="AH310" s="6248"/>
      <c r="AI310" s="6409"/>
      <c r="AJ310" s="6248"/>
      <c r="AK310" s="6409"/>
      <c r="AL310" s="6248"/>
      <c r="AM310" s="6409"/>
      <c r="AN310" s="6248"/>
      <c r="AO310" s="6409"/>
      <c r="AP310" s="6248"/>
      <c r="AQ310" s="6409"/>
      <c r="AR310" s="6248"/>
      <c r="AS310" s="6437"/>
      <c r="AT310" s="6409"/>
      <c r="AU310" s="6249"/>
      <c r="AV310" s="6240"/>
      <c r="AW310" s="6249"/>
      <c r="AX310" s="6249"/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6438" t="s">
        <v>309</v>
      </c>
      <c r="B311" s="6438"/>
      <c r="C311" s="6439">
        <f t="shared" si="95"/>
        <v>1</v>
      </c>
      <c r="D311" s="6440">
        <f t="shared" ref="D311:E312" si="104">SUM(F311+H311+J311+L311+N311+P311+R311+T311+V311+X311+Z311+AB311+AD311+AF311+AH311+AJ311+AL311+AN311+AP311+AR311)</f>
        <v>1</v>
      </c>
      <c r="E311" s="6441">
        <f t="shared" si="104"/>
        <v>0</v>
      </c>
      <c r="F311" s="2863"/>
      <c r="G311" s="586"/>
      <c r="H311" s="2863"/>
      <c r="I311" s="586"/>
      <c r="J311" s="2863"/>
      <c r="K311" s="587"/>
      <c r="L311" s="2863"/>
      <c r="M311" s="588"/>
      <c r="N311" s="2863"/>
      <c r="O311" s="587"/>
      <c r="P311" s="2863"/>
      <c r="Q311" s="586"/>
      <c r="R311" s="2863"/>
      <c r="S311" s="586"/>
      <c r="T311" s="2863"/>
      <c r="U311" s="586"/>
      <c r="V311" s="2863"/>
      <c r="W311" s="586"/>
      <c r="X311" s="2863"/>
      <c r="Y311" s="586"/>
      <c r="Z311" s="2863"/>
      <c r="AA311" s="586"/>
      <c r="AB311" s="2863"/>
      <c r="AC311" s="586"/>
      <c r="AD311" s="2863"/>
      <c r="AE311" s="586"/>
      <c r="AF311" s="2863"/>
      <c r="AG311" s="586"/>
      <c r="AH311" s="2863"/>
      <c r="AI311" s="586"/>
      <c r="AJ311" s="2863">
        <v>1</v>
      </c>
      <c r="AK311" s="586"/>
      <c r="AL311" s="2863"/>
      <c r="AM311" s="586"/>
      <c r="AN311" s="2863"/>
      <c r="AO311" s="586"/>
      <c r="AP311" s="2863"/>
      <c r="AQ311" s="586"/>
      <c r="AR311" s="2863"/>
      <c r="AS311" s="589"/>
      <c r="AT311" s="586">
        <v>0</v>
      </c>
      <c r="AU311" s="587">
        <v>0</v>
      </c>
      <c r="AV311" s="816">
        <v>0</v>
      </c>
      <c r="AW311" s="587">
        <v>1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4386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4381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4386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221"/>
      <c r="B315" s="4379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221"/>
      <c r="B316" s="4379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221"/>
      <c r="B317" s="286" t="s">
        <v>316</v>
      </c>
      <c r="C317" s="234">
        <f t="shared" si="95"/>
        <v>1</v>
      </c>
      <c r="D317" s="235">
        <f t="shared" si="106"/>
        <v>1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>
        <v>1</v>
      </c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6275"/>
      <c r="B318" s="6442" t="s">
        <v>317</v>
      </c>
      <c r="C318" s="4545">
        <f t="shared" si="95"/>
        <v>1</v>
      </c>
      <c r="D318" s="4515">
        <f t="shared" si="106"/>
        <v>1</v>
      </c>
      <c r="E318" s="6271">
        <f t="shared" si="106"/>
        <v>0</v>
      </c>
      <c r="F318" s="4297"/>
      <c r="G318" s="827"/>
      <c r="H318" s="4297"/>
      <c r="I318" s="827"/>
      <c r="J318" s="4297"/>
      <c r="K318" s="6319"/>
      <c r="L318" s="4297"/>
      <c r="M318" s="428"/>
      <c r="N318" s="4297"/>
      <c r="O318" s="6319"/>
      <c r="P318" s="4297"/>
      <c r="Q318" s="827"/>
      <c r="R318" s="4297"/>
      <c r="S318" s="827"/>
      <c r="T318" s="4297"/>
      <c r="U318" s="827"/>
      <c r="V318" s="4297"/>
      <c r="W318" s="827"/>
      <c r="X318" s="4297"/>
      <c r="Y318" s="827"/>
      <c r="Z318" s="4297"/>
      <c r="AA318" s="827"/>
      <c r="AB318" s="4297"/>
      <c r="AC318" s="827"/>
      <c r="AD318" s="4297"/>
      <c r="AE318" s="827"/>
      <c r="AF318" s="4297"/>
      <c r="AG318" s="827"/>
      <c r="AH318" s="4297"/>
      <c r="AI318" s="827"/>
      <c r="AJ318" s="4297">
        <v>1</v>
      </c>
      <c r="AK318" s="827"/>
      <c r="AL318" s="4297"/>
      <c r="AM318" s="827"/>
      <c r="AN318" s="4297"/>
      <c r="AO318" s="827"/>
      <c r="AP318" s="4297"/>
      <c r="AQ318" s="827"/>
      <c r="AR318" s="4297"/>
      <c r="AS318" s="826"/>
      <c r="AT318" s="827">
        <v>0</v>
      </c>
      <c r="AU318" s="6319">
        <v>0</v>
      </c>
      <c r="AV318" s="6320">
        <v>0</v>
      </c>
      <c r="AW318" s="6319">
        <v>1</v>
      </c>
      <c r="AX318" s="6319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6292"/>
      <c r="AN319" s="6292"/>
      <c r="AO319" s="6292"/>
      <c r="AP319" s="6292"/>
      <c r="AQ319" s="6292"/>
      <c r="AR319" s="6292"/>
      <c r="AS319" s="6292"/>
      <c r="AT319" s="6292"/>
      <c r="AU319" s="6292"/>
      <c r="AV319" s="6330"/>
      <c r="AW319" s="6330"/>
      <c r="AX319" s="6330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6443" t="s">
        <v>281</v>
      </c>
      <c r="D320" s="6443"/>
      <c r="E320" s="6443"/>
      <c r="F320" s="6138" t="s">
        <v>271</v>
      </c>
      <c r="G320" s="5337"/>
      <c r="H320" s="5337"/>
      <c r="I320" s="5337"/>
      <c r="J320" s="5337"/>
      <c r="K320" s="5337"/>
      <c r="L320" s="5337"/>
      <c r="M320" s="5337"/>
      <c r="N320" s="5337"/>
      <c r="O320" s="5337"/>
      <c r="P320" s="5337"/>
      <c r="Q320" s="5337"/>
      <c r="R320" s="5337"/>
      <c r="S320" s="5337"/>
      <c r="T320" s="5337"/>
      <c r="U320" s="5337"/>
      <c r="V320" s="5337"/>
      <c r="W320" s="5337"/>
      <c r="X320" s="5337"/>
      <c r="Y320" s="5337"/>
      <c r="Z320" s="5337"/>
      <c r="AA320" s="5337"/>
      <c r="AB320" s="5337"/>
      <c r="AC320" s="5337"/>
      <c r="AD320" s="5337"/>
      <c r="AE320" s="5337"/>
      <c r="AF320" s="5337"/>
      <c r="AG320" s="6139"/>
      <c r="AH320" s="4917" t="s">
        <v>283</v>
      </c>
      <c r="AI320" s="4918"/>
      <c r="AJ320" s="5333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6443"/>
      <c r="D321" s="6443"/>
      <c r="E321" s="6443"/>
      <c r="F321" s="6253" t="s">
        <v>119</v>
      </c>
      <c r="G321" s="5843"/>
      <c r="H321" s="6253" t="s">
        <v>12</v>
      </c>
      <c r="I321" s="5843"/>
      <c r="J321" s="6253" t="s">
        <v>121</v>
      </c>
      <c r="K321" s="6252"/>
      <c r="L321" s="6253" t="s">
        <v>122</v>
      </c>
      <c r="M321" s="6252"/>
      <c r="N321" s="6253" t="s">
        <v>123</v>
      </c>
      <c r="O321" s="6252"/>
      <c r="P321" s="6253" t="s">
        <v>124</v>
      </c>
      <c r="Q321" s="6252"/>
      <c r="R321" s="6253" t="s">
        <v>125</v>
      </c>
      <c r="S321" s="6252"/>
      <c r="T321" s="6253" t="s">
        <v>126</v>
      </c>
      <c r="U321" s="6252"/>
      <c r="V321" s="6253" t="s">
        <v>127</v>
      </c>
      <c r="W321" s="6252"/>
      <c r="X321" s="6253" t="s">
        <v>128</v>
      </c>
      <c r="Y321" s="6252"/>
      <c r="Z321" s="6253" t="s">
        <v>129</v>
      </c>
      <c r="AA321" s="6252"/>
      <c r="AB321" s="6253" t="s">
        <v>130</v>
      </c>
      <c r="AC321" s="6252"/>
      <c r="AD321" s="6253" t="s">
        <v>131</v>
      </c>
      <c r="AE321" s="6252"/>
      <c r="AF321" s="6253" t="s">
        <v>132</v>
      </c>
      <c r="AG321" s="6254"/>
      <c r="AH321" s="4919"/>
      <c r="AI321" s="6421"/>
      <c r="AJ321" s="6444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361"/>
      <c r="B322" s="5326"/>
      <c r="C322" s="6445" t="s">
        <v>97</v>
      </c>
      <c r="D322" s="6446" t="s">
        <v>62</v>
      </c>
      <c r="E322" s="6413" t="s">
        <v>98</v>
      </c>
      <c r="F322" s="6445" t="s">
        <v>288</v>
      </c>
      <c r="G322" s="6447" t="s">
        <v>98</v>
      </c>
      <c r="H322" s="6445" t="s">
        <v>288</v>
      </c>
      <c r="I322" s="6447" t="s">
        <v>98</v>
      </c>
      <c r="J322" s="6445" t="s">
        <v>288</v>
      </c>
      <c r="K322" s="6447" t="s">
        <v>98</v>
      </c>
      <c r="L322" s="6445" t="s">
        <v>288</v>
      </c>
      <c r="M322" s="6447" t="s">
        <v>98</v>
      </c>
      <c r="N322" s="6445" t="s">
        <v>288</v>
      </c>
      <c r="O322" s="6447" t="s">
        <v>98</v>
      </c>
      <c r="P322" s="6445" t="s">
        <v>288</v>
      </c>
      <c r="Q322" s="6447" t="s">
        <v>98</v>
      </c>
      <c r="R322" s="6445" t="s">
        <v>288</v>
      </c>
      <c r="S322" s="6447" t="s">
        <v>98</v>
      </c>
      <c r="T322" s="6445" t="s">
        <v>288</v>
      </c>
      <c r="U322" s="6447" t="s">
        <v>98</v>
      </c>
      <c r="V322" s="6445" t="s">
        <v>288</v>
      </c>
      <c r="W322" s="6447" t="s">
        <v>98</v>
      </c>
      <c r="X322" s="6445" t="s">
        <v>288</v>
      </c>
      <c r="Y322" s="6447" t="s">
        <v>98</v>
      </c>
      <c r="Z322" s="6445" t="s">
        <v>288</v>
      </c>
      <c r="AA322" s="6447" t="s">
        <v>98</v>
      </c>
      <c r="AB322" s="6445" t="s">
        <v>288</v>
      </c>
      <c r="AC322" s="6447" t="s">
        <v>98</v>
      </c>
      <c r="AD322" s="6445" t="s">
        <v>288</v>
      </c>
      <c r="AE322" s="6447" t="s">
        <v>98</v>
      </c>
      <c r="AF322" s="6445" t="s">
        <v>288</v>
      </c>
      <c r="AG322" s="6448" t="s">
        <v>98</v>
      </c>
      <c r="AH322" s="6355" t="s">
        <v>289</v>
      </c>
      <c r="AI322" s="4396" t="s">
        <v>290</v>
      </c>
      <c r="AJ322" s="6013"/>
      <c r="AK322" s="5326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2910">
        <f>SUM(D323+E323)</f>
        <v>0</v>
      </c>
      <c r="D323" s="2911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2863"/>
      <c r="G323" s="586"/>
      <c r="H323" s="2863"/>
      <c r="I323" s="586"/>
      <c r="J323" s="2863"/>
      <c r="K323" s="586"/>
      <c r="L323" s="2863"/>
      <c r="M323" s="586"/>
      <c r="N323" s="2863"/>
      <c r="O323" s="586"/>
      <c r="P323" s="2863"/>
      <c r="Q323" s="586"/>
      <c r="R323" s="2863"/>
      <c r="S323" s="586"/>
      <c r="T323" s="2863"/>
      <c r="U323" s="586"/>
      <c r="V323" s="2863"/>
      <c r="W323" s="586"/>
      <c r="X323" s="2863"/>
      <c r="Y323" s="586"/>
      <c r="Z323" s="2863"/>
      <c r="AA323" s="586"/>
      <c r="AB323" s="2863"/>
      <c r="AC323" s="586"/>
      <c r="AD323" s="2863"/>
      <c r="AE323" s="586"/>
      <c r="AF323" s="2863"/>
      <c r="AG323" s="589"/>
      <c r="AH323" s="586"/>
      <c r="AI323" s="617"/>
      <c r="AJ323" s="2863"/>
      <c r="AK323" s="587"/>
      <c r="AL323" s="211"/>
      <c r="AM323" s="14"/>
      <c r="AN323" s="14"/>
      <c r="AO323" s="14"/>
      <c r="AP323" s="14"/>
      <c r="AQ323" s="14"/>
      <c r="AR323" s="6449"/>
      <c r="AS323" s="6449"/>
      <c r="AT323" s="6449"/>
      <c r="AU323" s="6449"/>
      <c r="AV323" s="6449"/>
      <c r="AW323" s="6449"/>
      <c r="AX323" s="6449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6449"/>
      <c r="AS324" s="6449"/>
      <c r="AT324" s="6449"/>
      <c r="AU324" s="6449"/>
      <c r="AV324" s="6449"/>
      <c r="AW324" s="6449"/>
      <c r="AX324" s="6449"/>
    </row>
    <row r="325" spans="1:94" ht="18.75" customHeight="1" thickTop="1" x14ac:dyDescent="0.2">
      <c r="A325" s="6450" t="s">
        <v>319</v>
      </c>
      <c r="B325" s="6450"/>
      <c r="C325" s="4545">
        <f>SUM(D325+E325)</f>
        <v>0</v>
      </c>
      <c r="D325" s="4515">
        <f t="shared" si="107"/>
        <v>0</v>
      </c>
      <c r="E325" s="6387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6451" t="s">
        <v>320</v>
      </c>
      <c r="B326" s="6452"/>
      <c r="C326" s="6453"/>
      <c r="D326" s="6453"/>
      <c r="E326" s="6453"/>
      <c r="F326" s="6453"/>
      <c r="G326" s="6453"/>
      <c r="H326" s="6453"/>
      <c r="I326" s="6453"/>
      <c r="J326" s="6453"/>
      <c r="K326" s="6453"/>
      <c r="L326" s="6453"/>
      <c r="M326" s="6453"/>
      <c r="N326" s="6453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361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6454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221"/>
      <c r="B328" s="5361"/>
      <c r="C328" s="4790"/>
      <c r="D328" s="5326"/>
      <c r="E328" s="6253" t="s">
        <v>182</v>
      </c>
      <c r="F328" s="6252"/>
      <c r="G328" s="6253" t="s">
        <v>183</v>
      </c>
      <c r="H328" s="6252"/>
      <c r="I328" s="6253" t="s">
        <v>184</v>
      </c>
      <c r="J328" s="6252"/>
      <c r="K328" s="6253" t="s">
        <v>119</v>
      </c>
      <c r="L328" s="6252"/>
      <c r="M328" s="6253" t="s">
        <v>12</v>
      </c>
      <c r="N328" s="625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6275"/>
      <c r="B329" s="6455" t="s">
        <v>97</v>
      </c>
      <c r="C329" s="6456" t="s">
        <v>62</v>
      </c>
      <c r="D329" s="4396" t="s">
        <v>98</v>
      </c>
      <c r="E329" s="6445" t="s">
        <v>62</v>
      </c>
      <c r="F329" s="6145" t="s">
        <v>98</v>
      </c>
      <c r="G329" s="6445" t="s">
        <v>62</v>
      </c>
      <c r="H329" s="6145" t="s">
        <v>98</v>
      </c>
      <c r="I329" s="6445" t="s">
        <v>62</v>
      </c>
      <c r="J329" s="6145" t="s">
        <v>98</v>
      </c>
      <c r="K329" s="6445" t="s">
        <v>62</v>
      </c>
      <c r="L329" s="6145" t="s">
        <v>98</v>
      </c>
      <c r="M329" s="6445" t="s">
        <v>62</v>
      </c>
      <c r="N329" s="6145" t="s">
        <v>98</v>
      </c>
    </row>
    <row r="330" spans="1:94" ht="20.25" customHeight="1" x14ac:dyDescent="0.2">
      <c r="A330" s="6457" t="s">
        <v>73</v>
      </c>
      <c r="B330" s="6457">
        <f>SUM(C330+D330)</f>
        <v>0</v>
      </c>
      <c r="C330" s="6458">
        <f>SUM(E330+G330+I330+K330+M330)</f>
        <v>0</v>
      </c>
      <c r="D330" s="6459">
        <f>SUM(F330+H330+J330+L330+N330)</f>
        <v>0</v>
      </c>
      <c r="E330" s="6460"/>
      <c r="F330" s="6461"/>
      <c r="G330" s="6460"/>
      <c r="H330" s="6461"/>
      <c r="I330" s="6460"/>
      <c r="J330" s="6462"/>
      <c r="K330" s="6460"/>
      <c r="L330" s="6462"/>
      <c r="M330" s="6463"/>
      <c r="N330" s="6462"/>
      <c r="O330" s="3"/>
    </row>
    <row r="331" spans="1:94" ht="21.75" customHeight="1" x14ac:dyDescent="0.2">
      <c r="A331" s="6442" t="s">
        <v>85</v>
      </c>
      <c r="B331" s="6442">
        <f>SUM(C331+D331)</f>
        <v>0</v>
      </c>
      <c r="C331" s="6464">
        <f>SUM(E331+G331+I331+K331+M331)</f>
        <v>0</v>
      </c>
      <c r="D331" s="6353">
        <f>SUM(F331+H331+J331+L331+N331)</f>
        <v>0</v>
      </c>
      <c r="E331" s="4297"/>
      <c r="F331" s="6319"/>
      <c r="G331" s="4297"/>
      <c r="H331" s="4488"/>
      <c r="I331" s="4297"/>
      <c r="J331" s="6319"/>
      <c r="K331" s="4297"/>
      <c r="L331" s="6319"/>
      <c r="M331" s="428"/>
      <c r="N331" s="4488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6465" t="s">
        <v>322</v>
      </c>
      <c r="D333" s="6465"/>
      <c r="E333" s="6465"/>
      <c r="F333" s="6253" t="s">
        <v>323</v>
      </c>
      <c r="G333" s="5843"/>
      <c r="H333" s="5843"/>
      <c r="I333" s="5843"/>
      <c r="J333" s="5843"/>
      <c r="K333" s="5843"/>
      <c r="L333" s="5843"/>
      <c r="M333" s="5843"/>
      <c r="N333" s="5843"/>
      <c r="O333" s="5843"/>
      <c r="P333" s="5843"/>
      <c r="Q333" s="5843"/>
      <c r="R333" s="5843"/>
      <c r="S333" s="5843"/>
      <c r="T333" s="5843"/>
      <c r="U333" s="5843"/>
      <c r="V333" s="5843"/>
      <c r="W333" s="5843"/>
      <c r="X333" s="5843"/>
      <c r="Y333" s="5843"/>
      <c r="Z333" s="5843"/>
      <c r="AA333" s="5843"/>
      <c r="AB333" s="5843"/>
      <c r="AC333" s="5843"/>
      <c r="AD333" s="5843"/>
      <c r="AE333" s="5843"/>
      <c r="AF333" s="5843"/>
      <c r="AG333" s="6254"/>
      <c r="AH333" s="4887" t="s">
        <v>272</v>
      </c>
      <c r="AI333" s="5335" t="s">
        <v>8</v>
      </c>
      <c r="AJ333" s="4889" t="s">
        <v>7</v>
      </c>
      <c r="AK333" s="6253" t="s">
        <v>325</v>
      </c>
      <c r="AL333" s="5843"/>
      <c r="AM333" s="6252"/>
      <c r="AN333" s="5088" t="s">
        <v>326</v>
      </c>
      <c r="BT333" s="3"/>
    </row>
    <row r="334" spans="1:94" ht="30.6" customHeight="1" x14ac:dyDescent="0.2">
      <c r="A334" s="5221"/>
      <c r="B334" s="5221"/>
      <c r="C334" s="6465"/>
      <c r="D334" s="6465"/>
      <c r="E334" s="6465"/>
      <c r="F334" s="6253" t="s">
        <v>119</v>
      </c>
      <c r="G334" s="6252"/>
      <c r="H334" s="6253" t="s">
        <v>12</v>
      </c>
      <c r="I334" s="6252"/>
      <c r="J334" s="6253" t="s">
        <v>121</v>
      </c>
      <c r="K334" s="6252"/>
      <c r="L334" s="6253" t="s">
        <v>122</v>
      </c>
      <c r="M334" s="6252"/>
      <c r="N334" s="6253" t="s">
        <v>123</v>
      </c>
      <c r="O334" s="6252"/>
      <c r="P334" s="6253" t="s">
        <v>124</v>
      </c>
      <c r="Q334" s="6252"/>
      <c r="R334" s="6253" t="s">
        <v>125</v>
      </c>
      <c r="S334" s="6252"/>
      <c r="T334" s="6253" t="s">
        <v>126</v>
      </c>
      <c r="U334" s="6252"/>
      <c r="V334" s="6253" t="s">
        <v>127</v>
      </c>
      <c r="W334" s="6252"/>
      <c r="X334" s="6253" t="s">
        <v>128</v>
      </c>
      <c r="Y334" s="6252"/>
      <c r="Z334" s="6253" t="s">
        <v>129</v>
      </c>
      <c r="AA334" s="6252"/>
      <c r="AB334" s="6253" t="s">
        <v>130</v>
      </c>
      <c r="AC334" s="6252"/>
      <c r="AD334" s="6253" t="s">
        <v>131</v>
      </c>
      <c r="AE334" s="6252"/>
      <c r="AF334" s="6253" t="s">
        <v>132</v>
      </c>
      <c r="AG334" s="6254"/>
      <c r="AH334" s="4939"/>
      <c r="AI334" s="4938"/>
      <c r="AJ334" s="4729"/>
      <c r="AK334" s="5333" t="s">
        <v>327</v>
      </c>
      <c r="AL334" s="5335" t="s">
        <v>328</v>
      </c>
      <c r="AM334" s="5190" t="s">
        <v>329</v>
      </c>
      <c r="AN334" s="5221"/>
      <c r="BT334" s="3"/>
    </row>
    <row r="335" spans="1:94" x14ac:dyDescent="0.2">
      <c r="A335" s="6275"/>
      <c r="B335" s="6275"/>
      <c r="C335" s="6466" t="s">
        <v>97</v>
      </c>
      <c r="D335" s="6467" t="s">
        <v>62</v>
      </c>
      <c r="E335" s="6145" t="s">
        <v>98</v>
      </c>
      <c r="F335" s="6445" t="s">
        <v>62</v>
      </c>
      <c r="G335" s="6145" t="s">
        <v>98</v>
      </c>
      <c r="H335" s="6445" t="s">
        <v>62</v>
      </c>
      <c r="I335" s="6145" t="s">
        <v>98</v>
      </c>
      <c r="J335" s="6445" t="s">
        <v>288</v>
      </c>
      <c r="K335" s="6145" t="s">
        <v>98</v>
      </c>
      <c r="L335" s="6445" t="s">
        <v>288</v>
      </c>
      <c r="M335" s="6145" t="s">
        <v>98</v>
      </c>
      <c r="N335" s="6445" t="s">
        <v>288</v>
      </c>
      <c r="O335" s="6145" t="s">
        <v>98</v>
      </c>
      <c r="P335" s="6445" t="s">
        <v>288</v>
      </c>
      <c r="Q335" s="6145" t="s">
        <v>98</v>
      </c>
      <c r="R335" s="6445" t="s">
        <v>288</v>
      </c>
      <c r="S335" s="6145" t="s">
        <v>98</v>
      </c>
      <c r="T335" s="6445" t="s">
        <v>288</v>
      </c>
      <c r="U335" s="6145" t="s">
        <v>98</v>
      </c>
      <c r="V335" s="6445" t="s">
        <v>288</v>
      </c>
      <c r="W335" s="6145" t="s">
        <v>98</v>
      </c>
      <c r="X335" s="6445" t="s">
        <v>288</v>
      </c>
      <c r="Y335" s="6145" t="s">
        <v>98</v>
      </c>
      <c r="Z335" s="6445" t="s">
        <v>288</v>
      </c>
      <c r="AA335" s="6145" t="s">
        <v>98</v>
      </c>
      <c r="AB335" s="6445" t="s">
        <v>288</v>
      </c>
      <c r="AC335" s="6145" t="s">
        <v>98</v>
      </c>
      <c r="AD335" s="6445" t="s">
        <v>288</v>
      </c>
      <c r="AE335" s="6145" t="s">
        <v>98</v>
      </c>
      <c r="AF335" s="6445" t="s">
        <v>288</v>
      </c>
      <c r="AG335" s="6260" t="s">
        <v>98</v>
      </c>
      <c r="AH335" s="5669"/>
      <c r="AI335" s="6115"/>
      <c r="AJ335" s="5326"/>
      <c r="AK335" s="6013"/>
      <c r="AL335" s="6115"/>
      <c r="AM335" s="6117"/>
      <c r="AN335" s="6275"/>
      <c r="BT335" s="3"/>
    </row>
    <row r="336" spans="1:94" x14ac:dyDescent="0.2">
      <c r="A336" s="5088" t="s">
        <v>73</v>
      </c>
      <c r="B336" s="6468" t="s">
        <v>330</v>
      </c>
      <c r="C336" s="6469">
        <f>SUM(D336+E336)</f>
        <v>0</v>
      </c>
      <c r="D336" s="6470">
        <f>SUM(F336+H336+J336+L336+N336+P336+R336+T336+V336+X336+Z336+AB336+AD336+AF336)</f>
        <v>0</v>
      </c>
      <c r="E336" s="6471">
        <f>SUM(G336+I336+K336+M336+O336+Q336+S336+U336+W336+Y336+AA336+AC336+AE336+AG336)</f>
        <v>0</v>
      </c>
      <c r="F336" s="6460"/>
      <c r="G336" s="6461"/>
      <c r="H336" s="6460"/>
      <c r="I336" s="6461"/>
      <c r="J336" s="6460"/>
      <c r="K336" s="6461"/>
      <c r="L336" s="6460"/>
      <c r="M336" s="6461"/>
      <c r="N336" s="6460"/>
      <c r="O336" s="6461"/>
      <c r="P336" s="6460"/>
      <c r="Q336" s="6461"/>
      <c r="R336" s="6460"/>
      <c r="S336" s="6461"/>
      <c r="T336" s="6460"/>
      <c r="U336" s="6461"/>
      <c r="V336" s="6460"/>
      <c r="W336" s="6461"/>
      <c r="X336" s="6460"/>
      <c r="Y336" s="6461"/>
      <c r="Z336" s="6460"/>
      <c r="AA336" s="6461"/>
      <c r="AB336" s="6460"/>
      <c r="AC336" s="6461"/>
      <c r="AD336" s="6460"/>
      <c r="AE336" s="6461"/>
      <c r="AF336" s="6460"/>
      <c r="AG336" s="6472"/>
      <c r="AH336" s="6473"/>
      <c r="AI336" s="6474"/>
      <c r="AJ336" s="6462"/>
      <c r="AK336" s="6475"/>
      <c r="AL336" s="6476"/>
      <c r="AM336" s="6477"/>
      <c r="AN336" s="6477"/>
      <c r="AO336" s="3"/>
      <c r="BT336" s="3"/>
      <c r="CJ336" s="4">
        <v>0</v>
      </c>
      <c r="CP336" s="4">
        <v>0</v>
      </c>
    </row>
    <row r="337" spans="1:104" x14ac:dyDescent="0.2">
      <c r="A337" s="5221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6275"/>
      <c r="B338" s="6360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6468" t="s">
        <v>330</v>
      </c>
      <c r="C339" s="6469">
        <f t="shared" si="108"/>
        <v>0</v>
      </c>
      <c r="D339" s="6470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221"/>
      <c r="B340" s="4389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6275"/>
      <c r="B341" s="6360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4297"/>
      <c r="G341" s="6319"/>
      <c r="H341" s="4297"/>
      <c r="I341" s="6319"/>
      <c r="J341" s="4297"/>
      <c r="K341" s="6319"/>
      <c r="L341" s="4297"/>
      <c r="M341" s="6319"/>
      <c r="N341" s="4297"/>
      <c r="O341" s="6319"/>
      <c r="P341" s="4297"/>
      <c r="Q341" s="6319"/>
      <c r="R341" s="4297"/>
      <c r="S341" s="6319"/>
      <c r="T341" s="4297"/>
      <c r="U341" s="6319"/>
      <c r="V341" s="4297"/>
      <c r="W341" s="6319"/>
      <c r="X341" s="4297"/>
      <c r="Y341" s="6319"/>
      <c r="Z341" s="4297"/>
      <c r="AA341" s="6319"/>
      <c r="AB341" s="4297"/>
      <c r="AC341" s="6319"/>
      <c r="AD341" s="4297"/>
      <c r="AE341" s="6319"/>
      <c r="AF341" s="4297"/>
      <c r="AG341" s="826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500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72C7D91D-105F-46D8-80A5-13245578343E}">
      <formula1>0</formula1>
    </dataValidation>
    <dataValidation type="whole" allowBlank="1" showInputMessage="1" showErrorMessage="1" sqref="A311:A314 A305:B309 B311:B316 C305:E318 F305:AX307" xr:uid="{D0251C1D-2DDB-4442-90E0-9314CC715BBB}">
      <formula1>0</formula1>
      <formula2>1E+30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9CDDF-A52C-4C47-B7A5-F5E74F20CF07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",[2]NOMBRE!B2," - ","( ",[2]NOMBRE!C2,[2]NOMBRE!D2,[2]NOMBRE!E2,[2]NOMBRE!F2,[2]NOMBRE!G2," )")</f>
        <v>COMUNA: LINARES - ( 07401 )</v>
      </c>
    </row>
    <row r="3" spans="1:92" ht="16.350000000000001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",[2]NOMBRE!B6," - ","( ",[2]NOMBRE!C6,[2]NOMBRE!D6," )")</f>
        <v>MES: ENERO - ( 01 )</v>
      </c>
      <c r="AE4" s="3081"/>
      <c r="AF4" s="3081"/>
      <c r="AG4" s="3081"/>
      <c r="AH4" s="3081"/>
      <c r="AI4" s="3081"/>
      <c r="AJ4" s="3081"/>
      <c r="AK4" s="3081"/>
      <c r="AL4" s="3081"/>
      <c r="AM4" s="3081"/>
      <c r="AN4" s="3081"/>
      <c r="AO4" s="3081"/>
      <c r="AP4" s="3081"/>
      <c r="AQ4" s="3081"/>
      <c r="AR4" s="3081"/>
      <c r="AS4" s="3081"/>
      <c r="AT4" s="3081"/>
      <c r="AU4" s="3081"/>
      <c r="AV4" s="3081"/>
      <c r="AW4" s="3081"/>
    </row>
    <row r="5" spans="1:92" ht="16.350000000000001" customHeight="1" x14ac:dyDescent="0.2">
      <c r="A5" s="1" t="str">
        <f>CONCATENATE("AÑO: ",[2]NOMBRE!B7)</f>
        <v>AÑO: 2022</v>
      </c>
      <c r="AE5" s="3081"/>
      <c r="AF5" s="3081"/>
      <c r="AG5" s="3081"/>
      <c r="AH5" s="3081"/>
      <c r="AI5" s="3081"/>
      <c r="AJ5" s="3081"/>
      <c r="AK5" s="3081"/>
      <c r="AL5" s="3081"/>
      <c r="AM5" s="3081"/>
      <c r="AN5" s="3081"/>
      <c r="AO5" s="3081"/>
      <c r="AP5" s="3081"/>
      <c r="AQ5" s="3081"/>
      <c r="AR5" s="3081"/>
      <c r="AS5" s="3081"/>
      <c r="AT5" s="3081"/>
      <c r="AU5" s="3081"/>
      <c r="AV5" s="3081"/>
      <c r="AW5" s="3081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3055"/>
      <c r="AF6" s="3055"/>
      <c r="AG6" s="3055"/>
      <c r="AH6" s="3055"/>
      <c r="AI6" s="3055"/>
      <c r="AJ6" s="3055"/>
      <c r="AK6" s="3055"/>
      <c r="AL6" s="3055"/>
      <c r="AM6" s="3055"/>
      <c r="AN6" s="3055"/>
      <c r="AO6" s="3055"/>
      <c r="AP6" s="3055"/>
      <c r="AQ6" s="3055"/>
      <c r="AR6" s="3055"/>
      <c r="AS6" s="3055"/>
      <c r="AT6" s="3055"/>
      <c r="AU6" s="3055"/>
      <c r="AV6" s="3055"/>
      <c r="AW6" s="3081"/>
    </row>
    <row r="7" spans="1:92" ht="15" x14ac:dyDescent="0.2">
      <c r="A7" s="9"/>
      <c r="B7" s="9"/>
      <c r="C7" s="2936"/>
      <c r="D7" s="2936"/>
      <c r="E7" s="2936"/>
      <c r="F7" s="2936"/>
      <c r="G7" s="2936"/>
      <c r="H7" s="2936"/>
      <c r="I7" s="2936"/>
      <c r="J7" s="2936"/>
      <c r="K7" s="2936"/>
      <c r="L7" s="2936"/>
      <c r="M7" s="2936"/>
      <c r="N7" s="2936"/>
      <c r="O7" s="2936"/>
      <c r="P7" s="2936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3055"/>
      <c r="AF7" s="3055"/>
      <c r="AG7" s="3055"/>
      <c r="AH7" s="3055"/>
      <c r="AI7" s="3055"/>
      <c r="AJ7" s="3055"/>
      <c r="AK7" s="3055"/>
      <c r="AL7" s="3055"/>
      <c r="AM7" s="3055"/>
      <c r="AN7" s="3055"/>
      <c r="AO7" s="3055"/>
      <c r="AP7" s="3055"/>
      <c r="AQ7" s="3055"/>
      <c r="AR7" s="3055"/>
      <c r="AS7" s="3055"/>
      <c r="AT7" s="3055"/>
      <c r="AU7" s="3055"/>
      <c r="AV7" s="3055"/>
      <c r="AW7" s="3081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3055"/>
      <c r="AF8" s="3055"/>
      <c r="AG8" s="3055"/>
      <c r="AH8" s="3055"/>
      <c r="AI8" s="3055"/>
      <c r="AJ8" s="3055"/>
      <c r="AK8" s="3055"/>
      <c r="AL8" s="3055"/>
      <c r="AM8" s="3055"/>
      <c r="AN8" s="3055"/>
      <c r="AO8" s="3055"/>
      <c r="AP8" s="3055"/>
      <c r="AQ8" s="3055"/>
      <c r="AR8" s="3055"/>
      <c r="AS8" s="3055"/>
      <c r="AT8" s="3055"/>
      <c r="AU8" s="3055"/>
      <c r="AV8" s="3055"/>
      <c r="AW8" s="3081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4942" t="s">
        <v>4</v>
      </c>
      <c r="D9" s="4944" t="s">
        <v>5</v>
      </c>
      <c r="E9" s="4945"/>
      <c r="F9" s="4945"/>
      <c r="G9" s="4945"/>
      <c r="H9" s="4945"/>
      <c r="I9" s="4945"/>
      <c r="J9" s="4945"/>
      <c r="K9" s="4945"/>
      <c r="L9" s="4945"/>
      <c r="M9" s="4946"/>
      <c r="N9" s="4889" t="s">
        <v>6</v>
      </c>
      <c r="O9" s="4942" t="s">
        <v>7</v>
      </c>
      <c r="P9" s="4942" t="s">
        <v>8</v>
      </c>
      <c r="Q9" s="4942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702"/>
      <c r="AQ9" s="702"/>
      <c r="AR9" s="702"/>
      <c r="AS9" s="702"/>
      <c r="AT9" s="702"/>
      <c r="AU9" s="702"/>
      <c r="AV9" s="702"/>
      <c r="AW9" s="702"/>
      <c r="AX9" s="703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4943"/>
      <c r="D10" s="3322" t="s">
        <v>10</v>
      </c>
      <c r="E10" s="3323" t="s">
        <v>11</v>
      </c>
      <c r="F10" s="3323" t="s">
        <v>12</v>
      </c>
      <c r="G10" s="3323" t="s">
        <v>13</v>
      </c>
      <c r="H10" s="3323" t="s">
        <v>14</v>
      </c>
      <c r="I10" s="3323" t="s">
        <v>15</v>
      </c>
      <c r="J10" s="3323" t="s">
        <v>16</v>
      </c>
      <c r="K10" s="3323" t="s">
        <v>17</v>
      </c>
      <c r="L10" s="3323" t="s">
        <v>18</v>
      </c>
      <c r="M10" s="3324" t="s">
        <v>19</v>
      </c>
      <c r="N10" s="4947"/>
      <c r="O10" s="4943"/>
      <c r="P10" s="4943"/>
      <c r="Q10" s="4943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6"/>
      <c r="AP10" s="3326"/>
      <c r="AQ10" s="3326"/>
      <c r="AR10" s="3326"/>
      <c r="AS10" s="3326"/>
      <c r="AT10" s="3326"/>
      <c r="AU10" s="3326"/>
      <c r="AV10" s="3326"/>
      <c r="AW10" s="3326"/>
      <c r="AX10" s="3327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4952" t="s">
        <v>20</v>
      </c>
      <c r="B11" s="4952"/>
      <c r="C11" s="3328">
        <f>SUM(D11:M11)</f>
        <v>0</v>
      </c>
      <c r="D11" s="3329"/>
      <c r="E11" s="3330"/>
      <c r="F11" s="3330"/>
      <c r="G11" s="3330"/>
      <c r="H11" s="3330"/>
      <c r="I11" s="3330"/>
      <c r="J11" s="3330"/>
      <c r="K11" s="3330"/>
      <c r="L11" s="3331"/>
      <c r="M11" s="3332"/>
      <c r="N11" s="3333"/>
      <c r="O11" s="3334"/>
      <c r="P11" s="3334"/>
      <c r="Q11" s="3334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3325"/>
      <c r="AG11" s="3325"/>
      <c r="AH11" s="3325"/>
      <c r="AI11" s="3325"/>
      <c r="AJ11" s="3325"/>
      <c r="AK11" s="3326"/>
      <c r="AL11" s="3326"/>
      <c r="AM11" s="3326"/>
      <c r="AN11" s="3326"/>
      <c r="AO11" s="3326"/>
      <c r="AP11" s="3326"/>
      <c r="AQ11" s="3326"/>
      <c r="AR11" s="3326"/>
      <c r="AS11" s="3326"/>
      <c r="AT11" s="3326"/>
      <c r="AU11" s="3326"/>
      <c r="AV11" s="3326"/>
      <c r="AW11" s="3326"/>
      <c r="AX11" s="3327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IF(C11&lt;[2]A03!C79,1,0)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3325"/>
      <c r="AG12" s="3325"/>
      <c r="AH12" s="3325"/>
      <c r="AI12" s="3325"/>
      <c r="AJ12" s="3325"/>
      <c r="AK12" s="3326"/>
      <c r="AL12" s="3326"/>
      <c r="AM12" s="3326"/>
      <c r="AN12" s="3326"/>
      <c r="AO12" s="3325"/>
      <c r="AP12" s="3325"/>
      <c r="AQ12" s="3326"/>
      <c r="AR12" s="3326"/>
      <c r="AS12" s="3326"/>
      <c r="AT12" s="3326"/>
      <c r="AU12" s="3326"/>
      <c r="AV12" s="3326"/>
      <c r="AW12" s="3326"/>
      <c r="AX12" s="3327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3325"/>
      <c r="AG13" s="3325"/>
      <c r="AH13" s="3325"/>
      <c r="AI13" s="3325"/>
      <c r="AJ13" s="3325"/>
      <c r="AK13" s="3326"/>
      <c r="AL13" s="3326"/>
      <c r="AM13" s="3326"/>
      <c r="AN13" s="3326"/>
      <c r="AO13" s="3325"/>
      <c r="AP13" s="3325"/>
      <c r="AQ13" s="3325"/>
      <c r="AR13" s="3326"/>
      <c r="AS13" s="3326"/>
      <c r="AT13" s="3326"/>
      <c r="AU13" s="3326"/>
      <c r="AV13" s="3326"/>
      <c r="AW13" s="3326"/>
      <c r="AX13" s="3327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3335"/>
      <c r="AG14" s="3335"/>
      <c r="AH14" s="3335"/>
      <c r="AI14" s="3335"/>
      <c r="AJ14" s="3335"/>
      <c r="AK14" s="3335"/>
      <c r="AL14" s="3335"/>
      <c r="AM14" s="3335"/>
      <c r="AN14" s="3335"/>
      <c r="AO14" s="3336"/>
      <c r="AP14" s="3336"/>
      <c r="AQ14" s="3336"/>
      <c r="AR14" s="3336"/>
      <c r="AS14" s="3336"/>
      <c r="AT14" s="3336"/>
      <c r="AU14" s="3336"/>
      <c r="AV14" s="3336"/>
      <c r="AW14" s="3336"/>
      <c r="AX14" s="3337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3335"/>
      <c r="AF15" s="3335"/>
      <c r="AG15" s="3335"/>
      <c r="AH15" s="3335"/>
      <c r="AI15" s="3335"/>
      <c r="AJ15" s="3335"/>
      <c r="AK15" s="3335"/>
      <c r="AL15" s="3335"/>
      <c r="AM15" s="3335"/>
      <c r="AN15" s="3335"/>
      <c r="AO15" s="3335"/>
      <c r="AP15" s="3335"/>
      <c r="AQ15" s="3335"/>
      <c r="AR15" s="3335"/>
      <c r="AS15" s="3335"/>
      <c r="AT15" s="3335"/>
      <c r="AU15" s="3335"/>
      <c r="AV15" s="3335"/>
      <c r="AW15" s="3337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4953" t="s">
        <v>26</v>
      </c>
      <c r="D16" s="4955" t="s">
        <v>27</v>
      </c>
      <c r="E16" s="4955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3335"/>
      <c r="AF16" s="3336"/>
      <c r="AG16" s="3336"/>
      <c r="AH16" s="3336"/>
      <c r="AI16" s="3336"/>
      <c r="AJ16" s="3336"/>
      <c r="AK16" s="3336"/>
      <c r="AL16" s="3336"/>
      <c r="AM16" s="3336"/>
      <c r="AN16" s="3336"/>
      <c r="AO16" s="3336"/>
      <c r="AP16" s="3336"/>
      <c r="AQ16" s="3336"/>
      <c r="AR16" s="3336"/>
      <c r="AS16" s="3336"/>
      <c r="AT16" s="3336"/>
      <c r="AU16" s="3336"/>
      <c r="AV16" s="3336"/>
      <c r="AW16" s="3337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4954"/>
      <c r="D17" s="4956"/>
      <c r="E17" s="4956"/>
      <c r="F17" s="4947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3335"/>
      <c r="AF17" s="3336"/>
      <c r="AG17" s="3336"/>
      <c r="AH17" s="3336"/>
      <c r="AI17" s="3336"/>
      <c r="AJ17" s="3336"/>
      <c r="AK17" s="3336"/>
      <c r="AL17" s="3336"/>
      <c r="AM17" s="3336"/>
      <c r="AN17" s="3336"/>
      <c r="AO17" s="3336"/>
      <c r="AP17" s="3336"/>
      <c r="AQ17" s="3336"/>
      <c r="AR17" s="3336"/>
      <c r="AS17" s="3336"/>
      <c r="AT17" s="3336"/>
      <c r="AU17" s="3336"/>
      <c r="AV17" s="3336"/>
      <c r="AW17" s="3337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4948" t="s">
        <v>28</v>
      </c>
      <c r="B18" s="4949"/>
      <c r="C18" s="3338">
        <v>99</v>
      </c>
      <c r="D18" s="3339">
        <v>0</v>
      </c>
      <c r="E18" s="3339">
        <v>0</v>
      </c>
      <c r="F18" s="3340">
        <v>2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3341"/>
      <c r="AF18" s="3342"/>
      <c r="AG18" s="3342"/>
      <c r="AH18" s="3342"/>
      <c r="AI18" s="3342"/>
      <c r="AJ18" s="3342"/>
      <c r="AK18" s="3342"/>
      <c r="AL18" s="3342"/>
      <c r="AM18" s="3342"/>
      <c r="AN18" s="3342"/>
      <c r="AO18" s="3342"/>
      <c r="AP18" s="3342"/>
      <c r="AQ18" s="3342"/>
      <c r="AR18" s="3342"/>
      <c r="AS18" s="3342"/>
      <c r="AT18" s="3342"/>
      <c r="AU18" s="3342"/>
      <c r="AV18" s="3342"/>
      <c r="AW18" s="3343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4950" t="s">
        <v>29</v>
      </c>
      <c r="B19" s="4951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3341"/>
      <c r="AF19" s="3342"/>
      <c r="AG19" s="3342"/>
      <c r="AH19" s="3342"/>
      <c r="AI19" s="3342"/>
      <c r="AJ19" s="3342"/>
      <c r="AK19" s="3342"/>
      <c r="AL19" s="3342"/>
      <c r="AM19" s="3342"/>
      <c r="AN19" s="3342"/>
      <c r="AO19" s="3342"/>
      <c r="AP19" s="3342"/>
      <c r="AQ19" s="3342"/>
      <c r="AR19" s="3342"/>
      <c r="AS19" s="3342"/>
      <c r="AT19" s="3342"/>
      <c r="AU19" s="3342"/>
      <c r="AV19" s="3342"/>
      <c r="AW19" s="3343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1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3341"/>
      <c r="AF20" s="3342"/>
      <c r="AG20" s="3342"/>
      <c r="AH20" s="3342"/>
      <c r="AI20" s="3342"/>
      <c r="AJ20" s="3342"/>
      <c r="AK20" s="3342"/>
      <c r="AL20" s="3342"/>
      <c r="AM20" s="3342"/>
      <c r="AN20" s="3342"/>
      <c r="AO20" s="3342"/>
      <c r="AP20" s="3342"/>
      <c r="AQ20" s="3342"/>
      <c r="AR20" s="3342"/>
      <c r="AS20" s="3342"/>
      <c r="AT20" s="3342"/>
      <c r="AU20" s="3342"/>
      <c r="AV20" s="3342"/>
      <c r="AW20" s="3343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5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3341"/>
      <c r="AF21" s="3342"/>
      <c r="AG21" s="3342"/>
      <c r="AH21" s="3342"/>
      <c r="AI21" s="3342"/>
      <c r="AJ21" s="3342"/>
      <c r="AK21" s="3342"/>
      <c r="AL21" s="3342"/>
      <c r="AM21" s="3342"/>
      <c r="AN21" s="3342"/>
      <c r="AO21" s="3342"/>
      <c r="AP21" s="3342"/>
      <c r="AQ21" s="3342"/>
      <c r="AR21" s="3342"/>
      <c r="AS21" s="3342"/>
      <c r="AT21" s="3342"/>
      <c r="AU21" s="3342"/>
      <c r="AV21" s="3342"/>
      <c r="AW21" s="3343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7</v>
      </c>
      <c r="D22" s="37">
        <v>0</v>
      </c>
      <c r="E22" s="37">
        <v>0</v>
      </c>
      <c r="F22" s="40">
        <v>1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3341"/>
      <c r="AF22" s="3342"/>
      <c r="AG22" s="3342"/>
      <c r="AH22" s="3342"/>
      <c r="AI22" s="3342"/>
      <c r="AJ22" s="3342"/>
      <c r="AK22" s="3342"/>
      <c r="AL22" s="3342"/>
      <c r="AM22" s="3342"/>
      <c r="AN22" s="3342"/>
      <c r="AO22" s="3342"/>
      <c r="AP22" s="3342"/>
      <c r="AQ22" s="3342"/>
      <c r="AR22" s="3342"/>
      <c r="AS22" s="3342"/>
      <c r="AT22" s="3342"/>
      <c r="AU22" s="3342"/>
      <c r="AV22" s="3342"/>
      <c r="AW22" s="3343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3341"/>
      <c r="AF23" s="3342"/>
      <c r="AG23" s="3342"/>
      <c r="AH23" s="3342"/>
      <c r="AI23" s="3342"/>
      <c r="AJ23" s="3342"/>
      <c r="AK23" s="3342"/>
      <c r="AL23" s="3342"/>
      <c r="AM23" s="3342"/>
      <c r="AN23" s="3342"/>
      <c r="AO23" s="3342"/>
      <c r="AP23" s="3342"/>
      <c r="AQ23" s="3342"/>
      <c r="AR23" s="3342"/>
      <c r="AS23" s="3342"/>
      <c r="AT23" s="3342"/>
      <c r="AU23" s="3342"/>
      <c r="AV23" s="3342"/>
      <c r="AW23" s="3343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3341"/>
      <c r="AF24" s="3342"/>
      <c r="AG24" s="3342"/>
      <c r="AH24" s="3342"/>
      <c r="AI24" s="3342"/>
      <c r="AJ24" s="3342"/>
      <c r="AK24" s="3342"/>
      <c r="AL24" s="3342"/>
      <c r="AM24" s="3342"/>
      <c r="AN24" s="3342"/>
      <c r="AO24" s="3342"/>
      <c r="AP24" s="3342"/>
      <c r="AQ24" s="3342"/>
      <c r="AR24" s="3342"/>
      <c r="AS24" s="3342"/>
      <c r="AT24" s="3342"/>
      <c r="AU24" s="3342"/>
      <c r="AV24" s="3342"/>
      <c r="AW24" s="3343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1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3341"/>
      <c r="AF25" s="3342"/>
      <c r="AG25" s="3342"/>
      <c r="AH25" s="3342"/>
      <c r="AI25" s="3342"/>
      <c r="AJ25" s="3342"/>
      <c r="AK25" s="3342"/>
      <c r="AL25" s="3342"/>
      <c r="AM25" s="3342"/>
      <c r="AN25" s="3342"/>
      <c r="AO25" s="3342"/>
      <c r="AP25" s="3342"/>
      <c r="AQ25" s="3342"/>
      <c r="AR25" s="3342"/>
      <c r="AS25" s="3342"/>
      <c r="AT25" s="3342"/>
      <c r="AU25" s="3342"/>
      <c r="AV25" s="3342"/>
      <c r="AW25" s="3343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19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3341"/>
      <c r="AF26" s="3342"/>
      <c r="AG26" s="3342"/>
      <c r="AH26" s="3342"/>
      <c r="AI26" s="3342"/>
      <c r="AJ26" s="3342"/>
      <c r="AK26" s="3342"/>
      <c r="AL26" s="3342"/>
      <c r="AM26" s="3342"/>
      <c r="AN26" s="3342"/>
      <c r="AO26" s="3342"/>
      <c r="AP26" s="3342"/>
      <c r="AQ26" s="3342"/>
      <c r="AR26" s="3342"/>
      <c r="AS26" s="3342"/>
      <c r="AT26" s="3342"/>
      <c r="AU26" s="3342"/>
      <c r="AV26" s="3342"/>
      <c r="AW26" s="3343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0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3341"/>
      <c r="AF27" s="3342"/>
      <c r="AG27" s="3342"/>
      <c r="AH27" s="3342"/>
      <c r="AI27" s="3342"/>
      <c r="AJ27" s="3342"/>
      <c r="AK27" s="3342"/>
      <c r="AL27" s="3342"/>
      <c r="AM27" s="3342"/>
      <c r="AN27" s="3342"/>
      <c r="AO27" s="3342"/>
      <c r="AP27" s="3342"/>
      <c r="AQ27" s="3342"/>
      <c r="AR27" s="3342"/>
      <c r="AS27" s="3342"/>
      <c r="AT27" s="3342"/>
      <c r="AU27" s="3342"/>
      <c r="AV27" s="3342"/>
      <c r="AW27" s="3343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10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3341"/>
      <c r="AF28" s="3342"/>
      <c r="AG28" s="3342"/>
      <c r="AH28" s="3344"/>
      <c r="AI28" s="3342"/>
      <c r="AJ28" s="3342"/>
      <c r="AK28" s="3342"/>
      <c r="AL28" s="3342"/>
      <c r="AM28" s="3342"/>
      <c r="AN28" s="3342"/>
      <c r="AO28" s="3342"/>
      <c r="AP28" s="3342"/>
      <c r="AQ28" s="3342"/>
      <c r="AR28" s="3342"/>
      <c r="AS28" s="3342"/>
      <c r="AT28" s="3342"/>
      <c r="AU28" s="3342"/>
      <c r="AV28" s="3342"/>
      <c r="AW28" s="3345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14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3341"/>
      <c r="AF29" s="3342"/>
      <c r="AG29" s="3342"/>
      <c r="AH29" s="3344"/>
      <c r="AI29" s="3342"/>
      <c r="AJ29" s="3342"/>
      <c r="AK29" s="3342"/>
      <c r="AL29" s="3342"/>
      <c r="AM29" s="3342"/>
      <c r="AN29" s="3342"/>
      <c r="AO29" s="3342"/>
      <c r="AP29" s="3342"/>
      <c r="AQ29" s="3342"/>
      <c r="AR29" s="3342"/>
      <c r="AS29" s="3342"/>
      <c r="AT29" s="3342"/>
      <c r="AU29" s="3342"/>
      <c r="AV29" s="3342"/>
      <c r="AW29" s="3345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7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3341"/>
      <c r="AF30" s="3342"/>
      <c r="AG30" s="3342"/>
      <c r="AH30" s="3344"/>
      <c r="AI30" s="3342"/>
      <c r="AJ30" s="3342"/>
      <c r="AK30" s="3342"/>
      <c r="AL30" s="3342"/>
      <c r="AM30" s="3342"/>
      <c r="AN30" s="3342"/>
      <c r="AO30" s="3342"/>
      <c r="AP30" s="3342"/>
      <c r="AQ30" s="3342"/>
      <c r="AR30" s="3342"/>
      <c r="AS30" s="3342"/>
      <c r="AT30" s="3342"/>
      <c r="AU30" s="3342"/>
      <c r="AV30" s="3342"/>
      <c r="AW30" s="3345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35</v>
      </c>
      <c r="D31" s="44">
        <v>0</v>
      </c>
      <c r="E31" s="44">
        <v>0</v>
      </c>
      <c r="F31" s="63">
        <v>1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3346"/>
      <c r="AF31" s="3346"/>
      <c r="AG31" s="3346"/>
      <c r="AH31" s="3347"/>
      <c r="AI31" s="3346"/>
      <c r="AJ31" s="3346"/>
      <c r="AK31" s="3346"/>
      <c r="AL31" s="3346"/>
      <c r="AM31" s="3346"/>
      <c r="AN31" s="3346"/>
      <c r="AO31" s="3346"/>
      <c r="AP31" s="3346"/>
      <c r="AQ31" s="3346"/>
      <c r="AR31" s="3346"/>
      <c r="AS31" s="3346"/>
      <c r="AT31" s="3346"/>
      <c r="AU31" s="3346"/>
      <c r="AV31" s="3346"/>
      <c r="AW31" s="3345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3346"/>
      <c r="AF32" s="3346"/>
      <c r="AG32" s="3346"/>
      <c r="AH32" s="3347"/>
      <c r="AI32" s="3346"/>
      <c r="AJ32" s="3346"/>
      <c r="AK32" s="3346"/>
      <c r="AL32" s="3346"/>
      <c r="AM32" s="3346"/>
      <c r="AN32" s="3346"/>
      <c r="AO32" s="3346"/>
      <c r="AP32" s="3346"/>
      <c r="AQ32" s="3346"/>
      <c r="AR32" s="3346"/>
      <c r="AS32" s="3346"/>
      <c r="AT32" s="3346"/>
      <c r="AU32" s="3346"/>
      <c r="AV32" s="3346"/>
      <c r="AW32" s="3345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4957" t="s">
        <v>4</v>
      </c>
      <c r="D33" s="4958" t="s">
        <v>5</v>
      </c>
      <c r="E33" s="4959"/>
      <c r="F33" s="4959"/>
      <c r="G33" s="4959"/>
      <c r="H33" s="4959"/>
      <c r="I33" s="4959"/>
      <c r="J33" s="4959"/>
      <c r="K33" s="4959"/>
      <c r="L33" s="4959"/>
      <c r="M33" s="4959"/>
      <c r="N33" s="4959"/>
      <c r="O33" s="4959"/>
      <c r="P33" s="4960"/>
      <c r="Q33" s="3348"/>
      <c r="R33" s="3349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3346"/>
      <c r="AJ33" s="3346"/>
      <c r="AK33" s="3346"/>
      <c r="AL33" s="3347"/>
      <c r="AM33" s="3346"/>
      <c r="AN33" s="3346"/>
      <c r="AO33" s="3350"/>
      <c r="AP33" s="3350"/>
      <c r="AQ33" s="3350"/>
      <c r="AR33" s="3350"/>
      <c r="AS33" s="3350"/>
      <c r="AT33" s="3350"/>
      <c r="AU33" s="3350"/>
      <c r="AV33" s="3350"/>
      <c r="AW33" s="3350"/>
      <c r="AX33" s="3350"/>
      <c r="AY33" s="3350"/>
      <c r="AZ33" s="3350"/>
      <c r="BA33" s="3345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4943"/>
      <c r="D34" s="3351" t="s">
        <v>10</v>
      </c>
      <c r="E34" s="3352" t="s">
        <v>11</v>
      </c>
      <c r="F34" s="3352" t="s">
        <v>12</v>
      </c>
      <c r="G34" s="3352" t="s">
        <v>13</v>
      </c>
      <c r="H34" s="3352" t="s">
        <v>14</v>
      </c>
      <c r="I34" s="3352" t="s">
        <v>15</v>
      </c>
      <c r="J34" s="3352" t="s">
        <v>16</v>
      </c>
      <c r="K34" s="3352" t="s">
        <v>17</v>
      </c>
      <c r="L34" s="3352" t="s">
        <v>18</v>
      </c>
      <c r="M34" s="3352" t="s">
        <v>44</v>
      </c>
      <c r="N34" s="3353" t="s">
        <v>45</v>
      </c>
      <c r="O34" s="3352" t="s">
        <v>46</v>
      </c>
      <c r="P34" s="3354" t="s">
        <v>47</v>
      </c>
      <c r="Q34" s="3355" t="s">
        <v>48</v>
      </c>
      <c r="R34" s="3355" t="s">
        <v>49</v>
      </c>
      <c r="S34" s="71"/>
      <c r="T34" s="726"/>
      <c r="U34" s="3356"/>
      <c r="V34" s="3356"/>
      <c r="W34" s="726"/>
      <c r="X34" s="3357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3341"/>
      <c r="AJ34" s="3341"/>
      <c r="AK34" s="3341"/>
      <c r="AL34" s="3358"/>
      <c r="AM34" s="3341"/>
      <c r="AN34" s="3341"/>
      <c r="AO34" s="3341"/>
      <c r="AP34" s="3341"/>
      <c r="AQ34" s="3341"/>
      <c r="AR34" s="3341"/>
      <c r="AS34" s="3341"/>
      <c r="AT34" s="3342"/>
      <c r="AU34" s="3342"/>
      <c r="AV34" s="3342"/>
      <c r="AW34" s="3342"/>
      <c r="AX34" s="3342"/>
      <c r="AY34" s="3342"/>
      <c r="AZ34" s="3342"/>
      <c r="BA34" s="3345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4961" t="s">
        <v>50</v>
      </c>
      <c r="B35" s="4961"/>
      <c r="C35" s="3359">
        <f>SUM(D35:P35)</f>
        <v>0</v>
      </c>
      <c r="D35" s="3360">
        <f>SUM(D36:D47,D50:D51,D54)</f>
        <v>0</v>
      </c>
      <c r="E35" s="3361">
        <f t="shared" ref="E35:R35" si="3">SUM(E36:E47,E50:E51,E54)</f>
        <v>0</v>
      </c>
      <c r="F35" s="3361">
        <f t="shared" si="3"/>
        <v>0</v>
      </c>
      <c r="G35" s="3361">
        <f t="shared" si="3"/>
        <v>0</v>
      </c>
      <c r="H35" s="3361">
        <f t="shared" si="3"/>
        <v>0</v>
      </c>
      <c r="I35" s="3361">
        <f t="shared" si="3"/>
        <v>0</v>
      </c>
      <c r="J35" s="3361">
        <f t="shared" si="3"/>
        <v>0</v>
      </c>
      <c r="K35" s="3361">
        <f t="shared" si="3"/>
        <v>0</v>
      </c>
      <c r="L35" s="3361">
        <f t="shared" si="3"/>
        <v>0</v>
      </c>
      <c r="M35" s="3361">
        <f t="shared" si="3"/>
        <v>0</v>
      </c>
      <c r="N35" s="3362">
        <f>SUM(N36:N47,N50:N51,N54)</f>
        <v>0</v>
      </c>
      <c r="O35" s="3361">
        <f t="shared" si="3"/>
        <v>0</v>
      </c>
      <c r="P35" s="3363">
        <f t="shared" si="3"/>
        <v>0</v>
      </c>
      <c r="Q35" s="3364">
        <f t="shared" si="3"/>
        <v>0</v>
      </c>
      <c r="R35" s="3364">
        <f t="shared" si="3"/>
        <v>0</v>
      </c>
      <c r="S35" s="82" t="str">
        <f>CA35&amp;CB35&amp;CC35</f>
        <v/>
      </c>
      <c r="T35" s="3365"/>
      <c r="U35" s="726"/>
      <c r="V35" s="726"/>
      <c r="W35" s="3365"/>
      <c r="X35" s="3365"/>
      <c r="Y35" s="3365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3341"/>
      <c r="AN35" s="3341"/>
      <c r="AO35" s="3341"/>
      <c r="AP35" s="3341"/>
      <c r="AQ35" s="3341"/>
      <c r="AR35" s="3341"/>
      <c r="AS35" s="3341"/>
      <c r="AT35" s="3342"/>
      <c r="AU35" s="3342"/>
      <c r="AV35" s="3342"/>
      <c r="AW35" s="3342"/>
      <c r="AX35" s="3342"/>
      <c r="AY35" s="3342"/>
      <c r="AZ35" s="3342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4968" t="s">
        <v>51</v>
      </c>
      <c r="B36" s="4969"/>
      <c r="C36" s="3366">
        <f>SUM(D36:M36)</f>
        <v>0</v>
      </c>
      <c r="D36" s="3367"/>
      <c r="E36" s="3368"/>
      <c r="F36" s="3368"/>
      <c r="G36" s="3368"/>
      <c r="H36" s="3368"/>
      <c r="I36" s="3368"/>
      <c r="J36" s="3368"/>
      <c r="K36" s="3368"/>
      <c r="L36" s="3368"/>
      <c r="M36" s="3368"/>
      <c r="N36" s="3369"/>
      <c r="O36" s="3370"/>
      <c r="P36" s="3371"/>
      <c r="Q36" s="3372"/>
      <c r="R36" s="3372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3341"/>
      <c r="AN36" s="3342"/>
      <c r="AO36" s="3342"/>
      <c r="AP36" s="3342"/>
      <c r="AQ36" s="3342"/>
      <c r="AR36" s="3342"/>
      <c r="AS36" s="3342"/>
      <c r="AT36" s="3342"/>
      <c r="AU36" s="3342"/>
      <c r="AV36" s="3342"/>
      <c r="AW36" s="3342"/>
      <c r="AX36" s="3342"/>
      <c r="AY36" s="3342"/>
      <c r="AZ36" s="3342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3341"/>
      <c r="AN37" s="3342"/>
      <c r="AO37" s="3342"/>
      <c r="AP37" s="3342"/>
      <c r="AQ37" s="3342"/>
      <c r="AR37" s="3342"/>
      <c r="AS37" s="3342"/>
      <c r="AT37" s="3342"/>
      <c r="AU37" s="3342"/>
      <c r="AV37" s="3342"/>
      <c r="AW37" s="3342"/>
      <c r="AX37" s="3342"/>
      <c r="AY37" s="3342"/>
      <c r="AZ37" s="3342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4957" t="s">
        <v>53</v>
      </c>
      <c r="B38" s="3373" t="s">
        <v>54</v>
      </c>
      <c r="C38" s="3366">
        <f t="shared" si="7"/>
        <v>0</v>
      </c>
      <c r="D38" s="3367"/>
      <c r="E38" s="3368"/>
      <c r="F38" s="3368"/>
      <c r="G38" s="3368"/>
      <c r="H38" s="3368"/>
      <c r="I38" s="3368"/>
      <c r="J38" s="3368"/>
      <c r="K38" s="3368"/>
      <c r="L38" s="3368"/>
      <c r="M38" s="3368"/>
      <c r="N38" s="3369"/>
      <c r="O38" s="3370"/>
      <c r="P38" s="3371"/>
      <c r="Q38" s="3372"/>
      <c r="R38" s="3372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3341"/>
      <c r="AN38" s="3342"/>
      <c r="AO38" s="3342"/>
      <c r="AP38" s="3342"/>
      <c r="AQ38" s="3342"/>
      <c r="AR38" s="3342"/>
      <c r="AS38" s="3342"/>
      <c r="AT38" s="3342"/>
      <c r="AU38" s="3342"/>
      <c r="AV38" s="3342"/>
      <c r="AW38" s="3342"/>
      <c r="AX38" s="3342"/>
      <c r="AY38" s="3342"/>
      <c r="AZ38" s="3342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2940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3341"/>
      <c r="AN39" s="3342"/>
      <c r="AO39" s="3342"/>
      <c r="AP39" s="3342"/>
      <c r="AQ39" s="3342"/>
      <c r="AR39" s="3342"/>
      <c r="AS39" s="3342"/>
      <c r="AT39" s="3342"/>
      <c r="AU39" s="3342"/>
      <c r="AV39" s="3342"/>
      <c r="AW39" s="3342"/>
      <c r="AX39" s="3342"/>
      <c r="AY39" s="3342"/>
      <c r="AZ39" s="3342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2940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3341"/>
      <c r="AN40" s="3342"/>
      <c r="AO40" s="3342"/>
      <c r="AP40" s="3342"/>
      <c r="AQ40" s="3342"/>
      <c r="AR40" s="3342"/>
      <c r="AS40" s="3342"/>
      <c r="AT40" s="3342"/>
      <c r="AU40" s="3342"/>
      <c r="AV40" s="3342"/>
      <c r="AW40" s="3342"/>
      <c r="AX40" s="3342"/>
      <c r="AY40" s="3342"/>
      <c r="AZ40" s="3342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2940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3341"/>
      <c r="AN41" s="3342"/>
      <c r="AO41" s="3342"/>
      <c r="AP41" s="3342"/>
      <c r="AQ41" s="3342"/>
      <c r="AR41" s="3342"/>
      <c r="AS41" s="3342"/>
      <c r="AT41" s="3342"/>
      <c r="AU41" s="3342"/>
      <c r="AV41" s="3342"/>
      <c r="AW41" s="3342"/>
      <c r="AX41" s="3342"/>
      <c r="AY41" s="3342"/>
      <c r="AZ41" s="3342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2940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3341"/>
      <c r="AN42" s="3342"/>
      <c r="AO42" s="3342"/>
      <c r="AP42" s="3342"/>
      <c r="AQ42" s="3342"/>
      <c r="AR42" s="3342"/>
      <c r="AS42" s="3342"/>
      <c r="AT42" s="3342"/>
      <c r="AU42" s="3342"/>
      <c r="AV42" s="3342"/>
      <c r="AW42" s="3342"/>
      <c r="AX42" s="3342"/>
      <c r="AY42" s="3342"/>
      <c r="AZ42" s="3342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4943"/>
      <c r="B43" s="99" t="s">
        <v>59</v>
      </c>
      <c r="C43" s="3295">
        <f t="shared" si="7"/>
        <v>0</v>
      </c>
      <c r="D43" s="3374"/>
      <c r="E43" s="3375"/>
      <c r="F43" s="3375"/>
      <c r="G43" s="3375"/>
      <c r="H43" s="3375"/>
      <c r="I43" s="3375"/>
      <c r="J43" s="3375"/>
      <c r="K43" s="3375"/>
      <c r="L43" s="3375"/>
      <c r="M43" s="3375"/>
      <c r="N43" s="3376"/>
      <c r="O43" s="3377"/>
      <c r="P43" s="3378"/>
      <c r="Q43" s="3379"/>
      <c r="R43" s="3379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3341"/>
      <c r="AN43" s="3342"/>
      <c r="AO43" s="3342"/>
      <c r="AP43" s="3342"/>
      <c r="AQ43" s="3342"/>
      <c r="AR43" s="3342"/>
      <c r="AS43" s="3342"/>
      <c r="AT43" s="3342"/>
      <c r="AU43" s="3342"/>
      <c r="AV43" s="3342"/>
      <c r="AW43" s="3342"/>
      <c r="AX43" s="3342"/>
      <c r="AY43" s="3342"/>
      <c r="AZ43" s="3342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4971" t="s">
        <v>60</v>
      </c>
      <c r="B44" s="3380" t="s">
        <v>61</v>
      </c>
      <c r="C44" s="3381">
        <f t="shared" si="7"/>
        <v>0</v>
      </c>
      <c r="D44" s="3382"/>
      <c r="E44" s="2990"/>
      <c r="F44" s="2990"/>
      <c r="G44" s="2990"/>
      <c r="H44" s="2990"/>
      <c r="I44" s="2990"/>
      <c r="J44" s="2990"/>
      <c r="K44" s="2990"/>
      <c r="L44" s="2990"/>
      <c r="M44" s="2990"/>
      <c r="N44" s="3383"/>
      <c r="O44" s="2992"/>
      <c r="P44" s="3384"/>
      <c r="Q44" s="3385"/>
      <c r="R44" s="3385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3386"/>
      <c r="AN44" s="3387"/>
      <c r="AO44" s="3387"/>
      <c r="AP44" s="3387"/>
      <c r="AQ44" s="3387"/>
      <c r="AR44" s="3387"/>
      <c r="AS44" s="3387"/>
      <c r="AT44" s="3387"/>
      <c r="AU44" s="3387"/>
      <c r="AV44" s="3387"/>
      <c r="AW44" s="3387"/>
      <c r="AX44" s="3387"/>
      <c r="AY44" s="3387"/>
      <c r="AZ44" s="3387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4943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3386"/>
      <c r="AN45" s="3387"/>
      <c r="AO45" s="3387"/>
      <c r="AP45" s="3387"/>
      <c r="AQ45" s="3387"/>
      <c r="AR45" s="3387"/>
      <c r="AS45" s="3387"/>
      <c r="AT45" s="3387"/>
      <c r="AU45" s="3387"/>
      <c r="AV45" s="3387"/>
      <c r="AW45" s="3387"/>
      <c r="AX45" s="3387"/>
      <c r="AY45" s="3387"/>
      <c r="AZ45" s="3387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4964" t="s">
        <v>63</v>
      </c>
      <c r="B46" s="117" t="s">
        <v>61</v>
      </c>
      <c r="C46" s="3381">
        <f t="shared" si="7"/>
        <v>0</v>
      </c>
      <c r="D46" s="3382"/>
      <c r="E46" s="3388"/>
      <c r="F46" s="3388"/>
      <c r="G46" s="3388"/>
      <c r="H46" s="3388"/>
      <c r="I46" s="3388"/>
      <c r="J46" s="3388"/>
      <c r="K46" s="3388"/>
      <c r="L46" s="3388"/>
      <c r="M46" s="3388"/>
      <c r="N46" s="3383"/>
      <c r="O46" s="3389"/>
      <c r="P46" s="3384"/>
      <c r="Q46" s="3385"/>
      <c r="R46" s="3385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3386"/>
      <c r="AN46" s="3387"/>
      <c r="AO46" s="3387"/>
      <c r="AP46" s="3387"/>
      <c r="AQ46" s="3387"/>
      <c r="AR46" s="3387"/>
      <c r="AS46" s="3387"/>
      <c r="AT46" s="3387"/>
      <c r="AU46" s="3387"/>
      <c r="AV46" s="3387"/>
      <c r="AW46" s="3387"/>
      <c r="AX46" s="3387"/>
      <c r="AY46" s="3387"/>
      <c r="AZ46" s="3387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3386"/>
      <c r="AN47" s="3387"/>
      <c r="AO47" s="3387"/>
      <c r="AP47" s="3387"/>
      <c r="AQ47" s="3387"/>
      <c r="AR47" s="3387"/>
      <c r="AS47" s="3387"/>
      <c r="AT47" s="3387"/>
      <c r="AU47" s="3387"/>
      <c r="AV47" s="3387"/>
      <c r="AW47" s="3387"/>
      <c r="AX47" s="3387"/>
      <c r="AY47" s="3387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3094"/>
      <c r="AN48" s="3137"/>
      <c r="AO48" s="3137"/>
      <c r="AP48" s="3137"/>
      <c r="AQ48" s="3137"/>
      <c r="AR48" s="3137"/>
      <c r="AS48" s="3137"/>
      <c r="AT48" s="3137"/>
      <c r="AU48" s="3137"/>
      <c r="AV48" s="3137"/>
      <c r="AW48" s="3137"/>
      <c r="AX48" s="3137"/>
      <c r="AY48" s="3137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4962" t="s">
        <v>65</v>
      </c>
      <c r="B49" s="4963"/>
      <c r="C49" s="3295">
        <f t="shared" si="7"/>
        <v>0</v>
      </c>
      <c r="D49" s="3374"/>
      <c r="E49" s="3375"/>
      <c r="F49" s="3375"/>
      <c r="G49" s="3375"/>
      <c r="H49" s="3375"/>
      <c r="I49" s="3375"/>
      <c r="J49" s="3375"/>
      <c r="K49" s="3375"/>
      <c r="L49" s="3375"/>
      <c r="M49" s="3375"/>
      <c r="N49" s="3376"/>
      <c r="O49" s="3377"/>
      <c r="P49" s="3378"/>
      <c r="Q49" s="3379"/>
      <c r="R49" s="3379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3094"/>
      <c r="AN49" s="3137"/>
      <c r="AO49" s="3137"/>
      <c r="AP49" s="3137"/>
      <c r="AQ49" s="3137"/>
      <c r="AR49" s="3137"/>
      <c r="AS49" s="3137"/>
      <c r="AT49" s="3137"/>
      <c r="AU49" s="3137"/>
      <c r="AV49" s="3137"/>
      <c r="AW49" s="3137"/>
      <c r="AX49" s="3137"/>
      <c r="AY49" s="3137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4964" t="s">
        <v>66</v>
      </c>
      <c r="B50" s="3390" t="s">
        <v>61</v>
      </c>
      <c r="C50" s="3391">
        <f>SUM(D50:P50)</f>
        <v>0</v>
      </c>
      <c r="D50" s="3392"/>
      <c r="E50" s="2990"/>
      <c r="F50" s="2990"/>
      <c r="G50" s="2990"/>
      <c r="H50" s="2990"/>
      <c r="I50" s="2990"/>
      <c r="J50" s="2990"/>
      <c r="K50" s="2990"/>
      <c r="L50" s="2990"/>
      <c r="M50" s="2990"/>
      <c r="N50" s="3393"/>
      <c r="O50" s="2990"/>
      <c r="P50" s="3394"/>
      <c r="Q50" s="3395"/>
      <c r="R50" s="3395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3396"/>
      <c r="AN50" s="3397"/>
      <c r="AO50" s="3397"/>
      <c r="AP50" s="3397"/>
      <c r="AQ50" s="3397"/>
      <c r="AR50" s="3397"/>
      <c r="AS50" s="3397"/>
      <c r="AT50" s="3397"/>
      <c r="AU50" s="3397"/>
      <c r="AV50" s="3397"/>
      <c r="AW50" s="3397"/>
      <c r="AX50" s="3397"/>
      <c r="AY50" s="3397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4943"/>
      <c r="B51" s="140" t="s">
        <v>62</v>
      </c>
      <c r="C51" s="3295">
        <f t="shared" ref="C51:C54" si="12">SUM(D51:P51)</f>
        <v>0</v>
      </c>
      <c r="D51" s="3374"/>
      <c r="E51" s="3375"/>
      <c r="F51" s="3375"/>
      <c r="G51" s="3375"/>
      <c r="H51" s="3375"/>
      <c r="I51" s="3375"/>
      <c r="J51" s="3375"/>
      <c r="K51" s="3375"/>
      <c r="L51" s="3375"/>
      <c r="M51" s="3375"/>
      <c r="N51" s="3259"/>
      <c r="O51" s="3375"/>
      <c r="P51" s="3398"/>
      <c r="Q51" s="3379"/>
      <c r="R51" s="3379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3396"/>
      <c r="AN51" s="3397"/>
      <c r="AO51" s="3397"/>
      <c r="AP51" s="3397"/>
      <c r="AQ51" s="3397"/>
      <c r="AR51" s="3397"/>
      <c r="AS51" s="3397"/>
      <c r="AT51" s="3397"/>
      <c r="AU51" s="3397"/>
      <c r="AV51" s="3397"/>
      <c r="AW51" s="3397"/>
      <c r="AX51" s="3397"/>
      <c r="AY51" s="3397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4965" t="s">
        <v>67</v>
      </c>
      <c r="B52" s="3399" t="s">
        <v>61</v>
      </c>
      <c r="C52" s="3400">
        <f t="shared" si="12"/>
        <v>0</v>
      </c>
      <c r="D52" s="3401"/>
      <c r="E52" s="2990"/>
      <c r="F52" s="2990"/>
      <c r="G52" s="2990"/>
      <c r="H52" s="2990"/>
      <c r="I52" s="2990"/>
      <c r="J52" s="2990"/>
      <c r="K52" s="2990"/>
      <c r="L52" s="2990"/>
      <c r="M52" s="2990"/>
      <c r="N52" s="3402"/>
      <c r="O52" s="2990"/>
      <c r="P52" s="3403"/>
      <c r="Q52" s="3404"/>
      <c r="R52" s="3404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3405"/>
      <c r="AN52" s="3406"/>
      <c r="AO52" s="3406"/>
      <c r="AP52" s="3406"/>
      <c r="AQ52" s="3406"/>
      <c r="AR52" s="3406"/>
      <c r="AS52" s="3406"/>
      <c r="AT52" s="3406"/>
      <c r="AU52" s="3406"/>
      <c r="AV52" s="3406"/>
      <c r="AW52" s="3406"/>
      <c r="AX52" s="3406"/>
      <c r="AY52" s="3406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4943"/>
      <c r="B53" s="3407" t="s">
        <v>62</v>
      </c>
      <c r="C53" s="3295">
        <f t="shared" si="12"/>
        <v>0</v>
      </c>
      <c r="D53" s="3374"/>
      <c r="E53" s="3375"/>
      <c r="F53" s="3375"/>
      <c r="G53" s="3375"/>
      <c r="H53" s="3375"/>
      <c r="I53" s="3375"/>
      <c r="J53" s="3375"/>
      <c r="K53" s="3375"/>
      <c r="L53" s="3375"/>
      <c r="M53" s="3375"/>
      <c r="N53" s="3259"/>
      <c r="O53" s="3375"/>
      <c r="P53" s="3398"/>
      <c r="Q53" s="3379"/>
      <c r="R53" s="3379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3408"/>
      <c r="AM53" s="3408"/>
      <c r="AN53" s="3408"/>
      <c r="AO53" s="3408"/>
      <c r="AP53" s="3408"/>
      <c r="AQ53" s="3408"/>
      <c r="AR53" s="3408"/>
      <c r="AS53" s="3408"/>
      <c r="AT53" s="3408"/>
      <c r="AU53" s="3408"/>
      <c r="AV53" s="3408"/>
      <c r="AW53" s="3408"/>
      <c r="AX53" s="3408"/>
      <c r="AY53" s="3408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4966" t="s">
        <v>68</v>
      </c>
      <c r="B54" s="4967"/>
      <c r="C54" s="3295">
        <f t="shared" si="12"/>
        <v>0</v>
      </c>
      <c r="D54" s="3374"/>
      <c r="E54" s="3375"/>
      <c r="F54" s="3375"/>
      <c r="G54" s="3375"/>
      <c r="H54" s="3375"/>
      <c r="I54" s="3375"/>
      <c r="J54" s="3375"/>
      <c r="K54" s="3375"/>
      <c r="L54" s="3375"/>
      <c r="M54" s="3375"/>
      <c r="N54" s="3259"/>
      <c r="O54" s="3375"/>
      <c r="P54" s="3398"/>
      <c r="Q54" s="3379"/>
      <c r="R54" s="3379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3408"/>
      <c r="AM54" s="3408"/>
      <c r="AN54" s="3408"/>
      <c r="AO54" s="3408"/>
      <c r="AP54" s="3408"/>
      <c r="AQ54" s="3408"/>
      <c r="AR54" s="3408"/>
      <c r="AS54" s="3408"/>
      <c r="AT54" s="3408"/>
      <c r="AU54" s="3408"/>
      <c r="AV54" s="3408"/>
      <c r="AW54" s="3408"/>
      <c r="AX54" s="3408"/>
      <c r="AY54" s="3408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3408"/>
      <c r="AM55" s="3408"/>
      <c r="AN55" s="3408"/>
      <c r="AO55" s="3409"/>
      <c r="AP55" s="3409"/>
      <c r="AQ55" s="3409"/>
      <c r="AR55" s="3409"/>
      <c r="AS55" s="3409"/>
      <c r="AT55" s="3409"/>
      <c r="AU55" s="3409"/>
      <c r="AV55" s="3409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3408"/>
      <c r="AM56" s="3408"/>
      <c r="AN56" s="3408"/>
      <c r="AO56" s="3409"/>
      <c r="AP56" s="3409"/>
      <c r="AQ56" s="3409"/>
      <c r="AR56" s="3409"/>
      <c r="AS56" s="3409"/>
      <c r="AT56" s="3409"/>
      <c r="AU56" s="3409"/>
      <c r="AV56" s="3409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4957" t="s">
        <v>4</v>
      </c>
      <c r="D57" s="4958" t="s">
        <v>5</v>
      </c>
      <c r="E57" s="4959"/>
      <c r="F57" s="4959"/>
      <c r="G57" s="4959"/>
      <c r="H57" s="4959"/>
      <c r="I57" s="4959"/>
      <c r="J57" s="4959"/>
      <c r="K57" s="4959"/>
      <c r="L57" s="4959"/>
      <c r="M57" s="4959"/>
      <c r="N57" s="4959"/>
      <c r="O57" s="4959"/>
      <c r="P57" s="4975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3408"/>
      <c r="AK57" s="3408"/>
      <c r="AL57" s="3408"/>
      <c r="AM57" s="3409"/>
      <c r="AN57" s="3409"/>
      <c r="AO57" s="3409"/>
      <c r="AP57" s="3409"/>
      <c r="AQ57" s="3409"/>
      <c r="AR57" s="3409"/>
      <c r="AS57" s="3409"/>
      <c r="AT57" s="3409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4943"/>
      <c r="D58" s="3351" t="s">
        <v>10</v>
      </c>
      <c r="E58" s="3352" t="s">
        <v>11</v>
      </c>
      <c r="F58" s="3352" t="s">
        <v>12</v>
      </c>
      <c r="G58" s="3352" t="s">
        <v>13</v>
      </c>
      <c r="H58" s="3352" t="s">
        <v>14</v>
      </c>
      <c r="I58" s="3352" t="s">
        <v>15</v>
      </c>
      <c r="J58" s="3352" t="s">
        <v>16</v>
      </c>
      <c r="K58" s="3352" t="s">
        <v>17</v>
      </c>
      <c r="L58" s="3352" t="s">
        <v>18</v>
      </c>
      <c r="M58" s="3352" t="s">
        <v>44</v>
      </c>
      <c r="N58" s="3353" t="s">
        <v>45</v>
      </c>
      <c r="O58" s="3352" t="s">
        <v>46</v>
      </c>
      <c r="P58" s="3410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3408"/>
      <c r="AK58" s="3408"/>
      <c r="AL58" s="3408"/>
      <c r="AM58" s="3409"/>
      <c r="AN58" s="3409"/>
      <c r="AO58" s="3409"/>
      <c r="AP58" s="3409"/>
      <c r="AQ58" s="3409"/>
      <c r="AR58" s="3409"/>
      <c r="AS58" s="3409"/>
      <c r="AT58" s="3409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4961" t="s">
        <v>50</v>
      </c>
      <c r="B59" s="4961"/>
      <c r="C59" s="3359">
        <f>SUM(D59:P59)</f>
        <v>0</v>
      </c>
      <c r="D59" s="3360">
        <f>SUM(D60:D71,D74:D75,D78)</f>
        <v>0</v>
      </c>
      <c r="E59" s="3361">
        <f t="shared" ref="E59:P59" si="13">SUM(E60:E71,E74:E75,E78)</f>
        <v>0</v>
      </c>
      <c r="F59" s="3361">
        <f t="shared" si="13"/>
        <v>0</v>
      </c>
      <c r="G59" s="3361">
        <f t="shared" si="13"/>
        <v>0</v>
      </c>
      <c r="H59" s="3361">
        <f t="shared" si="13"/>
        <v>0</v>
      </c>
      <c r="I59" s="3361">
        <f t="shared" si="13"/>
        <v>0</v>
      </c>
      <c r="J59" s="3361">
        <f t="shared" si="13"/>
        <v>0</v>
      </c>
      <c r="K59" s="3361">
        <f t="shared" si="13"/>
        <v>0</v>
      </c>
      <c r="L59" s="3361">
        <f t="shared" si="13"/>
        <v>0</v>
      </c>
      <c r="M59" s="3361">
        <f t="shared" si="13"/>
        <v>0</v>
      </c>
      <c r="N59" s="3362">
        <f t="shared" si="13"/>
        <v>0</v>
      </c>
      <c r="O59" s="3361">
        <f t="shared" si="13"/>
        <v>0</v>
      </c>
      <c r="P59" s="3411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3408"/>
      <c r="AK59" s="3408"/>
      <c r="AL59" s="3408"/>
      <c r="AM59" s="3409"/>
      <c r="AN59" s="3409"/>
      <c r="AO59" s="3409"/>
      <c r="AP59" s="3409"/>
      <c r="AQ59" s="3409"/>
      <c r="AR59" s="3409"/>
      <c r="AS59" s="3409"/>
      <c r="AT59" s="3409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4976" t="s">
        <v>51</v>
      </c>
      <c r="B60" s="4977"/>
      <c r="C60" s="3400">
        <f>SUM(D60:M60)</f>
        <v>0</v>
      </c>
      <c r="D60" s="3401"/>
      <c r="E60" s="3412"/>
      <c r="F60" s="3412"/>
      <c r="G60" s="3412"/>
      <c r="H60" s="3412"/>
      <c r="I60" s="3412"/>
      <c r="J60" s="3412"/>
      <c r="K60" s="3412"/>
      <c r="L60" s="3412"/>
      <c r="M60" s="3412"/>
      <c r="N60" s="3413"/>
      <c r="O60" s="3414"/>
      <c r="P60" s="3415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3408"/>
      <c r="AK60" s="3408"/>
      <c r="AL60" s="3408"/>
      <c r="AM60" s="3409"/>
      <c r="AN60" s="3409"/>
      <c r="AO60" s="3409"/>
      <c r="AP60" s="3409"/>
      <c r="AQ60" s="3409"/>
      <c r="AR60" s="3409"/>
      <c r="AS60" s="3409"/>
      <c r="AT60" s="3409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3408"/>
      <c r="AK61" s="3408"/>
      <c r="AL61" s="3408"/>
      <c r="AM61" s="3409"/>
      <c r="AN61" s="3409"/>
      <c r="AO61" s="3409"/>
      <c r="AP61" s="3409"/>
      <c r="AQ61" s="3409"/>
      <c r="AR61" s="3409"/>
      <c r="AS61" s="3409"/>
      <c r="AT61" s="3409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4957" t="s">
        <v>53</v>
      </c>
      <c r="B62" s="3399" t="s">
        <v>54</v>
      </c>
      <c r="C62" s="3400">
        <f t="shared" ref="C62:C73" si="14">SUM(D62:M62)</f>
        <v>0</v>
      </c>
      <c r="D62" s="3401"/>
      <c r="E62" s="3412"/>
      <c r="F62" s="3412"/>
      <c r="G62" s="3412"/>
      <c r="H62" s="3412"/>
      <c r="I62" s="3412"/>
      <c r="J62" s="3412"/>
      <c r="K62" s="3412"/>
      <c r="L62" s="3412"/>
      <c r="M62" s="3412"/>
      <c r="N62" s="3413"/>
      <c r="O62" s="3414"/>
      <c r="P62" s="3415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3408"/>
      <c r="AK62" s="3408"/>
      <c r="AL62" s="3408"/>
      <c r="AM62" s="3409"/>
      <c r="AN62" s="3409"/>
      <c r="AO62" s="3409"/>
      <c r="AP62" s="3409"/>
      <c r="AQ62" s="3409"/>
      <c r="AR62" s="3409"/>
      <c r="AS62" s="3409"/>
      <c r="AT62" s="3409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2940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3408"/>
      <c r="AK63" s="3408"/>
      <c r="AL63" s="3408"/>
      <c r="AM63" s="3409"/>
      <c r="AN63" s="3409"/>
      <c r="AO63" s="3409"/>
      <c r="AP63" s="3409"/>
      <c r="AQ63" s="3409"/>
      <c r="AR63" s="3409"/>
      <c r="AS63" s="3409"/>
      <c r="AT63" s="3409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2940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3408"/>
      <c r="AK64" s="3408"/>
      <c r="AL64" s="3408"/>
      <c r="AM64" s="3409"/>
      <c r="AN64" s="3409"/>
      <c r="AO64" s="3409"/>
      <c r="AP64" s="3409"/>
      <c r="AQ64" s="3409"/>
      <c r="AR64" s="3409"/>
      <c r="AS64" s="3409"/>
      <c r="AT64" s="3409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2940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3408"/>
      <c r="AK65" s="3408"/>
      <c r="AL65" s="3408"/>
      <c r="AM65" s="3409"/>
      <c r="AN65" s="3409"/>
      <c r="AO65" s="3409"/>
      <c r="AP65" s="3409"/>
      <c r="AQ65" s="3409"/>
      <c r="AR65" s="3409"/>
      <c r="AS65" s="3409"/>
      <c r="AT65" s="3409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2940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3408"/>
      <c r="AK66" s="3408"/>
      <c r="AL66" s="3408"/>
      <c r="AM66" s="3409"/>
      <c r="AN66" s="3409"/>
      <c r="AO66" s="3409"/>
      <c r="AP66" s="3409"/>
      <c r="AQ66" s="3409"/>
      <c r="AR66" s="3409"/>
      <c r="AS66" s="3409"/>
      <c r="AT66" s="3409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4943"/>
      <c r="B67" s="99" t="s">
        <v>59</v>
      </c>
      <c r="C67" s="3295">
        <f t="shared" si="14"/>
        <v>0</v>
      </c>
      <c r="D67" s="3374"/>
      <c r="E67" s="3375"/>
      <c r="F67" s="3375"/>
      <c r="G67" s="3375"/>
      <c r="H67" s="3375"/>
      <c r="I67" s="3375"/>
      <c r="J67" s="3375"/>
      <c r="K67" s="3375"/>
      <c r="L67" s="3375"/>
      <c r="M67" s="3375"/>
      <c r="N67" s="3376"/>
      <c r="O67" s="3377"/>
      <c r="P67" s="3416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3408"/>
      <c r="AK67" s="3408"/>
      <c r="AL67" s="3408"/>
      <c r="AM67" s="3409"/>
      <c r="AN67" s="3409"/>
      <c r="AO67" s="3409"/>
      <c r="AP67" s="3409"/>
      <c r="AQ67" s="3409"/>
      <c r="AR67" s="3409"/>
      <c r="AS67" s="3409"/>
      <c r="AT67" s="3409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4957" t="s">
        <v>60</v>
      </c>
      <c r="B68" s="3417" t="s">
        <v>61</v>
      </c>
      <c r="C68" s="3400">
        <f t="shared" si="14"/>
        <v>0</v>
      </c>
      <c r="D68" s="3401"/>
      <c r="E68" s="3412"/>
      <c r="F68" s="3412"/>
      <c r="G68" s="3412"/>
      <c r="H68" s="3412"/>
      <c r="I68" s="3412"/>
      <c r="J68" s="3412"/>
      <c r="K68" s="3412"/>
      <c r="L68" s="3412"/>
      <c r="M68" s="3412"/>
      <c r="N68" s="3413"/>
      <c r="O68" s="3414"/>
      <c r="P68" s="3415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3408"/>
      <c r="AK68" s="3408"/>
      <c r="AL68" s="3408"/>
      <c r="AM68" s="3409"/>
      <c r="AN68" s="3409"/>
      <c r="AO68" s="3409"/>
      <c r="AP68" s="3409"/>
      <c r="AQ68" s="3409"/>
      <c r="AR68" s="3409"/>
      <c r="AS68" s="3409"/>
      <c r="AT68" s="3409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4943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3408"/>
      <c r="AK69" s="3408"/>
      <c r="AL69" s="3408"/>
      <c r="AM69" s="3409"/>
      <c r="AN69" s="3409"/>
      <c r="AO69" s="3409"/>
      <c r="AP69" s="3409"/>
      <c r="AQ69" s="3409"/>
      <c r="AR69" s="3409"/>
      <c r="AS69" s="3409"/>
      <c r="AT69" s="3409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4972" t="s">
        <v>63</v>
      </c>
      <c r="B70" s="117" t="s">
        <v>61</v>
      </c>
      <c r="C70" s="3400">
        <f t="shared" si="14"/>
        <v>0</v>
      </c>
      <c r="D70" s="3401"/>
      <c r="E70" s="3412"/>
      <c r="F70" s="3412"/>
      <c r="G70" s="3412"/>
      <c r="H70" s="3412"/>
      <c r="I70" s="3412"/>
      <c r="J70" s="3412"/>
      <c r="K70" s="3412"/>
      <c r="L70" s="3412"/>
      <c r="M70" s="3412"/>
      <c r="N70" s="3413"/>
      <c r="O70" s="3414"/>
      <c r="P70" s="3415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3408"/>
      <c r="AK70" s="3408"/>
      <c r="AL70" s="3408"/>
      <c r="AM70" s="3409"/>
      <c r="AN70" s="3409"/>
      <c r="AO70" s="3409"/>
      <c r="AP70" s="3409"/>
      <c r="AQ70" s="3409"/>
      <c r="AR70" s="3409"/>
      <c r="AS70" s="3409"/>
      <c r="AT70" s="3409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4943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3408"/>
      <c r="AK71" s="3408"/>
      <c r="AL71" s="3408"/>
      <c r="AM71" s="3409"/>
      <c r="AN71" s="3409"/>
      <c r="AO71" s="3409"/>
      <c r="AP71" s="3409"/>
      <c r="AQ71" s="3409"/>
      <c r="AR71" s="3409"/>
      <c r="AS71" s="3409"/>
      <c r="AT71" s="3409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3413"/>
      <c r="O72" s="3414"/>
      <c r="P72" s="3415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3408"/>
      <c r="AK72" s="3408"/>
      <c r="AL72" s="3408"/>
      <c r="AM72" s="3409"/>
      <c r="AN72" s="3409"/>
      <c r="AO72" s="3409"/>
      <c r="AP72" s="3409"/>
      <c r="AQ72" s="3409"/>
      <c r="AR72" s="3409"/>
      <c r="AS72" s="3409"/>
      <c r="AT72" s="3409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4962" t="s">
        <v>65</v>
      </c>
      <c r="B73" s="4963"/>
      <c r="C73" s="3295">
        <f t="shared" si="14"/>
        <v>0</v>
      </c>
      <c r="D73" s="3374"/>
      <c r="E73" s="3375"/>
      <c r="F73" s="3375"/>
      <c r="G73" s="3375"/>
      <c r="H73" s="3375"/>
      <c r="I73" s="3375"/>
      <c r="J73" s="3375"/>
      <c r="K73" s="3375"/>
      <c r="L73" s="3375"/>
      <c r="M73" s="3375"/>
      <c r="N73" s="3376"/>
      <c r="O73" s="3377"/>
      <c r="P73" s="3416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3408"/>
      <c r="AK73" s="3408"/>
      <c r="AL73" s="3408"/>
      <c r="AM73" s="3409"/>
      <c r="AN73" s="3409"/>
      <c r="AO73" s="3409"/>
      <c r="AP73" s="3409"/>
      <c r="AQ73" s="3409"/>
      <c r="AR73" s="3409"/>
      <c r="AS73" s="3409"/>
      <c r="AT73" s="3409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4972" t="s">
        <v>66</v>
      </c>
      <c r="B74" s="3418" t="s">
        <v>61</v>
      </c>
      <c r="C74" s="3419">
        <f>SUM(D74:P74)</f>
        <v>0</v>
      </c>
      <c r="D74" s="3420"/>
      <c r="E74" s="2990"/>
      <c r="F74" s="2990"/>
      <c r="G74" s="2990"/>
      <c r="H74" s="2990"/>
      <c r="I74" s="2990"/>
      <c r="J74" s="2990"/>
      <c r="K74" s="2990"/>
      <c r="L74" s="2990"/>
      <c r="M74" s="2990"/>
      <c r="N74" s="3421"/>
      <c r="O74" s="2990"/>
      <c r="P74" s="3422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3423"/>
      <c r="AK74" s="3423"/>
      <c r="AL74" s="3423"/>
      <c r="AM74" s="3424"/>
      <c r="AN74" s="3424"/>
      <c r="AO74" s="3424"/>
      <c r="AP74" s="3424"/>
      <c r="AQ74" s="3424"/>
      <c r="AR74" s="3424"/>
      <c r="AS74" s="3424"/>
      <c r="AT74" s="3424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4943"/>
      <c r="B75" s="140" t="s">
        <v>62</v>
      </c>
      <c r="C75" s="3295">
        <f t="shared" ref="C75:C76" si="15">SUM(D75:P75)</f>
        <v>0</v>
      </c>
      <c r="D75" s="3374"/>
      <c r="E75" s="3375"/>
      <c r="F75" s="3375"/>
      <c r="G75" s="3375"/>
      <c r="H75" s="3375"/>
      <c r="I75" s="3375"/>
      <c r="J75" s="3375"/>
      <c r="K75" s="3375"/>
      <c r="L75" s="3375"/>
      <c r="M75" s="3375"/>
      <c r="N75" s="3259"/>
      <c r="O75" s="3375"/>
      <c r="P75" s="342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3423"/>
      <c r="AK75" s="3423"/>
      <c r="AL75" s="3423"/>
      <c r="AM75" s="3424"/>
      <c r="AN75" s="3424"/>
      <c r="AO75" s="3424"/>
      <c r="AP75" s="3424"/>
      <c r="AQ75" s="3424"/>
      <c r="AR75" s="3424"/>
      <c r="AS75" s="3424"/>
      <c r="AT75" s="3424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4972" t="s">
        <v>67</v>
      </c>
      <c r="B76" s="3418" t="s">
        <v>61</v>
      </c>
      <c r="C76" s="3419">
        <f t="shared" si="15"/>
        <v>0</v>
      </c>
      <c r="D76" s="3420"/>
      <c r="E76" s="3426"/>
      <c r="F76" s="3426"/>
      <c r="G76" s="3426"/>
      <c r="H76" s="3426"/>
      <c r="I76" s="3426"/>
      <c r="J76" s="3426"/>
      <c r="K76" s="3426"/>
      <c r="L76" s="3426"/>
      <c r="M76" s="3426"/>
      <c r="N76" s="3421"/>
      <c r="O76" s="3426"/>
      <c r="P76" s="3422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3423"/>
      <c r="AK76" s="3423"/>
      <c r="AL76" s="3423"/>
      <c r="AM76" s="3424"/>
      <c r="AN76" s="3424"/>
      <c r="AO76" s="3424"/>
      <c r="AP76" s="3424"/>
      <c r="AQ76" s="3424"/>
      <c r="AR76" s="3424"/>
      <c r="AS76" s="3424"/>
      <c r="AT76" s="3424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4943"/>
      <c r="B77" s="3407" t="s">
        <v>62</v>
      </c>
      <c r="C77" s="3295">
        <f>SUM(D77:P77)</f>
        <v>0</v>
      </c>
      <c r="D77" s="3374"/>
      <c r="E77" s="3375"/>
      <c r="F77" s="3375"/>
      <c r="G77" s="3375"/>
      <c r="H77" s="3375"/>
      <c r="I77" s="3375"/>
      <c r="J77" s="3375"/>
      <c r="K77" s="3375"/>
      <c r="L77" s="3375"/>
      <c r="M77" s="3375"/>
      <c r="N77" s="3259"/>
      <c r="O77" s="3375"/>
      <c r="P77" s="342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3423"/>
      <c r="AK77" s="3423"/>
      <c r="AL77" s="3423"/>
      <c r="AM77" s="3424"/>
      <c r="AN77" s="3424"/>
      <c r="AO77" s="3424"/>
      <c r="AP77" s="3424"/>
      <c r="AQ77" s="3424"/>
      <c r="AR77" s="3424"/>
      <c r="AS77" s="3424"/>
      <c r="AT77" s="3424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4973" t="s">
        <v>68</v>
      </c>
      <c r="B78" s="4974"/>
      <c r="C78" s="3295">
        <f>SUM(D78:P78)</f>
        <v>0</v>
      </c>
      <c r="D78" s="3374"/>
      <c r="E78" s="3375"/>
      <c r="F78" s="3375"/>
      <c r="G78" s="3375"/>
      <c r="H78" s="3375"/>
      <c r="I78" s="3375"/>
      <c r="J78" s="3375"/>
      <c r="K78" s="3375"/>
      <c r="L78" s="3375"/>
      <c r="M78" s="3375"/>
      <c r="N78" s="3259"/>
      <c r="O78" s="3375"/>
      <c r="P78" s="342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3423"/>
      <c r="AK78" s="3423"/>
      <c r="AL78" s="3423"/>
      <c r="AM78" s="3424"/>
      <c r="AN78" s="3424"/>
      <c r="AO78" s="3424"/>
      <c r="AP78" s="3424"/>
      <c r="AQ78" s="3424"/>
      <c r="AR78" s="3424"/>
      <c r="AS78" s="3424"/>
      <c r="AT78" s="3424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3423"/>
      <c r="AJ79" s="3423"/>
      <c r="AK79" s="3423"/>
      <c r="AL79" s="3423"/>
      <c r="AM79" s="3423"/>
      <c r="AN79" s="3423"/>
      <c r="AO79" s="3424"/>
      <c r="AP79" s="3424"/>
      <c r="AQ79" s="3424"/>
      <c r="AR79" s="3424"/>
      <c r="AS79" s="3424"/>
      <c r="AT79" s="3424"/>
      <c r="AU79" s="3424"/>
      <c r="AV79" s="3424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3427" t="s">
        <v>71</v>
      </c>
      <c r="B80" s="3427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3423"/>
      <c r="AP80" s="3423"/>
      <c r="AQ80" s="3423"/>
      <c r="AR80" s="3423"/>
      <c r="AS80" s="3423"/>
      <c r="AT80" s="3423"/>
      <c r="AU80" s="3423"/>
      <c r="AV80" s="3423"/>
      <c r="AW80" s="3428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3429" t="s">
        <v>73</v>
      </c>
      <c r="B81" s="3430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431"/>
      <c r="AP81" s="3431"/>
      <c r="AQ81" s="3431"/>
      <c r="AR81" s="3431"/>
      <c r="AS81" s="3431"/>
      <c r="AT81" s="3431"/>
      <c r="AU81" s="3431"/>
      <c r="AV81" s="3431"/>
      <c r="AW81" s="3428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3432"/>
      <c r="AP82" s="3432"/>
      <c r="AQ82" s="3431"/>
      <c r="AR82" s="3431"/>
      <c r="AS82" s="3431"/>
      <c r="AT82" s="3431"/>
      <c r="AU82" s="3431"/>
      <c r="AV82" s="3431"/>
      <c r="AW82" s="3428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3427" t="s">
        <v>72</v>
      </c>
      <c r="D83" s="3433" t="s">
        <v>76</v>
      </c>
      <c r="E83" s="3434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3435"/>
      <c r="AT83" s="3435"/>
      <c r="AU83" s="3435"/>
      <c r="AV83" s="3436"/>
      <c r="AW83" s="3436"/>
      <c r="AX83" s="3436"/>
      <c r="AY83" s="3436"/>
      <c r="AZ83" s="3436"/>
      <c r="BA83" s="3428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4984" t="s">
        <v>78</v>
      </c>
      <c r="B84" s="4985"/>
      <c r="C84" s="3437">
        <f>SUM(D84:E84)</f>
        <v>0</v>
      </c>
      <c r="D84" s="3438"/>
      <c r="E84" s="3439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3435"/>
      <c r="AT84" s="3435"/>
      <c r="AU84" s="3435"/>
      <c r="AV84" s="3436"/>
      <c r="AW84" s="3436"/>
      <c r="AX84" s="3436"/>
      <c r="AY84" s="3436"/>
      <c r="AZ84" s="3436"/>
      <c r="BA84" s="3428"/>
      <c r="BZ84" s="2"/>
      <c r="CA84" s="3" t="str">
        <f>IF(AND(([2]A01!$C20+[2]A01!$C21+[2]A01!$C22+[2]A01!$C23+[2]A01!$F37+[2]A01!$F38+[2]A01!$F39)&lt;&gt;0,D84=0,E84=""),"*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3435"/>
      <c r="AT85" s="3435"/>
      <c r="AU85" s="3435"/>
      <c r="AV85" s="3436"/>
      <c r="AW85" s="3436"/>
      <c r="AX85" s="3436"/>
      <c r="AY85" s="3436"/>
      <c r="AZ85" s="3436"/>
      <c r="BA85" s="3428"/>
      <c r="BZ85" s="2"/>
      <c r="CA85" s="3" t="str">
        <f>IF(AND(([2]A01!$C20+[2]A01!$C21+[2]A01!$C22+[2]A01!$C23+[2]A01!$F37+[2]A01!$F38+[2]A01!$F39)&lt;&gt;0,D85=0,E85=""),"*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4987" t="s">
        <v>82</v>
      </c>
      <c r="G86" s="4988"/>
      <c r="H86" s="4988"/>
      <c r="I86" s="4988"/>
      <c r="J86" s="4988"/>
      <c r="K86" s="4988"/>
      <c r="L86" s="4988"/>
      <c r="M86" s="4988"/>
      <c r="N86" s="4988"/>
      <c r="O86" s="4988"/>
      <c r="P86" s="4988"/>
      <c r="Q86" s="4989"/>
      <c r="R86" s="4990" t="s">
        <v>83</v>
      </c>
      <c r="S86" s="4983"/>
      <c r="T86" s="4982" t="s">
        <v>84</v>
      </c>
      <c r="U86" s="4991"/>
      <c r="V86" s="4995" t="s">
        <v>85</v>
      </c>
      <c r="W86" s="4996"/>
      <c r="X86" s="4992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3435"/>
      <c r="AT86" s="3435"/>
      <c r="AU86" s="3435"/>
      <c r="AV86" s="3436"/>
      <c r="AW86" s="3436"/>
      <c r="AX86" s="3436"/>
      <c r="AY86" s="3436"/>
      <c r="AZ86" s="3436"/>
      <c r="BA86" s="3428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4986"/>
      <c r="D87" s="4790"/>
      <c r="E87" s="4947"/>
      <c r="F87" s="4982" t="s">
        <v>88</v>
      </c>
      <c r="G87" s="4983"/>
      <c r="H87" s="4982" t="s">
        <v>89</v>
      </c>
      <c r="I87" s="4983"/>
      <c r="J87" s="4982" t="s">
        <v>90</v>
      </c>
      <c r="K87" s="4983"/>
      <c r="L87" s="4982" t="s">
        <v>91</v>
      </c>
      <c r="M87" s="4983"/>
      <c r="N87" s="4982" t="s">
        <v>92</v>
      </c>
      <c r="O87" s="4983"/>
      <c r="P87" s="4982" t="s">
        <v>93</v>
      </c>
      <c r="Q87" s="4983"/>
      <c r="R87" s="4990" t="s">
        <v>94</v>
      </c>
      <c r="S87" s="4983"/>
      <c r="T87" s="4982" t="s">
        <v>95</v>
      </c>
      <c r="U87" s="4991"/>
      <c r="V87" s="4983" t="s">
        <v>96</v>
      </c>
      <c r="W87" s="4992"/>
      <c r="X87" s="4992"/>
      <c r="Y87" s="4980"/>
      <c r="Z87" s="4981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3435"/>
      <c r="AT87" s="3435"/>
      <c r="AU87" s="3435"/>
      <c r="AV87" s="3436"/>
      <c r="AW87" s="3436"/>
      <c r="AX87" s="3436"/>
      <c r="AY87" s="3436"/>
      <c r="AZ87" s="3436"/>
      <c r="BA87" s="3428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4986"/>
      <c r="B88" s="4947"/>
      <c r="C88" s="3433" t="s">
        <v>97</v>
      </c>
      <c r="D88" s="3440" t="s">
        <v>62</v>
      </c>
      <c r="E88" s="3441" t="s">
        <v>98</v>
      </c>
      <c r="F88" s="3442" t="s">
        <v>62</v>
      </c>
      <c r="G88" s="3443" t="s">
        <v>98</v>
      </c>
      <c r="H88" s="3442" t="s">
        <v>62</v>
      </c>
      <c r="I88" s="3443" t="s">
        <v>98</v>
      </c>
      <c r="J88" s="3442" t="s">
        <v>62</v>
      </c>
      <c r="K88" s="3443" t="s">
        <v>98</v>
      </c>
      <c r="L88" s="3442" t="s">
        <v>62</v>
      </c>
      <c r="M88" s="3443" t="s">
        <v>98</v>
      </c>
      <c r="N88" s="3442" t="s">
        <v>62</v>
      </c>
      <c r="O88" s="3443" t="s">
        <v>98</v>
      </c>
      <c r="P88" s="3442" t="s">
        <v>62</v>
      </c>
      <c r="Q88" s="3443" t="s">
        <v>98</v>
      </c>
      <c r="R88" s="2949" t="s">
        <v>62</v>
      </c>
      <c r="S88" s="3443" t="s">
        <v>98</v>
      </c>
      <c r="T88" s="3442" t="s">
        <v>62</v>
      </c>
      <c r="U88" s="3444" t="s">
        <v>98</v>
      </c>
      <c r="V88" s="3443" t="s">
        <v>99</v>
      </c>
      <c r="W88" s="3427" t="s">
        <v>100</v>
      </c>
      <c r="X88" s="4997"/>
      <c r="Y88" s="3427" t="s">
        <v>101</v>
      </c>
      <c r="Z88" s="3427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3428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4993" t="s">
        <v>103</v>
      </c>
      <c r="B89" s="4994"/>
      <c r="C89" s="3445">
        <f>SUM(D89:E89)</f>
        <v>0</v>
      </c>
      <c r="D89" s="3446">
        <f>SUM(F89+H89+J89+L89+N89+P89)</f>
        <v>0</v>
      </c>
      <c r="E89" s="3447">
        <f>SUM(G89+I89+K89+M89+O89+Q89)</f>
        <v>0</v>
      </c>
      <c r="F89" s="3420"/>
      <c r="G89" s="3448"/>
      <c r="H89" s="3420"/>
      <c r="I89" s="3448"/>
      <c r="J89" s="3420"/>
      <c r="K89" s="3448"/>
      <c r="L89" s="3420"/>
      <c r="M89" s="3448"/>
      <c r="N89" s="3420"/>
      <c r="O89" s="3448"/>
      <c r="P89" s="3420"/>
      <c r="Q89" s="3448"/>
      <c r="R89" s="3421"/>
      <c r="S89" s="3448"/>
      <c r="T89" s="3420"/>
      <c r="U89" s="3449"/>
      <c r="V89" s="3421"/>
      <c r="W89" s="3420"/>
      <c r="X89" s="3450"/>
      <c r="Y89" s="3450"/>
      <c r="Z89" s="3451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3428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3428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3452">
        <f>SUM(D92:E92)</f>
        <v>0</v>
      </c>
      <c r="D92" s="3453">
        <f t="shared" si="16"/>
        <v>0</v>
      </c>
      <c r="E92" s="3454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3455"/>
      <c r="Z92" s="3455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4987" t="s">
        <v>108</v>
      </c>
      <c r="G94" s="4988"/>
      <c r="H94" s="4988"/>
      <c r="I94" s="4988"/>
      <c r="J94" s="4988"/>
      <c r="K94" s="4988"/>
      <c r="L94" s="4988"/>
      <c r="M94" s="4988"/>
      <c r="N94" s="4988"/>
      <c r="O94" s="4988"/>
      <c r="P94" s="4988"/>
      <c r="Q94" s="4998"/>
      <c r="R94" s="4999" t="s">
        <v>109</v>
      </c>
      <c r="S94" s="5000"/>
      <c r="T94" s="5000"/>
      <c r="U94" s="5000"/>
      <c r="V94" s="4995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4986"/>
      <c r="D95" s="4790"/>
      <c r="E95" s="4947"/>
      <c r="F95" s="4982" t="s">
        <v>88</v>
      </c>
      <c r="G95" s="4983"/>
      <c r="H95" s="4982" t="s">
        <v>89</v>
      </c>
      <c r="I95" s="4983"/>
      <c r="J95" s="4982" t="s">
        <v>90</v>
      </c>
      <c r="K95" s="4983"/>
      <c r="L95" s="4982" t="s">
        <v>91</v>
      </c>
      <c r="M95" s="4983"/>
      <c r="N95" s="4982" t="s">
        <v>92</v>
      </c>
      <c r="O95" s="4983"/>
      <c r="P95" s="4982" t="s">
        <v>93</v>
      </c>
      <c r="Q95" s="4991"/>
      <c r="R95" s="4990" t="s">
        <v>96</v>
      </c>
      <c r="S95" s="4983"/>
      <c r="T95" s="4972" t="s">
        <v>86</v>
      </c>
      <c r="U95" s="4982" t="s">
        <v>110</v>
      </c>
      <c r="V95" s="4983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4986"/>
      <c r="B96" s="4947"/>
      <c r="C96" s="3433" t="s">
        <v>97</v>
      </c>
      <c r="D96" s="3440" t="s">
        <v>62</v>
      </c>
      <c r="E96" s="3441" t="s">
        <v>98</v>
      </c>
      <c r="F96" s="3442" t="s">
        <v>62</v>
      </c>
      <c r="G96" s="3443" t="s">
        <v>98</v>
      </c>
      <c r="H96" s="3442" t="s">
        <v>62</v>
      </c>
      <c r="I96" s="3443" t="s">
        <v>98</v>
      </c>
      <c r="J96" s="3442" t="s">
        <v>62</v>
      </c>
      <c r="K96" s="3443" t="s">
        <v>98</v>
      </c>
      <c r="L96" s="3442" t="s">
        <v>62</v>
      </c>
      <c r="M96" s="3443" t="s">
        <v>98</v>
      </c>
      <c r="N96" s="3442" t="s">
        <v>62</v>
      </c>
      <c r="O96" s="3443" t="s">
        <v>98</v>
      </c>
      <c r="P96" s="3442" t="s">
        <v>62</v>
      </c>
      <c r="Q96" s="3444" t="s">
        <v>98</v>
      </c>
      <c r="R96" s="3443" t="s">
        <v>99</v>
      </c>
      <c r="S96" s="3427" t="s">
        <v>100</v>
      </c>
      <c r="T96" s="4943"/>
      <c r="U96" s="3456" t="s">
        <v>101</v>
      </c>
      <c r="V96" s="3427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4993" t="s">
        <v>103</v>
      </c>
      <c r="B97" s="4994"/>
      <c r="C97" s="3445">
        <f>SUM(D97:E97)</f>
        <v>0</v>
      </c>
      <c r="D97" s="3446">
        <f>SUM(F97+H97+J97+L97+N97+P97)</f>
        <v>0</v>
      </c>
      <c r="E97" s="3447">
        <f>SUM(G97+I97+K97+M97+O97+Q97)</f>
        <v>0</v>
      </c>
      <c r="F97" s="3420"/>
      <c r="G97" s="3448"/>
      <c r="H97" s="3420"/>
      <c r="I97" s="3448"/>
      <c r="J97" s="3420"/>
      <c r="K97" s="3448"/>
      <c r="L97" s="3420"/>
      <c r="M97" s="3448"/>
      <c r="N97" s="3420"/>
      <c r="O97" s="3448"/>
      <c r="P97" s="3420"/>
      <c r="Q97" s="3449"/>
      <c r="R97" s="3421"/>
      <c r="S97" s="3420"/>
      <c r="T97" s="3450"/>
      <c r="U97" s="3450"/>
      <c r="V97" s="3451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3457"/>
      <c r="X98" s="3458"/>
      <c r="Y98" s="3458"/>
      <c r="Z98" s="3428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3457"/>
      <c r="X99" s="3458"/>
      <c r="Y99" s="3458"/>
      <c r="Z99" s="3428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3452">
        <f>SUM(D100:E100)</f>
        <v>0</v>
      </c>
      <c r="D100" s="3453">
        <f t="shared" si="17"/>
        <v>0</v>
      </c>
      <c r="E100" s="3454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3455"/>
      <c r="V100" s="3455"/>
      <c r="W100" s="3457"/>
      <c r="X100" s="3458"/>
      <c r="Y100" s="3458"/>
      <c r="Z100" s="3428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3459"/>
      <c r="S101" s="3459"/>
      <c r="T101" s="3459"/>
      <c r="U101" s="3458"/>
      <c r="V101" s="3458"/>
      <c r="W101" s="3458"/>
      <c r="X101" s="3458"/>
      <c r="Y101" s="3458"/>
      <c r="Z101" s="3428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4982" t="s">
        <v>113</v>
      </c>
      <c r="G102" s="4990"/>
      <c r="H102" s="4990"/>
      <c r="I102" s="4990"/>
      <c r="J102" s="4990"/>
      <c r="K102" s="4990"/>
      <c r="L102" s="4990"/>
      <c r="M102" s="4990"/>
      <c r="N102" s="4990"/>
      <c r="O102" s="4983"/>
      <c r="P102" s="205"/>
      <c r="Q102" s="205"/>
      <c r="R102" s="3459"/>
      <c r="S102" s="3459"/>
      <c r="T102" s="3459"/>
      <c r="U102" s="3458"/>
      <c r="V102" s="3458"/>
      <c r="W102" s="3458"/>
      <c r="X102" s="3458"/>
      <c r="Y102" s="3458"/>
      <c r="Z102" s="3428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4982" t="s">
        <v>114</v>
      </c>
      <c r="G103" s="4983"/>
      <c r="H103" s="4982" t="s">
        <v>115</v>
      </c>
      <c r="I103" s="4983"/>
      <c r="J103" s="4982" t="s">
        <v>116</v>
      </c>
      <c r="K103" s="4983"/>
      <c r="L103" s="4982" t="s">
        <v>117</v>
      </c>
      <c r="M103" s="4983"/>
      <c r="N103" s="5003" t="s">
        <v>12</v>
      </c>
      <c r="O103" s="5004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3460"/>
      <c r="AO103" s="3458"/>
      <c r="AP103" s="3458"/>
      <c r="AQ103" s="3458"/>
      <c r="AR103" s="3458"/>
      <c r="AS103" s="3458"/>
      <c r="AT103" s="3458"/>
      <c r="AU103" s="3458"/>
      <c r="AV103" s="3458"/>
      <c r="AW103" s="3428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001"/>
      <c r="B104" s="5002"/>
      <c r="C104" s="3461" t="s">
        <v>97</v>
      </c>
      <c r="D104" s="3440" t="s">
        <v>62</v>
      </c>
      <c r="E104" s="3443" t="s">
        <v>98</v>
      </c>
      <c r="F104" s="3433" t="s">
        <v>62</v>
      </c>
      <c r="G104" s="3443" t="s">
        <v>98</v>
      </c>
      <c r="H104" s="3433" t="s">
        <v>62</v>
      </c>
      <c r="I104" s="3443" t="s">
        <v>98</v>
      </c>
      <c r="J104" s="3433" t="s">
        <v>62</v>
      </c>
      <c r="K104" s="3443" t="s">
        <v>98</v>
      </c>
      <c r="L104" s="3433" t="s">
        <v>62</v>
      </c>
      <c r="M104" s="3443" t="s">
        <v>98</v>
      </c>
      <c r="N104" s="3433" t="s">
        <v>62</v>
      </c>
      <c r="O104" s="3443" t="s">
        <v>98</v>
      </c>
      <c r="AH104" s="12"/>
      <c r="AI104" s="12"/>
      <c r="AJ104" s="12"/>
      <c r="AK104" s="12"/>
      <c r="AL104" s="3431"/>
      <c r="AM104" s="3431"/>
      <c r="AN104" s="3431"/>
      <c r="AO104" s="3431"/>
      <c r="AP104" s="3431"/>
      <c r="AQ104" s="3431"/>
      <c r="AR104" s="3431"/>
      <c r="AS104" s="3431"/>
      <c r="AT104" s="3431"/>
      <c r="AU104" s="3462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005" t="s">
        <v>73</v>
      </c>
      <c r="B105" s="5006"/>
      <c r="C105" s="3463">
        <f>SUM(D105:E105)</f>
        <v>0</v>
      </c>
      <c r="D105" s="3464">
        <f>SUM(F105+H105+J105+L105+N105)</f>
        <v>0</v>
      </c>
      <c r="E105" s="3465">
        <f>SUM(G105+I105+K105+M105+O105)</f>
        <v>0</v>
      </c>
      <c r="F105" s="3438"/>
      <c r="G105" s="3439"/>
      <c r="H105" s="3438"/>
      <c r="I105" s="3439"/>
      <c r="J105" s="3438"/>
      <c r="K105" s="3466"/>
      <c r="L105" s="3438"/>
      <c r="M105" s="3466"/>
      <c r="N105" s="3438"/>
      <c r="O105" s="3466"/>
      <c r="P105" s="3"/>
      <c r="AH105" s="12"/>
      <c r="AI105" s="12"/>
      <c r="AJ105" s="12"/>
      <c r="AK105" s="12"/>
      <c r="AL105" s="3431"/>
      <c r="AM105" s="3431"/>
      <c r="AN105" s="3431"/>
      <c r="AO105" s="3431"/>
      <c r="AP105" s="3431"/>
      <c r="AQ105" s="3431"/>
      <c r="AR105" s="3431"/>
      <c r="AS105" s="3431"/>
      <c r="AT105" s="3431"/>
      <c r="AU105" s="3462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3467"/>
      <c r="AH106" s="12"/>
      <c r="AI106" s="12"/>
      <c r="AJ106" s="12"/>
      <c r="AK106" s="16"/>
      <c r="AL106" s="3468"/>
      <c r="AM106" s="3468"/>
      <c r="AN106" s="3468"/>
      <c r="AO106" s="3468"/>
      <c r="AP106" s="3468"/>
      <c r="AQ106" s="3468"/>
      <c r="AR106" s="3468"/>
      <c r="AS106" s="3468"/>
      <c r="AT106" s="3468"/>
      <c r="AU106" s="3469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4982" t="s">
        <v>73</v>
      </c>
      <c r="G107" s="4990"/>
      <c r="H107" s="4990"/>
      <c r="I107" s="4990"/>
      <c r="J107" s="4990"/>
      <c r="K107" s="4990"/>
      <c r="L107" s="4990"/>
      <c r="M107" s="4990"/>
      <c r="N107" s="4990"/>
      <c r="O107" s="4990"/>
      <c r="P107" s="4990"/>
      <c r="Q107" s="4990"/>
      <c r="R107" s="4990"/>
      <c r="S107" s="4990"/>
      <c r="T107" s="4990"/>
      <c r="U107" s="4990"/>
      <c r="V107" s="4990"/>
      <c r="W107" s="4990"/>
      <c r="X107" s="4990"/>
      <c r="Y107" s="4990"/>
      <c r="Z107" s="4990"/>
      <c r="AA107" s="4990"/>
      <c r="AB107" s="4990"/>
      <c r="AC107" s="4990"/>
      <c r="AD107" s="4990"/>
      <c r="AE107" s="4990"/>
      <c r="AF107" s="4990"/>
      <c r="AG107" s="4983"/>
      <c r="AH107" s="12"/>
      <c r="AI107" s="12"/>
      <c r="AJ107" s="12"/>
      <c r="AK107" s="16"/>
      <c r="AL107" s="3468"/>
      <c r="AM107" s="3468"/>
      <c r="AN107" s="3468"/>
      <c r="AO107" s="3468"/>
      <c r="AP107" s="3468"/>
      <c r="AQ107" s="3468"/>
      <c r="AR107" s="3468"/>
      <c r="AS107" s="3468"/>
      <c r="AT107" s="3468"/>
      <c r="AU107" s="3469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008" t="s">
        <v>119</v>
      </c>
      <c r="G108" s="5008"/>
      <c r="H108" s="5008" t="s">
        <v>120</v>
      </c>
      <c r="I108" s="5008"/>
      <c r="J108" s="5008" t="s">
        <v>121</v>
      </c>
      <c r="K108" s="5008"/>
      <c r="L108" s="5008" t="s">
        <v>122</v>
      </c>
      <c r="M108" s="5008"/>
      <c r="N108" s="5008" t="s">
        <v>123</v>
      </c>
      <c r="O108" s="5008"/>
      <c r="P108" s="5008" t="s">
        <v>124</v>
      </c>
      <c r="Q108" s="5008"/>
      <c r="R108" s="5008" t="s">
        <v>125</v>
      </c>
      <c r="S108" s="5008"/>
      <c r="T108" s="5008" t="s">
        <v>126</v>
      </c>
      <c r="U108" s="5008"/>
      <c r="V108" s="5008" t="s">
        <v>127</v>
      </c>
      <c r="W108" s="5008"/>
      <c r="X108" s="5008" t="s">
        <v>128</v>
      </c>
      <c r="Y108" s="5008"/>
      <c r="Z108" s="4982" t="s">
        <v>129</v>
      </c>
      <c r="AA108" s="4983"/>
      <c r="AB108" s="4982" t="s">
        <v>130</v>
      </c>
      <c r="AC108" s="4983"/>
      <c r="AD108" s="4982" t="s">
        <v>131</v>
      </c>
      <c r="AE108" s="4983"/>
      <c r="AF108" s="4982" t="s">
        <v>132</v>
      </c>
      <c r="AG108" s="4983"/>
      <c r="AH108" s="12"/>
      <c r="AI108" s="12"/>
      <c r="AJ108" s="126"/>
      <c r="AK108" s="3470"/>
      <c r="AL108" s="3468"/>
      <c r="AM108" s="3468"/>
      <c r="AN108" s="3468"/>
      <c r="AO108" s="3468"/>
      <c r="AP108" s="3468"/>
      <c r="AQ108" s="3468"/>
      <c r="AR108" s="3468"/>
      <c r="AS108" s="3468"/>
      <c r="AT108" s="3468"/>
      <c r="AU108" s="3469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007"/>
      <c r="B109" s="4947"/>
      <c r="C109" s="3433" t="s">
        <v>97</v>
      </c>
      <c r="D109" s="3440" t="s">
        <v>62</v>
      </c>
      <c r="E109" s="3443" t="s">
        <v>98</v>
      </c>
      <c r="F109" s="3442" t="s">
        <v>62</v>
      </c>
      <c r="G109" s="3471" t="s">
        <v>98</v>
      </c>
      <c r="H109" s="3442" t="s">
        <v>62</v>
      </c>
      <c r="I109" s="3471" t="s">
        <v>98</v>
      </c>
      <c r="J109" s="3442" t="s">
        <v>62</v>
      </c>
      <c r="K109" s="3471" t="s">
        <v>98</v>
      </c>
      <c r="L109" s="3442" t="s">
        <v>62</v>
      </c>
      <c r="M109" s="3471" t="s">
        <v>98</v>
      </c>
      <c r="N109" s="3442" t="s">
        <v>62</v>
      </c>
      <c r="O109" s="3471" t="s">
        <v>98</v>
      </c>
      <c r="P109" s="3442" t="s">
        <v>62</v>
      </c>
      <c r="Q109" s="3471" t="s">
        <v>98</v>
      </c>
      <c r="R109" s="3442" t="s">
        <v>62</v>
      </c>
      <c r="S109" s="3471" t="s">
        <v>98</v>
      </c>
      <c r="T109" s="3442" t="s">
        <v>62</v>
      </c>
      <c r="U109" s="3471" t="s">
        <v>98</v>
      </c>
      <c r="V109" s="3442" t="s">
        <v>62</v>
      </c>
      <c r="W109" s="3471" t="s">
        <v>98</v>
      </c>
      <c r="X109" s="3442" t="s">
        <v>62</v>
      </c>
      <c r="Y109" s="3471" t="s">
        <v>98</v>
      </c>
      <c r="Z109" s="3442" t="s">
        <v>62</v>
      </c>
      <c r="AA109" s="3471" t="s">
        <v>98</v>
      </c>
      <c r="AB109" s="3442" t="s">
        <v>62</v>
      </c>
      <c r="AC109" s="3471" t="s">
        <v>98</v>
      </c>
      <c r="AD109" s="3442" t="s">
        <v>62</v>
      </c>
      <c r="AE109" s="3471" t="s">
        <v>98</v>
      </c>
      <c r="AF109" s="3442" t="s">
        <v>62</v>
      </c>
      <c r="AG109" s="3471" t="s">
        <v>98</v>
      </c>
      <c r="AH109" s="205"/>
      <c r="AI109" s="12"/>
      <c r="AJ109" s="3472"/>
      <c r="AK109" s="3468"/>
      <c r="AL109" s="3468"/>
      <c r="AM109" s="3468"/>
      <c r="AN109" s="3468"/>
      <c r="AO109" s="3468"/>
      <c r="AP109" s="3468"/>
      <c r="AQ109" s="3468"/>
      <c r="AR109" s="3468"/>
      <c r="AS109" s="3468"/>
      <c r="AT109" s="3468"/>
      <c r="AU109" s="3469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4984" t="s">
        <v>133</v>
      </c>
      <c r="B110" s="4985"/>
      <c r="C110" s="3473">
        <f>SUM(D110:E110)</f>
        <v>4</v>
      </c>
      <c r="D110" s="3474">
        <f>SUM(F110+H110+J110+L110+N110+P110+R110+T110+V110+X110+Z110+AB110+AD110+AF110)</f>
        <v>0</v>
      </c>
      <c r="E110" s="3475">
        <f t="shared" ref="D110:E115" si="18">SUM(G110+I110+K110+M110+O110+Q110+S110+U110+W110+Y110+AA110+AC110+AE110+AG110)</f>
        <v>4</v>
      </c>
      <c r="F110" s="3420"/>
      <c r="G110" s="3421"/>
      <c r="H110" s="3420"/>
      <c r="I110" s="3421"/>
      <c r="J110" s="3420"/>
      <c r="K110" s="3421"/>
      <c r="L110" s="3420"/>
      <c r="M110" s="3421"/>
      <c r="N110" s="3420"/>
      <c r="O110" s="3421"/>
      <c r="P110" s="3420"/>
      <c r="Q110" s="3421">
        <v>1</v>
      </c>
      <c r="R110" s="3420"/>
      <c r="S110" s="3421">
        <v>2</v>
      </c>
      <c r="T110" s="3420"/>
      <c r="U110" s="3421">
        <v>1</v>
      </c>
      <c r="V110" s="3420"/>
      <c r="W110" s="3421"/>
      <c r="X110" s="3420"/>
      <c r="Y110" s="3421"/>
      <c r="Z110" s="3420"/>
      <c r="AA110" s="3421"/>
      <c r="AB110" s="3420"/>
      <c r="AC110" s="3421"/>
      <c r="AD110" s="3420"/>
      <c r="AE110" s="3421"/>
      <c r="AF110" s="3420"/>
      <c r="AG110" s="3422"/>
      <c r="AH110" s="281"/>
      <c r="AI110" s="12"/>
      <c r="AJ110" s="3476"/>
      <c r="AK110" s="16"/>
      <c r="AL110" s="3468"/>
      <c r="AM110" s="3468"/>
      <c r="AN110" s="3468"/>
      <c r="AO110" s="3468"/>
      <c r="AP110" s="3468"/>
      <c r="AQ110" s="3468"/>
      <c r="AR110" s="3468"/>
      <c r="AS110" s="3468"/>
      <c r="AT110" s="3468"/>
      <c r="AU110" s="3469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4972" t="s">
        <v>134</v>
      </c>
      <c r="B111" s="3419" t="s">
        <v>135</v>
      </c>
      <c r="C111" s="3445">
        <f t="shared" ref="C111:C115" si="19">SUM(D111:E111)</f>
        <v>0</v>
      </c>
      <c r="D111" s="3446">
        <f t="shared" si="18"/>
        <v>0</v>
      </c>
      <c r="E111" s="3447">
        <f>SUM(G111+I111+K111+M111+O111+Q111+S111+U111+W111+Y111+AA111+AC111+AE111+AG111)</f>
        <v>0</v>
      </c>
      <c r="F111" s="3420"/>
      <c r="G111" s="3448"/>
      <c r="H111" s="3420"/>
      <c r="I111" s="3448"/>
      <c r="J111" s="3420"/>
      <c r="K111" s="3448"/>
      <c r="L111" s="3420"/>
      <c r="M111" s="3448"/>
      <c r="N111" s="3420"/>
      <c r="O111" s="3448"/>
      <c r="P111" s="3420"/>
      <c r="Q111" s="3448"/>
      <c r="R111" s="3420"/>
      <c r="S111" s="3448"/>
      <c r="T111" s="3420"/>
      <c r="U111" s="3448"/>
      <c r="V111" s="3420"/>
      <c r="W111" s="3448"/>
      <c r="X111" s="3420"/>
      <c r="Y111" s="3448"/>
      <c r="Z111" s="3420"/>
      <c r="AA111" s="3448"/>
      <c r="AB111" s="3420"/>
      <c r="AC111" s="3448"/>
      <c r="AD111" s="3420"/>
      <c r="AE111" s="3448"/>
      <c r="AF111" s="3420"/>
      <c r="AG111" s="3422"/>
      <c r="AH111" s="281"/>
      <c r="AI111" s="12"/>
      <c r="AJ111" s="3477"/>
      <c r="AK111" s="3470"/>
      <c r="AL111" s="3468"/>
      <c r="AM111" s="3468"/>
      <c r="AN111" s="3468"/>
      <c r="AO111" s="3468"/>
      <c r="AP111" s="3468"/>
      <c r="AQ111" s="3468"/>
      <c r="AR111" s="3468"/>
      <c r="AS111" s="3468"/>
      <c r="AT111" s="3468"/>
      <c r="AU111" s="3469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2940" t="s">
        <v>136</v>
      </c>
      <c r="C112" s="234">
        <f t="shared" si="19"/>
        <v>4</v>
      </c>
      <c r="D112" s="235">
        <f t="shared" si="18"/>
        <v>0</v>
      </c>
      <c r="E112" s="236">
        <f t="shared" si="18"/>
        <v>4</v>
      </c>
      <c r="F112" s="36"/>
      <c r="G112" s="40"/>
      <c r="H112" s="36"/>
      <c r="I112" s="40"/>
      <c r="J112" s="36"/>
      <c r="K112" s="40"/>
      <c r="L112" s="36"/>
      <c r="M112" s="40"/>
      <c r="N112" s="36"/>
      <c r="O112" s="40"/>
      <c r="P112" s="36"/>
      <c r="Q112" s="40">
        <v>1</v>
      </c>
      <c r="R112" s="36"/>
      <c r="S112" s="40">
        <v>2</v>
      </c>
      <c r="T112" s="36"/>
      <c r="U112" s="40">
        <v>1</v>
      </c>
      <c r="V112" s="36"/>
      <c r="W112" s="40"/>
      <c r="X112" s="36"/>
      <c r="Y112" s="40"/>
      <c r="Z112" s="36"/>
      <c r="AA112" s="40"/>
      <c r="AB112" s="36"/>
      <c r="AC112" s="40"/>
      <c r="AD112" s="36"/>
      <c r="AE112" s="40"/>
      <c r="AF112" s="36"/>
      <c r="AG112" s="41"/>
      <c r="AH112" s="281"/>
      <c r="AI112" s="12"/>
      <c r="AJ112" s="3476"/>
      <c r="AK112" s="3478"/>
      <c r="AL112" s="3468"/>
      <c r="AM112" s="3468"/>
      <c r="AN112" s="3468"/>
      <c r="AO112" s="3468"/>
      <c r="AP112" s="3468"/>
      <c r="AQ112" s="3468"/>
      <c r="AR112" s="3468"/>
      <c r="AS112" s="3468"/>
      <c r="AT112" s="3468"/>
      <c r="AU112" s="3469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2940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3479"/>
      <c r="AO113" s="3479"/>
      <c r="AP113" s="3479"/>
      <c r="AQ113" s="3479"/>
      <c r="AR113" s="3479"/>
      <c r="AS113" s="3479"/>
      <c r="AT113" s="3479"/>
      <c r="AU113" s="3479"/>
      <c r="AV113" s="3479"/>
      <c r="AW113" s="3469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3468"/>
      <c r="AM114" s="3468"/>
      <c r="AN114" s="3468"/>
      <c r="AO114" s="3468"/>
      <c r="AP114" s="3468"/>
      <c r="AQ114" s="3468"/>
      <c r="AR114" s="3468"/>
      <c r="AS114" s="3468"/>
      <c r="AT114" s="3468"/>
      <c r="AU114" s="3469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4943"/>
      <c r="B115" s="88" t="s">
        <v>139</v>
      </c>
      <c r="C115" s="287">
        <f t="shared" si="19"/>
        <v>0</v>
      </c>
      <c r="D115" s="288">
        <f t="shared" si="18"/>
        <v>0</v>
      </c>
      <c r="E115" s="2944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3468"/>
      <c r="AM115" s="3468"/>
      <c r="AN115" s="3468"/>
      <c r="AO115" s="3468"/>
      <c r="AP115" s="3468"/>
      <c r="AQ115" s="3468"/>
      <c r="AR115" s="3468"/>
      <c r="AS115" s="3468"/>
      <c r="AT115" s="3468"/>
      <c r="AU115" s="3469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3468"/>
      <c r="AM116" s="3468"/>
      <c r="AN116" s="3468"/>
      <c r="AO116" s="3468"/>
      <c r="AP116" s="3468"/>
      <c r="AQ116" s="3468"/>
      <c r="AR116" s="3468"/>
      <c r="AS116" s="3468"/>
      <c r="AT116" s="3468"/>
      <c r="AU116" s="3469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4972" t="s">
        <v>72</v>
      </c>
      <c r="D117" s="4972"/>
      <c r="E117" s="4972"/>
      <c r="F117" s="4997" t="s">
        <v>85</v>
      </c>
      <c r="G117" s="4997"/>
      <c r="H117" s="4997"/>
      <c r="I117" s="4997"/>
      <c r="J117" s="4997"/>
      <c r="K117" s="4997"/>
      <c r="L117" s="4997"/>
      <c r="M117" s="4997"/>
      <c r="N117" s="4997"/>
      <c r="O117" s="4997"/>
      <c r="P117" s="4997"/>
      <c r="Q117" s="4997"/>
      <c r="R117" s="4997"/>
      <c r="S117" s="4997"/>
      <c r="T117" s="4997"/>
      <c r="U117" s="4997"/>
      <c r="V117" s="4997"/>
      <c r="W117" s="4997"/>
      <c r="X117" s="4997"/>
      <c r="Y117" s="4997"/>
      <c r="Z117" s="4997"/>
      <c r="AA117" s="4997"/>
      <c r="AB117" s="4997"/>
      <c r="AC117" s="4997"/>
      <c r="AD117" s="4997"/>
      <c r="AE117" s="4997"/>
      <c r="AF117" s="4997"/>
      <c r="AG117" s="5010"/>
      <c r="AH117" s="5011" t="s">
        <v>141</v>
      </c>
      <c r="AI117" s="5012"/>
      <c r="AJ117" s="5012"/>
      <c r="AK117" s="5013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008" t="s">
        <v>119</v>
      </c>
      <c r="G118" s="5008"/>
      <c r="H118" s="5008" t="s">
        <v>120</v>
      </c>
      <c r="I118" s="5008"/>
      <c r="J118" s="4997" t="s">
        <v>121</v>
      </c>
      <c r="K118" s="4997"/>
      <c r="L118" s="4997" t="s">
        <v>122</v>
      </c>
      <c r="M118" s="4997"/>
      <c r="N118" s="4997" t="s">
        <v>123</v>
      </c>
      <c r="O118" s="4997"/>
      <c r="P118" s="4997" t="s">
        <v>124</v>
      </c>
      <c r="Q118" s="4997"/>
      <c r="R118" s="5008" t="s">
        <v>125</v>
      </c>
      <c r="S118" s="5008"/>
      <c r="T118" s="4997" t="s">
        <v>126</v>
      </c>
      <c r="U118" s="4997"/>
      <c r="V118" s="4997" t="s">
        <v>127</v>
      </c>
      <c r="W118" s="4997"/>
      <c r="X118" s="4997" t="s">
        <v>128</v>
      </c>
      <c r="Y118" s="4997"/>
      <c r="Z118" s="4997" t="s">
        <v>129</v>
      </c>
      <c r="AA118" s="4997"/>
      <c r="AB118" s="4997" t="s">
        <v>130</v>
      </c>
      <c r="AC118" s="4997"/>
      <c r="AD118" s="4997" t="s">
        <v>131</v>
      </c>
      <c r="AE118" s="4997"/>
      <c r="AF118" s="4997" t="s">
        <v>132</v>
      </c>
      <c r="AG118" s="5010"/>
      <c r="AH118" s="4889" t="s">
        <v>142</v>
      </c>
      <c r="AI118" s="4972" t="s">
        <v>143</v>
      </c>
      <c r="AJ118" s="4972" t="s">
        <v>144</v>
      </c>
      <c r="AK118" s="4972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007"/>
      <c r="B119" s="4947"/>
      <c r="C119" s="3433" t="s">
        <v>97</v>
      </c>
      <c r="D119" s="3440" t="s">
        <v>62</v>
      </c>
      <c r="E119" s="3443" t="s">
        <v>98</v>
      </c>
      <c r="F119" s="3442" t="s">
        <v>62</v>
      </c>
      <c r="G119" s="2950" t="s">
        <v>98</v>
      </c>
      <c r="H119" s="3442" t="s">
        <v>62</v>
      </c>
      <c r="I119" s="2950" t="s">
        <v>98</v>
      </c>
      <c r="J119" s="3442" t="s">
        <v>62</v>
      </c>
      <c r="K119" s="2950" t="s">
        <v>98</v>
      </c>
      <c r="L119" s="3442" t="s">
        <v>62</v>
      </c>
      <c r="M119" s="2950" t="s">
        <v>98</v>
      </c>
      <c r="N119" s="3442" t="s">
        <v>62</v>
      </c>
      <c r="O119" s="2950" t="s">
        <v>98</v>
      </c>
      <c r="P119" s="3442" t="s">
        <v>62</v>
      </c>
      <c r="Q119" s="2950" t="s">
        <v>98</v>
      </c>
      <c r="R119" s="3442" t="s">
        <v>62</v>
      </c>
      <c r="S119" s="2950" t="s">
        <v>98</v>
      </c>
      <c r="T119" s="3442" t="s">
        <v>62</v>
      </c>
      <c r="U119" s="2950" t="s">
        <v>98</v>
      </c>
      <c r="V119" s="3442" t="s">
        <v>62</v>
      </c>
      <c r="W119" s="2950" t="s">
        <v>98</v>
      </c>
      <c r="X119" s="3442" t="s">
        <v>62</v>
      </c>
      <c r="Y119" s="2950" t="s">
        <v>98</v>
      </c>
      <c r="Z119" s="3442" t="s">
        <v>62</v>
      </c>
      <c r="AA119" s="2950" t="s">
        <v>98</v>
      </c>
      <c r="AB119" s="3442" t="s">
        <v>62</v>
      </c>
      <c r="AC119" s="2950" t="s">
        <v>98</v>
      </c>
      <c r="AD119" s="3442" t="s">
        <v>62</v>
      </c>
      <c r="AE119" s="2950" t="s">
        <v>98</v>
      </c>
      <c r="AF119" s="3442" t="s">
        <v>62</v>
      </c>
      <c r="AG119" s="680" t="s">
        <v>98</v>
      </c>
      <c r="AH119" s="4947"/>
      <c r="AI119" s="4943"/>
      <c r="AJ119" s="4943"/>
      <c r="AK119" s="4943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4984" t="s">
        <v>146</v>
      </c>
      <c r="B120" s="4985"/>
      <c r="C120" s="3473">
        <f>SUM(D120:E120)</f>
        <v>1</v>
      </c>
      <c r="D120" s="3474">
        <f>SUM(F120+H120+J120+L120+N120+P120+R120+T120+V120+X120+Z120+AB120+AD120+AF120)</f>
        <v>0</v>
      </c>
      <c r="E120" s="3475">
        <f t="shared" ref="D120:E125" si="20">SUM(G120+I120+K120+M120+O120+Q120+S120+U120+W120+Y120+AA120+AC120+AE120+AG120)</f>
        <v>1</v>
      </c>
      <c r="F120" s="3420"/>
      <c r="G120" s="3448"/>
      <c r="H120" s="3420"/>
      <c r="I120" s="3448"/>
      <c r="J120" s="3420"/>
      <c r="K120" s="3448"/>
      <c r="L120" s="3420"/>
      <c r="M120" s="3448"/>
      <c r="N120" s="3420"/>
      <c r="O120" s="3448"/>
      <c r="P120" s="3420"/>
      <c r="Q120" s="3448"/>
      <c r="R120" s="3420"/>
      <c r="S120" s="3448">
        <v>1</v>
      </c>
      <c r="T120" s="3420"/>
      <c r="U120" s="3448"/>
      <c r="V120" s="3420"/>
      <c r="W120" s="3448"/>
      <c r="X120" s="3420"/>
      <c r="Y120" s="3448"/>
      <c r="Z120" s="3420"/>
      <c r="AA120" s="3448"/>
      <c r="AB120" s="3420"/>
      <c r="AC120" s="3448"/>
      <c r="AD120" s="3420"/>
      <c r="AE120" s="3448"/>
      <c r="AF120" s="3420"/>
      <c r="AG120" s="3449"/>
      <c r="AH120" s="3448"/>
      <c r="AI120" s="3451">
        <v>1</v>
      </c>
      <c r="AJ120" s="3451"/>
      <c r="AK120" s="3451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4972" t="s">
        <v>134</v>
      </c>
      <c r="B121" s="3419" t="s">
        <v>135</v>
      </c>
      <c r="C121" s="3445">
        <f t="shared" ref="C121:C125" si="21">SUM(D121:E121)</f>
        <v>0</v>
      </c>
      <c r="D121" s="3446">
        <f t="shared" si="20"/>
        <v>0</v>
      </c>
      <c r="E121" s="3447">
        <f t="shared" si="20"/>
        <v>0</v>
      </c>
      <c r="F121" s="3420"/>
      <c r="G121" s="3448"/>
      <c r="H121" s="3420"/>
      <c r="I121" s="3448"/>
      <c r="J121" s="3420"/>
      <c r="K121" s="3448"/>
      <c r="L121" s="3420"/>
      <c r="M121" s="3448"/>
      <c r="N121" s="3420"/>
      <c r="O121" s="3448"/>
      <c r="P121" s="3420"/>
      <c r="Q121" s="3448"/>
      <c r="R121" s="3420"/>
      <c r="S121" s="3448"/>
      <c r="T121" s="3420"/>
      <c r="U121" s="3448"/>
      <c r="V121" s="3420"/>
      <c r="W121" s="3448"/>
      <c r="X121" s="3420"/>
      <c r="Y121" s="3448"/>
      <c r="Z121" s="3420"/>
      <c r="AA121" s="3448"/>
      <c r="AB121" s="3420"/>
      <c r="AC121" s="3448"/>
      <c r="AD121" s="3420"/>
      <c r="AE121" s="3448"/>
      <c r="AF121" s="3420"/>
      <c r="AG121" s="3449"/>
      <c r="AH121" s="3448"/>
      <c r="AI121" s="3451"/>
      <c r="AJ121" s="3451"/>
      <c r="AK121" s="3451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2940" t="s">
        <v>136</v>
      </c>
      <c r="C122" s="234">
        <f t="shared" si="21"/>
        <v>1</v>
      </c>
      <c r="D122" s="235">
        <f t="shared" si="20"/>
        <v>0</v>
      </c>
      <c r="E122" s="236">
        <f t="shared" si="20"/>
        <v>1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>
        <v>1</v>
      </c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>
        <v>1</v>
      </c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2940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3479"/>
      <c r="AO123" s="3479"/>
      <c r="AP123" s="3479"/>
      <c r="AQ123" s="3479"/>
      <c r="AR123" s="3479"/>
      <c r="AS123" s="3479"/>
      <c r="AT123" s="3479"/>
      <c r="AU123" s="3480"/>
      <c r="AV123" s="3480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3481"/>
      <c r="AM124" s="3479"/>
      <c r="AN124" s="3479"/>
      <c r="AO124" s="3479"/>
      <c r="AP124" s="3479"/>
      <c r="AQ124" s="3479"/>
      <c r="AR124" s="3482"/>
      <c r="AS124" s="3479"/>
      <c r="AT124" s="3479"/>
      <c r="AU124" s="3483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4943"/>
      <c r="B125" s="88" t="s">
        <v>139</v>
      </c>
      <c r="C125" s="287">
        <f t="shared" si="21"/>
        <v>0</v>
      </c>
      <c r="D125" s="288">
        <f t="shared" si="20"/>
        <v>0</v>
      </c>
      <c r="E125" s="2944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3484"/>
      <c r="AM125" s="3468"/>
      <c r="AN125" s="3468"/>
      <c r="AO125" s="3468"/>
      <c r="AP125" s="3468"/>
      <c r="AQ125" s="3468"/>
      <c r="AR125" s="3485"/>
      <c r="AS125" s="3468"/>
      <c r="AT125" s="3468"/>
      <c r="AU125" s="3483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3468"/>
      <c r="AT126" s="3468"/>
      <c r="AU126" s="3483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4982" t="s">
        <v>73</v>
      </c>
      <c r="G127" s="4990"/>
      <c r="H127" s="4990"/>
      <c r="I127" s="4990"/>
      <c r="J127" s="4990"/>
      <c r="K127" s="4990"/>
      <c r="L127" s="4990"/>
      <c r="M127" s="4990"/>
      <c r="N127" s="4990"/>
      <c r="O127" s="4990"/>
      <c r="P127" s="4990"/>
      <c r="Q127" s="4990"/>
      <c r="R127" s="4990"/>
      <c r="S127" s="4990"/>
      <c r="T127" s="4990"/>
      <c r="U127" s="4990"/>
      <c r="V127" s="4990"/>
      <c r="W127" s="4990"/>
      <c r="X127" s="4990"/>
      <c r="Y127" s="4990"/>
      <c r="Z127" s="4990"/>
      <c r="AA127" s="4990"/>
      <c r="AB127" s="4990"/>
      <c r="AC127" s="4990"/>
      <c r="AD127" s="4990"/>
      <c r="AE127" s="4990"/>
      <c r="AF127" s="4990"/>
      <c r="AG127" s="4991"/>
      <c r="AH127" s="5013" t="s">
        <v>141</v>
      </c>
      <c r="AI127" s="5014"/>
      <c r="AJ127" s="5014"/>
      <c r="AK127" s="301"/>
      <c r="AL127" s="16"/>
      <c r="AM127" s="16"/>
      <c r="AN127" s="16"/>
      <c r="AO127" s="16"/>
      <c r="AP127" s="16"/>
      <c r="AQ127" s="16"/>
      <c r="AR127" s="16"/>
      <c r="AS127" s="3468"/>
      <c r="AT127" s="3468"/>
      <c r="AU127" s="3483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003" t="s">
        <v>148</v>
      </c>
      <c r="G128" s="5004"/>
      <c r="H128" s="5003" t="s">
        <v>120</v>
      </c>
      <c r="I128" s="5004"/>
      <c r="J128" s="5003" t="s">
        <v>121</v>
      </c>
      <c r="K128" s="5004"/>
      <c r="L128" s="5003" t="s">
        <v>122</v>
      </c>
      <c r="M128" s="5004"/>
      <c r="N128" s="5003" t="s">
        <v>123</v>
      </c>
      <c r="O128" s="5004"/>
      <c r="P128" s="5003" t="s">
        <v>124</v>
      </c>
      <c r="Q128" s="5004"/>
      <c r="R128" s="5003" t="s">
        <v>125</v>
      </c>
      <c r="S128" s="5004"/>
      <c r="T128" s="5003" t="s">
        <v>126</v>
      </c>
      <c r="U128" s="5004"/>
      <c r="V128" s="5003" t="s">
        <v>127</v>
      </c>
      <c r="W128" s="5004"/>
      <c r="X128" s="5003" t="s">
        <v>128</v>
      </c>
      <c r="Y128" s="5004"/>
      <c r="Z128" s="4982" t="s">
        <v>129</v>
      </c>
      <c r="AA128" s="4983"/>
      <c r="AB128" s="4982" t="s">
        <v>130</v>
      </c>
      <c r="AC128" s="4983"/>
      <c r="AD128" s="4982" t="s">
        <v>131</v>
      </c>
      <c r="AE128" s="4983"/>
      <c r="AF128" s="4982" t="s">
        <v>132</v>
      </c>
      <c r="AG128" s="4991"/>
      <c r="AH128" s="4889" t="s">
        <v>149</v>
      </c>
      <c r="AI128" s="4972" t="s">
        <v>150</v>
      </c>
      <c r="AJ128" s="4972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3486"/>
      <c r="AT128" s="3486"/>
      <c r="AU128" s="3487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007"/>
      <c r="B129" s="4947"/>
      <c r="C129" s="3351" t="s">
        <v>97</v>
      </c>
      <c r="D129" s="3488" t="s">
        <v>62</v>
      </c>
      <c r="E129" s="3355" t="s">
        <v>98</v>
      </c>
      <c r="F129" s="3489" t="s">
        <v>62</v>
      </c>
      <c r="G129" s="2950" t="s">
        <v>98</v>
      </c>
      <c r="H129" s="3489" t="s">
        <v>62</v>
      </c>
      <c r="I129" s="2950" t="s">
        <v>98</v>
      </c>
      <c r="J129" s="3489" t="s">
        <v>62</v>
      </c>
      <c r="K129" s="2950" t="s">
        <v>98</v>
      </c>
      <c r="L129" s="3489" t="s">
        <v>62</v>
      </c>
      <c r="M129" s="2950" t="s">
        <v>98</v>
      </c>
      <c r="N129" s="3489" t="s">
        <v>62</v>
      </c>
      <c r="O129" s="2950" t="s">
        <v>98</v>
      </c>
      <c r="P129" s="3489" t="s">
        <v>62</v>
      </c>
      <c r="Q129" s="2950" t="s">
        <v>98</v>
      </c>
      <c r="R129" s="3489" t="s">
        <v>62</v>
      </c>
      <c r="S129" s="2950" t="s">
        <v>98</v>
      </c>
      <c r="T129" s="3489" t="s">
        <v>62</v>
      </c>
      <c r="U129" s="2950" t="s">
        <v>98</v>
      </c>
      <c r="V129" s="3489" t="s">
        <v>62</v>
      </c>
      <c r="W129" s="2950" t="s">
        <v>98</v>
      </c>
      <c r="X129" s="3489" t="s">
        <v>62</v>
      </c>
      <c r="Y129" s="2950" t="s">
        <v>98</v>
      </c>
      <c r="Z129" s="3489" t="s">
        <v>62</v>
      </c>
      <c r="AA129" s="2950" t="s">
        <v>98</v>
      </c>
      <c r="AB129" s="3489" t="s">
        <v>62</v>
      </c>
      <c r="AC129" s="2950" t="s">
        <v>98</v>
      </c>
      <c r="AD129" s="3489" t="s">
        <v>62</v>
      </c>
      <c r="AE129" s="2950" t="s">
        <v>98</v>
      </c>
      <c r="AF129" s="3489" t="s">
        <v>62</v>
      </c>
      <c r="AG129" s="680" t="s">
        <v>98</v>
      </c>
      <c r="AH129" s="4947"/>
      <c r="AI129" s="4943"/>
      <c r="AJ129" s="4943"/>
      <c r="AK129" s="302"/>
      <c r="AL129" s="16"/>
      <c r="AM129" s="16"/>
      <c r="AN129" s="16"/>
      <c r="AO129" s="16"/>
      <c r="AP129" s="16"/>
      <c r="AQ129" s="16"/>
      <c r="AR129" s="16"/>
      <c r="AS129" s="3486"/>
      <c r="AT129" s="3486"/>
      <c r="AU129" s="3487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022" t="s">
        <v>151</v>
      </c>
      <c r="B130" s="5023"/>
      <c r="C130" s="3490">
        <f>SUM(D130:E130)</f>
        <v>0</v>
      </c>
      <c r="D130" s="3491">
        <f>SUM(F130+H130+J130+L130+N130+P130+R130+T130+V130+X130+Z130+AB130+AD130+AF130)</f>
        <v>0</v>
      </c>
      <c r="E130" s="3492">
        <f>SUM(G130+I130+K130+M130+O130+Q130+S130+U130+W130+Y130+AA130+AC130+AE130+AG130)</f>
        <v>0</v>
      </c>
      <c r="F130" s="3401"/>
      <c r="G130" s="3404"/>
      <c r="H130" s="3401"/>
      <c r="I130" s="3404"/>
      <c r="J130" s="3401"/>
      <c r="K130" s="3404"/>
      <c r="L130" s="3401"/>
      <c r="M130" s="3404"/>
      <c r="N130" s="3401"/>
      <c r="O130" s="3404"/>
      <c r="P130" s="3401"/>
      <c r="Q130" s="3404"/>
      <c r="R130" s="3401"/>
      <c r="S130" s="3404"/>
      <c r="T130" s="3401"/>
      <c r="U130" s="3404"/>
      <c r="V130" s="3401"/>
      <c r="W130" s="3404"/>
      <c r="X130" s="3401"/>
      <c r="Y130" s="3404"/>
      <c r="Z130" s="3401"/>
      <c r="AA130" s="3404"/>
      <c r="AB130" s="3401"/>
      <c r="AC130" s="3404"/>
      <c r="AD130" s="3401"/>
      <c r="AE130" s="3404"/>
      <c r="AF130" s="3401"/>
      <c r="AG130" s="3493"/>
      <c r="AH130" s="3404"/>
      <c r="AI130" s="3494"/>
      <c r="AJ130" s="3494"/>
      <c r="AK130" s="16"/>
      <c r="AL130" s="16"/>
      <c r="AM130" s="16"/>
      <c r="AN130" s="16"/>
      <c r="AO130" s="16"/>
      <c r="AP130" s="16"/>
      <c r="AQ130" s="16"/>
      <c r="AR130" s="16"/>
      <c r="AS130" s="3495"/>
      <c r="AT130" s="3495"/>
      <c r="AU130" s="3487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024" t="s">
        <v>153</v>
      </c>
      <c r="B132" s="3400" t="s">
        <v>154</v>
      </c>
      <c r="C132" s="3490">
        <f>SUM(D132:E132)</f>
        <v>0</v>
      </c>
      <c r="D132" s="3491">
        <f t="shared" si="22"/>
        <v>0</v>
      </c>
      <c r="E132" s="3492">
        <f t="shared" si="22"/>
        <v>0</v>
      </c>
      <c r="F132" s="3401"/>
      <c r="G132" s="3404"/>
      <c r="H132" s="3401"/>
      <c r="I132" s="3404"/>
      <c r="J132" s="3401"/>
      <c r="K132" s="3404"/>
      <c r="L132" s="3401"/>
      <c r="M132" s="3404"/>
      <c r="N132" s="3401"/>
      <c r="O132" s="3404"/>
      <c r="P132" s="3401"/>
      <c r="Q132" s="3404"/>
      <c r="R132" s="3401"/>
      <c r="S132" s="3404"/>
      <c r="T132" s="3401"/>
      <c r="U132" s="3404"/>
      <c r="V132" s="3401"/>
      <c r="W132" s="3404"/>
      <c r="X132" s="3401"/>
      <c r="Y132" s="3404"/>
      <c r="Z132" s="3401"/>
      <c r="AA132" s="3404"/>
      <c r="AB132" s="3401"/>
      <c r="AC132" s="3404"/>
      <c r="AD132" s="3401"/>
      <c r="AE132" s="3404"/>
      <c r="AF132" s="3401"/>
      <c r="AG132" s="3493"/>
      <c r="AH132" s="3404"/>
      <c r="AI132" s="3494"/>
      <c r="AJ132" s="3494"/>
      <c r="AK132" s="14"/>
      <c r="AL132" s="3130"/>
      <c r="AM132" s="14"/>
      <c r="AN132" s="3496"/>
      <c r="AO132" s="3496"/>
      <c r="AP132" s="3496"/>
      <c r="AQ132" s="3496"/>
      <c r="AR132" s="3496"/>
      <c r="AS132" s="3496"/>
      <c r="AT132" s="3496"/>
      <c r="AU132" s="3496"/>
      <c r="AV132" s="3496"/>
      <c r="AW132" s="3497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025"/>
      <c r="B133" s="88" t="s">
        <v>155</v>
      </c>
      <c r="C133" s="287">
        <f>SUM(D133:E133)</f>
        <v>0</v>
      </c>
      <c r="D133" s="288">
        <f t="shared" si="22"/>
        <v>0</v>
      </c>
      <c r="E133" s="2944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026" t="s">
        <v>156</v>
      </c>
      <c r="B134" s="4963"/>
      <c r="C134" s="3257">
        <f>SUM(D134:E134)</f>
        <v>0</v>
      </c>
      <c r="D134" s="3132">
        <f t="shared" si="22"/>
        <v>0</v>
      </c>
      <c r="E134" s="3454">
        <f t="shared" si="22"/>
        <v>0</v>
      </c>
      <c r="F134" s="3258"/>
      <c r="G134" s="3379"/>
      <c r="H134" s="3258"/>
      <c r="I134" s="3379"/>
      <c r="J134" s="3258"/>
      <c r="K134" s="3379"/>
      <c r="L134" s="3258"/>
      <c r="M134" s="3379"/>
      <c r="N134" s="3258"/>
      <c r="O134" s="3379"/>
      <c r="P134" s="3258"/>
      <c r="Q134" s="3379"/>
      <c r="R134" s="3258"/>
      <c r="S134" s="3379"/>
      <c r="T134" s="3258"/>
      <c r="U134" s="3379"/>
      <c r="V134" s="3258"/>
      <c r="W134" s="3379"/>
      <c r="X134" s="3258"/>
      <c r="Y134" s="3379"/>
      <c r="Z134" s="3258"/>
      <c r="AA134" s="3379"/>
      <c r="AB134" s="3258"/>
      <c r="AC134" s="3379"/>
      <c r="AD134" s="3258"/>
      <c r="AE134" s="3379"/>
      <c r="AF134" s="3258"/>
      <c r="AG134" s="3260"/>
      <c r="AH134" s="3379"/>
      <c r="AI134" s="3498"/>
      <c r="AJ134" s="3498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3499"/>
      <c r="N135" s="3500"/>
      <c r="O135" s="3406"/>
      <c r="P135" s="3406"/>
      <c r="Q135" s="3406"/>
      <c r="R135" s="3406"/>
      <c r="S135" s="3406"/>
      <c r="T135" s="3406"/>
      <c r="U135" s="3406"/>
      <c r="V135" s="3500"/>
      <c r="W135" s="3406"/>
      <c r="X135" s="3406"/>
      <c r="Y135" s="3406"/>
      <c r="Z135" s="3501"/>
      <c r="AA135" s="3501"/>
      <c r="AB135" s="3502"/>
      <c r="AC135" s="3502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015" t="s">
        <v>72</v>
      </c>
      <c r="D136" s="5027"/>
      <c r="E136" s="5016"/>
      <c r="F136" s="5015" t="s">
        <v>129</v>
      </c>
      <c r="G136" s="5016"/>
      <c r="H136" s="5015" t="s">
        <v>130</v>
      </c>
      <c r="I136" s="5016"/>
      <c r="J136" s="5015" t="s">
        <v>131</v>
      </c>
      <c r="K136" s="5016"/>
      <c r="L136" s="5015" t="s">
        <v>132</v>
      </c>
      <c r="M136" s="5016"/>
      <c r="N136" s="3504"/>
      <c r="O136" s="3406"/>
      <c r="P136" s="3406"/>
      <c r="Q136" s="3406"/>
      <c r="R136" s="3406"/>
      <c r="S136" s="3406"/>
      <c r="T136" s="3406"/>
      <c r="U136" s="3406"/>
      <c r="V136" s="3500"/>
      <c r="W136" s="3406"/>
      <c r="X136" s="3406"/>
      <c r="Y136" s="3406"/>
      <c r="Z136" s="3501"/>
      <c r="AA136" s="3501"/>
      <c r="AB136" s="3502"/>
      <c r="AC136" s="3502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4986"/>
      <c r="B137" s="4947"/>
      <c r="C137" s="3351" t="s">
        <v>97</v>
      </c>
      <c r="D137" s="3488" t="s">
        <v>62</v>
      </c>
      <c r="E137" s="3355" t="s">
        <v>98</v>
      </c>
      <c r="F137" s="3351" t="s">
        <v>62</v>
      </c>
      <c r="G137" s="3355" t="s">
        <v>98</v>
      </c>
      <c r="H137" s="3351" t="s">
        <v>62</v>
      </c>
      <c r="I137" s="3355" t="s">
        <v>98</v>
      </c>
      <c r="J137" s="3351" t="s">
        <v>62</v>
      </c>
      <c r="K137" s="3355" t="s">
        <v>98</v>
      </c>
      <c r="L137" s="3351" t="s">
        <v>62</v>
      </c>
      <c r="M137" s="3355" t="s">
        <v>98</v>
      </c>
      <c r="N137" s="3504"/>
      <c r="O137" s="3406"/>
      <c r="P137" s="3406"/>
      <c r="Q137" s="3406"/>
      <c r="R137" s="3406"/>
      <c r="S137" s="3406"/>
      <c r="T137" s="3406"/>
      <c r="U137" s="3406"/>
      <c r="V137" s="3500"/>
      <c r="W137" s="3406"/>
      <c r="X137" s="3406"/>
      <c r="Y137" s="3406"/>
      <c r="Z137" s="3501"/>
      <c r="AA137" s="3501"/>
      <c r="AB137" s="3502"/>
      <c r="AC137" s="3502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4957" t="s">
        <v>158</v>
      </c>
      <c r="B138" s="3400" t="s">
        <v>159</v>
      </c>
      <c r="C138" s="3490">
        <f>SUM(D138:E138)</f>
        <v>0</v>
      </c>
      <c r="D138" s="3491">
        <f t="shared" ref="D138:E140" si="23">SUM(F138+H138+J138+L138)</f>
        <v>0</v>
      </c>
      <c r="E138" s="3492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3505"/>
      <c r="O138" s="3406"/>
      <c r="P138" s="3406"/>
      <c r="Q138" s="3406"/>
      <c r="R138" s="3406"/>
      <c r="S138" s="3406"/>
      <c r="T138" s="3406"/>
      <c r="U138" s="3406"/>
      <c r="V138" s="3500"/>
      <c r="W138" s="3406"/>
      <c r="X138" s="3406"/>
      <c r="Y138" s="3406"/>
      <c r="Z138" s="3501"/>
      <c r="AA138" s="3501"/>
      <c r="AB138" s="3502"/>
      <c r="AC138" s="3502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2940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3505"/>
      <c r="O139" s="3406"/>
      <c r="P139" s="3406"/>
      <c r="Q139" s="3406"/>
      <c r="R139" s="3406"/>
      <c r="S139" s="3406"/>
      <c r="T139" s="3406"/>
      <c r="U139" s="3406"/>
      <c r="V139" s="3500"/>
      <c r="W139" s="3406"/>
      <c r="X139" s="3501"/>
      <c r="Y139" s="3501"/>
      <c r="Z139" s="3501"/>
      <c r="AA139" s="3501"/>
      <c r="AB139" s="3502"/>
      <c r="AC139" s="3502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3500"/>
      <c r="V140" s="3406"/>
      <c r="W140" s="3406"/>
      <c r="X140" s="3406"/>
      <c r="Y140" s="3406"/>
      <c r="Z140" s="3406"/>
      <c r="AA140" s="3406"/>
      <c r="AB140" s="3406"/>
      <c r="AC140" s="3406"/>
      <c r="AD140" s="3406"/>
      <c r="AE140" s="3406"/>
      <c r="AF140" s="3406"/>
      <c r="AG140" s="3406"/>
      <c r="AH140" s="3500"/>
      <c r="AI140" s="3406"/>
      <c r="AJ140" s="3501"/>
      <c r="AK140" s="3501"/>
      <c r="AL140" s="3501"/>
      <c r="AM140" s="3501"/>
      <c r="AN140" s="3502"/>
      <c r="AO140" s="3502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017" t="s">
        <v>162</v>
      </c>
      <c r="B141" s="5017"/>
      <c r="C141" s="3360">
        <f>SUM(C138:C140)</f>
        <v>0</v>
      </c>
      <c r="D141" s="3361">
        <f>SUM(D138:D140)</f>
        <v>0</v>
      </c>
      <c r="E141" s="3364">
        <f>SUM(E138:E140)</f>
        <v>0</v>
      </c>
      <c r="F141" s="3360">
        <f t="shared" ref="F141:M141" si="24">SUM(F138:F140)</f>
        <v>0</v>
      </c>
      <c r="G141" s="3364">
        <f t="shared" si="24"/>
        <v>0</v>
      </c>
      <c r="H141" s="3360">
        <f t="shared" si="24"/>
        <v>0</v>
      </c>
      <c r="I141" s="3364">
        <f t="shared" si="24"/>
        <v>0</v>
      </c>
      <c r="J141" s="3360">
        <f t="shared" si="24"/>
        <v>0</v>
      </c>
      <c r="K141" s="3364">
        <f t="shared" si="24"/>
        <v>0</v>
      </c>
      <c r="L141" s="3360">
        <f t="shared" si="24"/>
        <v>0</v>
      </c>
      <c r="M141" s="3364">
        <f t="shared" si="24"/>
        <v>0</v>
      </c>
      <c r="N141" s="319"/>
      <c r="O141" s="12"/>
      <c r="P141" s="12"/>
      <c r="Q141" s="12"/>
      <c r="R141" s="12"/>
      <c r="S141" s="12"/>
      <c r="T141" s="12"/>
      <c r="U141" s="3500"/>
      <c r="V141" s="3406"/>
      <c r="W141" s="3406"/>
      <c r="X141" s="3406"/>
      <c r="Y141" s="3406"/>
      <c r="Z141" s="3406"/>
      <c r="AA141" s="3406"/>
      <c r="AB141" s="3406"/>
      <c r="AC141" s="3406"/>
      <c r="AD141" s="3406"/>
      <c r="AE141" s="3406"/>
      <c r="AF141" s="3406"/>
      <c r="AG141" s="3406"/>
      <c r="AH141" s="3500"/>
      <c r="AI141" s="3406"/>
      <c r="AJ141" s="3501"/>
      <c r="AK141" s="3501"/>
      <c r="AL141" s="3501"/>
      <c r="AM141" s="3501"/>
      <c r="AN141" s="3502"/>
      <c r="AO141" s="3502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4957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3406"/>
      <c r="W142" s="3406"/>
      <c r="X142" s="3406"/>
      <c r="Y142" s="3406"/>
      <c r="Z142" s="3406"/>
      <c r="AA142" s="3406"/>
      <c r="AB142" s="3406"/>
      <c r="AC142" s="3406"/>
      <c r="AD142" s="3406"/>
      <c r="AE142" s="3406"/>
      <c r="AF142" s="3406"/>
      <c r="AG142" s="3406"/>
      <c r="AH142" s="3500"/>
      <c r="AI142" s="3406"/>
      <c r="AJ142" s="3501"/>
      <c r="AK142" s="3501"/>
      <c r="AL142" s="3501"/>
      <c r="AM142" s="3501"/>
      <c r="AN142" s="3502"/>
      <c r="AO142" s="3502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2940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3506"/>
      <c r="V143" s="3406"/>
      <c r="W143" s="3406"/>
      <c r="X143" s="3406"/>
      <c r="Y143" s="3406"/>
      <c r="Z143" s="3406"/>
      <c r="AA143" s="3406"/>
      <c r="AB143" s="3406"/>
      <c r="AC143" s="3406"/>
      <c r="AD143" s="3406"/>
      <c r="AE143" s="3406"/>
      <c r="AF143" s="3406"/>
      <c r="AG143" s="3406"/>
      <c r="AH143" s="3500"/>
      <c r="AI143" s="3406"/>
      <c r="AJ143" s="3501"/>
      <c r="AK143" s="3501"/>
      <c r="AL143" s="3501"/>
      <c r="AM143" s="3501"/>
      <c r="AN143" s="3502"/>
      <c r="AO143" s="3502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2940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3506"/>
      <c r="V144" s="3406"/>
      <c r="W144" s="3406"/>
      <c r="X144" s="3406"/>
      <c r="Y144" s="3406"/>
      <c r="Z144" s="3406"/>
      <c r="AA144" s="3406"/>
      <c r="AB144" s="3406"/>
      <c r="AC144" s="3406"/>
      <c r="AD144" s="3406"/>
      <c r="AE144" s="3406"/>
      <c r="AF144" s="3406"/>
      <c r="AG144" s="3406"/>
      <c r="AH144" s="3500"/>
      <c r="AI144" s="3406"/>
      <c r="AJ144" s="3501"/>
      <c r="AK144" s="3501"/>
      <c r="AL144" s="3501"/>
      <c r="AM144" s="3501"/>
      <c r="AN144" s="3502"/>
      <c r="AO144" s="3502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018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3142"/>
      <c r="U145" s="14"/>
      <c r="V145" s="14"/>
      <c r="W145" s="14"/>
      <c r="X145" s="3496"/>
      <c r="Y145" s="3496"/>
      <c r="Z145" s="3496"/>
      <c r="AA145" s="3496"/>
      <c r="AB145" s="3496"/>
      <c r="AC145" s="3496"/>
      <c r="AD145" s="3496"/>
      <c r="AE145" s="3496"/>
      <c r="AF145" s="3408"/>
      <c r="AG145" s="3501"/>
      <c r="AH145" s="3501"/>
      <c r="AI145" s="3501"/>
      <c r="AJ145" s="3507"/>
      <c r="AK145" s="3501"/>
      <c r="AL145" s="3501"/>
      <c r="AM145" s="3501"/>
      <c r="AN145" s="3501"/>
      <c r="AO145" s="3501"/>
      <c r="AP145" s="3501"/>
      <c r="AQ145" s="3501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019" t="s">
        <v>162</v>
      </c>
      <c r="B146" s="5017"/>
      <c r="C146" s="3360">
        <f>SUM(C142:C145)</f>
        <v>0</v>
      </c>
      <c r="D146" s="3361">
        <f>SUM(D142:D145)</f>
        <v>0</v>
      </c>
      <c r="E146" s="3364">
        <f>SUM(E142:E145)</f>
        <v>0</v>
      </c>
      <c r="F146" s="3360">
        <f>SUM(F142:F145)</f>
        <v>0</v>
      </c>
      <c r="G146" s="3364">
        <f t="shared" ref="G146:M146" si="26">SUM(G142:G145)</f>
        <v>0</v>
      </c>
      <c r="H146" s="3360">
        <f t="shared" si="26"/>
        <v>0</v>
      </c>
      <c r="I146" s="3364">
        <f t="shared" si="26"/>
        <v>0</v>
      </c>
      <c r="J146" s="3360">
        <f t="shared" si="26"/>
        <v>0</v>
      </c>
      <c r="K146" s="3364">
        <f t="shared" si="26"/>
        <v>0</v>
      </c>
      <c r="L146" s="3360">
        <f t="shared" si="26"/>
        <v>0</v>
      </c>
      <c r="M146" s="3364">
        <f t="shared" si="26"/>
        <v>0</v>
      </c>
      <c r="N146" s="3"/>
      <c r="Q146" s="5020"/>
      <c r="R146" s="5021"/>
      <c r="S146" s="5028"/>
      <c r="T146" s="5028"/>
      <c r="U146" s="5028"/>
      <c r="V146" s="5028"/>
      <c r="W146" s="5028"/>
      <c r="X146" s="5028"/>
      <c r="Y146" s="5028"/>
      <c r="Z146" s="5028"/>
      <c r="AA146" s="3508"/>
      <c r="AB146" s="3486"/>
      <c r="AC146" s="3486"/>
      <c r="AD146" s="3486"/>
      <c r="AE146" s="3496"/>
      <c r="AF146" s="3501"/>
      <c r="AG146" s="3501"/>
      <c r="AH146" s="3501"/>
      <c r="AI146" s="3405"/>
      <c r="AJ146" s="3405"/>
      <c r="AK146" s="3405"/>
      <c r="AL146" s="3405"/>
      <c r="AM146" s="3509"/>
      <c r="AN146" s="3406"/>
      <c r="AO146" s="3406"/>
      <c r="AP146" s="3406"/>
      <c r="AQ146" s="3406"/>
      <c r="AR146" s="3406"/>
      <c r="AS146" s="3406"/>
      <c r="AT146" s="3406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019" t="s">
        <v>168</v>
      </c>
      <c r="B147" s="5019"/>
      <c r="C147" s="3452">
        <f>SUM(C141+C146)</f>
        <v>0</v>
      </c>
      <c r="D147" s="3453">
        <f>SUM(D141+D146)</f>
        <v>0</v>
      </c>
      <c r="E147" s="3454">
        <f>SUM(E141+E146)</f>
        <v>0</v>
      </c>
      <c r="F147" s="3452">
        <f>SUM(F141+F146)</f>
        <v>0</v>
      </c>
      <c r="G147" s="3454">
        <f>SUM(G141+G146)</f>
        <v>0</v>
      </c>
      <c r="H147" s="3452">
        <f t="shared" ref="H147:M147" si="27">SUM(H141+H146)</f>
        <v>0</v>
      </c>
      <c r="I147" s="3454">
        <f t="shared" si="27"/>
        <v>0</v>
      </c>
      <c r="J147" s="3452">
        <f t="shared" si="27"/>
        <v>0</v>
      </c>
      <c r="K147" s="3454">
        <f t="shared" si="27"/>
        <v>0</v>
      </c>
      <c r="L147" s="3452">
        <f t="shared" si="27"/>
        <v>0</v>
      </c>
      <c r="M147" s="3454">
        <f t="shared" si="27"/>
        <v>0</v>
      </c>
      <c r="N147" s="3"/>
      <c r="Q147" s="3510"/>
      <c r="R147" s="3511"/>
      <c r="S147" s="3511"/>
      <c r="T147" s="3511"/>
      <c r="U147" s="3511"/>
      <c r="V147" s="3511"/>
      <c r="W147" s="3511"/>
      <c r="X147" s="3511"/>
      <c r="Y147" s="3511"/>
      <c r="Z147" s="3511"/>
      <c r="AA147" s="3508"/>
      <c r="AB147" s="3486"/>
      <c r="AC147" s="3486"/>
      <c r="AD147" s="3486"/>
      <c r="AE147" s="3496"/>
      <c r="AF147" s="3501"/>
      <c r="AG147" s="3501"/>
      <c r="AH147" s="3501"/>
      <c r="AI147" s="3405"/>
      <c r="AJ147" s="3405"/>
      <c r="AK147" s="3405"/>
      <c r="AL147" s="3405"/>
      <c r="AM147" s="3509"/>
      <c r="AN147" s="3406"/>
      <c r="AO147" s="3406"/>
      <c r="AP147" s="3406"/>
      <c r="AQ147" s="3406"/>
      <c r="AR147" s="3406"/>
      <c r="AS147" s="3406"/>
      <c r="AT147" s="3406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3508"/>
      <c r="R148" s="3486"/>
      <c r="S148" s="3486"/>
      <c r="T148" s="3486"/>
      <c r="U148" s="3486"/>
      <c r="V148" s="3486"/>
      <c r="W148" s="3486"/>
      <c r="X148" s="3486"/>
      <c r="Y148" s="3512"/>
      <c r="Z148" s="3512"/>
      <c r="AA148" s="3508"/>
      <c r="AB148" s="3486"/>
      <c r="AC148" s="3486"/>
      <c r="AD148" s="3486"/>
      <c r="AE148" s="3496"/>
      <c r="AF148" s="3501"/>
      <c r="AG148" s="3501"/>
      <c r="AH148" s="3501"/>
      <c r="AI148" s="3405"/>
      <c r="AJ148" s="3405"/>
      <c r="AK148" s="3405"/>
      <c r="AL148" s="3405"/>
      <c r="AM148" s="3405"/>
      <c r="AN148" s="3406"/>
      <c r="AO148" s="3406"/>
      <c r="AP148" s="3406"/>
      <c r="AQ148" s="3406"/>
      <c r="AR148" s="3406"/>
      <c r="AS148" s="3406"/>
      <c r="AT148" s="3406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015" t="s">
        <v>72</v>
      </c>
      <c r="D149" s="5027"/>
      <c r="E149" s="5016"/>
      <c r="F149" s="5015" t="s">
        <v>129</v>
      </c>
      <c r="G149" s="5016"/>
      <c r="H149" s="5015" t="s">
        <v>130</v>
      </c>
      <c r="I149" s="5016"/>
      <c r="J149" s="5015" t="s">
        <v>131</v>
      </c>
      <c r="K149" s="5016"/>
      <c r="L149" s="5015" t="s">
        <v>132</v>
      </c>
      <c r="M149" s="5027"/>
      <c r="N149" s="5029" t="s">
        <v>141</v>
      </c>
      <c r="O149" s="5027"/>
      <c r="P149" s="5016"/>
      <c r="Q149" s="3508"/>
      <c r="R149" s="3486"/>
      <c r="S149" s="3486"/>
      <c r="T149" s="3486"/>
      <c r="U149" s="3486"/>
      <c r="V149" s="3486"/>
      <c r="W149" s="3486"/>
      <c r="X149" s="3486"/>
      <c r="Y149" s="3512"/>
      <c r="Z149" s="3513"/>
      <c r="AA149" s="3514"/>
      <c r="AB149" s="3495"/>
      <c r="AC149" s="3495"/>
      <c r="AD149" s="3495"/>
      <c r="AE149" s="3515"/>
      <c r="AF149" s="3516"/>
      <c r="AG149" s="3516"/>
      <c r="AH149" s="3516"/>
      <c r="AI149" s="3517"/>
      <c r="AJ149" s="3517"/>
      <c r="AK149" s="3517"/>
      <c r="AL149" s="3517"/>
      <c r="AM149" s="3405"/>
      <c r="AN149" s="3406"/>
      <c r="AO149" s="3406"/>
      <c r="AP149" s="3406"/>
      <c r="AQ149" s="3406"/>
      <c r="AR149" s="3406"/>
      <c r="AS149" s="3406"/>
      <c r="AT149" s="3406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001"/>
      <c r="B150" s="4947"/>
      <c r="C150" s="3351" t="s">
        <v>97</v>
      </c>
      <c r="D150" s="3488" t="s">
        <v>62</v>
      </c>
      <c r="E150" s="3355" t="s">
        <v>98</v>
      </c>
      <c r="F150" s="3351" t="s">
        <v>62</v>
      </c>
      <c r="G150" s="3355" t="s">
        <v>98</v>
      </c>
      <c r="H150" s="3351" t="s">
        <v>62</v>
      </c>
      <c r="I150" s="3355" t="s">
        <v>98</v>
      </c>
      <c r="J150" s="3351" t="s">
        <v>62</v>
      </c>
      <c r="K150" s="3355" t="s">
        <v>98</v>
      </c>
      <c r="L150" s="3351" t="s">
        <v>62</v>
      </c>
      <c r="M150" s="3518" t="s">
        <v>98</v>
      </c>
      <c r="N150" s="3519" t="s">
        <v>142</v>
      </c>
      <c r="O150" s="3488" t="s">
        <v>143</v>
      </c>
      <c r="P150" s="3355" t="s">
        <v>144</v>
      </c>
      <c r="Q150" s="3520"/>
      <c r="R150" s="3486"/>
      <c r="S150" s="3486"/>
      <c r="T150" s="3486"/>
      <c r="U150" s="3486"/>
      <c r="V150" s="3486"/>
      <c r="W150" s="3486"/>
      <c r="X150" s="3486"/>
      <c r="Y150" s="3521"/>
      <c r="Z150" s="3512"/>
      <c r="AA150" s="3486"/>
      <c r="AB150" s="3486"/>
      <c r="AC150" s="3486"/>
      <c r="AD150" s="3486"/>
      <c r="AE150" s="3496"/>
      <c r="AF150" s="3501"/>
      <c r="AG150" s="3501"/>
      <c r="AH150" s="3501"/>
      <c r="AI150" s="3405"/>
      <c r="AJ150" s="3405"/>
      <c r="AK150" s="3405"/>
      <c r="AL150" s="3405"/>
      <c r="AM150" s="3405"/>
      <c r="AN150" s="3406"/>
      <c r="AO150" s="3406"/>
      <c r="AP150" s="3406"/>
      <c r="AQ150" s="3406"/>
      <c r="AR150" s="3406"/>
      <c r="AS150" s="3406"/>
      <c r="AT150" s="3406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4957" t="s">
        <v>158</v>
      </c>
      <c r="B151" s="3400" t="s">
        <v>159</v>
      </c>
      <c r="C151" s="3522">
        <f>SUM(D151:E151)</f>
        <v>0</v>
      </c>
      <c r="D151" s="3523">
        <f>SUM(F151+H151+J151+L151)</f>
        <v>0</v>
      </c>
      <c r="E151" s="3524">
        <f>SUM(G151+I151+K151+M151)</f>
        <v>0</v>
      </c>
      <c r="F151" s="3401"/>
      <c r="G151" s="3404"/>
      <c r="H151" s="3401"/>
      <c r="I151" s="3404"/>
      <c r="J151" s="3401"/>
      <c r="K151" s="3404"/>
      <c r="L151" s="3401"/>
      <c r="M151" s="3525"/>
      <c r="N151" s="3526"/>
      <c r="O151" s="3412"/>
      <c r="P151" s="3404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486"/>
      <c r="AD151" s="3486"/>
      <c r="AE151" s="3496"/>
      <c r="AF151" s="3501"/>
      <c r="AG151" s="3501"/>
      <c r="AH151" s="3501"/>
      <c r="AI151" s="3405"/>
      <c r="AJ151" s="3405"/>
      <c r="AK151" s="3405"/>
      <c r="AL151" s="3405"/>
      <c r="AM151" s="3405"/>
      <c r="AN151" s="3406"/>
      <c r="AO151" s="3406"/>
      <c r="AP151" s="3406"/>
      <c r="AQ151" s="3406"/>
      <c r="AR151" s="3406"/>
      <c r="AS151" s="3406"/>
      <c r="AT151" s="3406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2940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3520"/>
      <c r="R152" s="3486"/>
      <c r="S152" s="3486"/>
      <c r="T152" s="3486"/>
      <c r="U152" s="3486"/>
      <c r="V152" s="3486"/>
      <c r="W152" s="3486"/>
      <c r="X152" s="3486"/>
      <c r="Y152" s="3527"/>
      <c r="Z152" s="3486"/>
      <c r="AA152" s="3486"/>
      <c r="AB152" s="3486"/>
      <c r="AC152" s="3486"/>
      <c r="AD152" s="3486"/>
      <c r="AE152" s="3486"/>
      <c r="AF152" s="3406"/>
      <c r="AG152" s="3406"/>
      <c r="AH152" s="3406"/>
      <c r="AI152" s="3406"/>
      <c r="AJ152" s="3406"/>
      <c r="AK152" s="3406"/>
      <c r="AL152" s="3406"/>
      <c r="AM152" s="3406"/>
      <c r="AN152" s="3406"/>
      <c r="AO152" s="3501"/>
      <c r="AP152" s="3501"/>
      <c r="AQ152" s="3501"/>
      <c r="AR152" s="3501"/>
      <c r="AS152" s="3405"/>
      <c r="AT152" s="3405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3486"/>
      <c r="AA153" s="3486"/>
      <c r="AB153" s="3486"/>
      <c r="AC153" s="3486"/>
      <c r="AD153" s="3486"/>
      <c r="AE153" s="3486"/>
      <c r="AF153" s="3406"/>
      <c r="AG153" s="3406"/>
      <c r="AH153" s="3406"/>
      <c r="AI153" s="3406"/>
      <c r="AJ153" s="3406"/>
      <c r="AK153" s="3406"/>
      <c r="AL153" s="3406"/>
      <c r="AM153" s="3406"/>
      <c r="AN153" s="3406"/>
      <c r="AO153" s="3501"/>
      <c r="AP153" s="3501"/>
      <c r="AQ153" s="3501"/>
      <c r="AR153" s="3501"/>
      <c r="AS153" s="3405"/>
      <c r="AT153" s="3405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017" t="s">
        <v>162</v>
      </c>
      <c r="B154" s="5017"/>
      <c r="C154" s="3528">
        <f>SUM(C151:C153)</f>
        <v>0</v>
      </c>
      <c r="D154" s="3529">
        <f>SUM(D151:D153)</f>
        <v>0</v>
      </c>
      <c r="E154" s="3530">
        <f>SUM(E151:E153)</f>
        <v>0</v>
      </c>
      <c r="F154" s="3528">
        <f>SUM(F151:F153)</f>
        <v>0</v>
      </c>
      <c r="G154" s="3530">
        <f t="shared" ref="G154:P154" si="29">SUM(G151:G153)</f>
        <v>0</v>
      </c>
      <c r="H154" s="3528">
        <f t="shared" si="29"/>
        <v>0</v>
      </c>
      <c r="I154" s="3530">
        <f t="shared" si="29"/>
        <v>0</v>
      </c>
      <c r="J154" s="3528">
        <f t="shared" si="29"/>
        <v>0</v>
      </c>
      <c r="K154" s="3530">
        <f t="shared" si="29"/>
        <v>0</v>
      </c>
      <c r="L154" s="3528">
        <f t="shared" si="29"/>
        <v>0</v>
      </c>
      <c r="M154" s="3531">
        <f t="shared" si="29"/>
        <v>0</v>
      </c>
      <c r="N154" s="3532">
        <f t="shared" si="29"/>
        <v>0</v>
      </c>
      <c r="O154" s="3529">
        <f t="shared" si="29"/>
        <v>0</v>
      </c>
      <c r="P154" s="3530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3486"/>
      <c r="AA154" s="3486"/>
      <c r="AB154" s="3486"/>
      <c r="AC154" s="3486"/>
      <c r="AD154" s="3486"/>
      <c r="AE154" s="3486"/>
      <c r="AF154" s="3406"/>
      <c r="AG154" s="3406"/>
      <c r="AH154" s="3406"/>
      <c r="AI154" s="3406"/>
      <c r="AJ154" s="3406"/>
      <c r="AK154" s="3406"/>
      <c r="AL154" s="3406"/>
      <c r="AM154" s="3406"/>
      <c r="AN154" s="3406"/>
      <c r="AO154" s="3501"/>
      <c r="AP154" s="3501"/>
      <c r="AQ154" s="3501"/>
      <c r="AR154" s="3501"/>
      <c r="AS154" s="3405"/>
      <c r="AT154" s="3405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4957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3486"/>
      <c r="AA155" s="3486"/>
      <c r="AB155" s="3486"/>
      <c r="AC155" s="3486"/>
      <c r="AD155" s="3486"/>
      <c r="AE155" s="3486"/>
      <c r="AF155" s="3406"/>
      <c r="AG155" s="3406"/>
      <c r="AH155" s="3406"/>
      <c r="AI155" s="3406"/>
      <c r="AJ155" s="3406"/>
      <c r="AK155" s="3406"/>
      <c r="AL155" s="3406"/>
      <c r="AM155" s="3406"/>
      <c r="AN155" s="3406"/>
      <c r="AO155" s="3501"/>
      <c r="AP155" s="3501"/>
      <c r="AQ155" s="3501"/>
      <c r="AR155" s="3501"/>
      <c r="AS155" s="3405"/>
      <c r="AT155" s="3405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2940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486"/>
      <c r="AD156" s="3486"/>
      <c r="AE156" s="3486"/>
      <c r="AF156" s="3406"/>
      <c r="AG156" s="3406"/>
      <c r="AH156" s="3406"/>
      <c r="AI156" s="3406"/>
      <c r="AJ156" s="3406"/>
      <c r="AK156" s="3406"/>
      <c r="AL156" s="3406"/>
      <c r="AM156" s="3406"/>
      <c r="AN156" s="3406"/>
      <c r="AO156" s="3501"/>
      <c r="AP156" s="3501"/>
      <c r="AQ156" s="3501"/>
      <c r="AR156" s="3501"/>
      <c r="AS156" s="3405"/>
      <c r="AT156" s="3405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2940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3486"/>
      <c r="AA157" s="3486"/>
      <c r="AB157" s="3486"/>
      <c r="AC157" s="3486"/>
      <c r="AD157" s="3486"/>
      <c r="AE157" s="3486"/>
      <c r="AF157" s="3406"/>
      <c r="AG157" s="3406"/>
      <c r="AH157" s="3406"/>
      <c r="AI157" s="3406"/>
      <c r="AJ157" s="3406"/>
      <c r="AK157" s="3406"/>
      <c r="AL157" s="3406"/>
      <c r="AM157" s="3406"/>
      <c r="AN157" s="3406"/>
      <c r="AO157" s="3406"/>
      <c r="AP157" s="3406"/>
      <c r="AQ157" s="3406"/>
      <c r="AR157" s="3406"/>
      <c r="AS157" s="3406"/>
      <c r="AT157" s="3406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018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3486"/>
      <c r="AC158" s="3486"/>
      <c r="AD158" s="3486"/>
      <c r="AE158" s="3486"/>
      <c r="AF158" s="3406"/>
      <c r="AG158" s="3406"/>
      <c r="AH158" s="3406"/>
      <c r="AI158" s="3406"/>
      <c r="AJ158" s="3406"/>
      <c r="AK158" s="3406"/>
      <c r="AL158" s="3406"/>
      <c r="AM158" s="3406"/>
      <c r="AN158" s="3406"/>
      <c r="AO158" s="3406"/>
      <c r="AP158" s="3406"/>
      <c r="AQ158" s="3406"/>
      <c r="AR158" s="3406"/>
      <c r="AS158" s="3406"/>
      <c r="AT158" s="3406"/>
      <c r="AU158" s="3406"/>
      <c r="AV158" s="3406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019" t="s">
        <v>162</v>
      </c>
      <c r="B159" s="5017"/>
      <c r="C159" s="3528">
        <f>SUM(C155:C158)</f>
        <v>0</v>
      </c>
      <c r="D159" s="3529">
        <f>SUM(D155:D158)</f>
        <v>0</v>
      </c>
      <c r="E159" s="3530">
        <f>SUM(E155:E158)</f>
        <v>0</v>
      </c>
      <c r="F159" s="3528">
        <f>SUM(F155:F158)</f>
        <v>0</v>
      </c>
      <c r="G159" s="3530">
        <f t="shared" ref="G159:P159" si="31">SUM(G155:G158)</f>
        <v>0</v>
      </c>
      <c r="H159" s="3528">
        <f t="shared" si="31"/>
        <v>0</v>
      </c>
      <c r="I159" s="3530">
        <f t="shared" si="31"/>
        <v>0</v>
      </c>
      <c r="J159" s="3528">
        <f t="shared" si="31"/>
        <v>0</v>
      </c>
      <c r="K159" s="3530">
        <f t="shared" si="31"/>
        <v>0</v>
      </c>
      <c r="L159" s="3528">
        <f t="shared" si="31"/>
        <v>0</v>
      </c>
      <c r="M159" s="3531">
        <f t="shared" si="31"/>
        <v>0</v>
      </c>
      <c r="N159" s="3532">
        <f t="shared" si="31"/>
        <v>0</v>
      </c>
      <c r="O159" s="3529">
        <f t="shared" si="31"/>
        <v>0</v>
      </c>
      <c r="P159" s="3530">
        <f t="shared" si="31"/>
        <v>0</v>
      </c>
      <c r="Q159" s="302"/>
      <c r="R159" s="16"/>
      <c r="S159" s="16"/>
      <c r="T159" s="16"/>
      <c r="U159" s="16"/>
      <c r="V159" s="16"/>
      <c r="W159" s="3486"/>
      <c r="X159" s="3486"/>
      <c r="Y159" s="3486"/>
      <c r="Z159" s="3486"/>
      <c r="AA159" s="3486"/>
      <c r="AB159" s="3486"/>
      <c r="AC159" s="3486"/>
      <c r="AD159" s="3486"/>
      <c r="AE159" s="3486"/>
      <c r="AF159" s="3406"/>
      <c r="AG159" s="3406"/>
      <c r="AH159" s="3406"/>
      <c r="AI159" s="3406"/>
      <c r="AJ159" s="3406"/>
      <c r="AK159" s="3406"/>
      <c r="AL159" s="3406"/>
      <c r="AM159" s="3406"/>
      <c r="AN159" s="3406"/>
      <c r="AO159" s="3406"/>
      <c r="AP159" s="3406"/>
      <c r="AQ159" s="3406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019" t="s">
        <v>168</v>
      </c>
      <c r="B160" s="5019"/>
      <c r="C160" s="3533">
        <f>SUM(C154+C159)</f>
        <v>0</v>
      </c>
      <c r="D160" s="3534">
        <f t="shared" ref="D160:P160" si="32">SUM(D154+D159)</f>
        <v>0</v>
      </c>
      <c r="E160" s="3535">
        <f t="shared" si="32"/>
        <v>0</v>
      </c>
      <c r="F160" s="3533">
        <f t="shared" si="32"/>
        <v>0</v>
      </c>
      <c r="G160" s="3535">
        <f t="shared" si="32"/>
        <v>0</v>
      </c>
      <c r="H160" s="3533">
        <f t="shared" si="32"/>
        <v>0</v>
      </c>
      <c r="I160" s="3535">
        <f t="shared" si="32"/>
        <v>0</v>
      </c>
      <c r="J160" s="3533">
        <f t="shared" si="32"/>
        <v>0</v>
      </c>
      <c r="K160" s="3535">
        <f t="shared" si="32"/>
        <v>0</v>
      </c>
      <c r="L160" s="3533">
        <f t="shared" si="32"/>
        <v>0</v>
      </c>
      <c r="M160" s="367">
        <f t="shared" si="32"/>
        <v>0</v>
      </c>
      <c r="N160" s="3536">
        <f t="shared" si="32"/>
        <v>0</v>
      </c>
      <c r="O160" s="3534">
        <f t="shared" si="32"/>
        <v>0</v>
      </c>
      <c r="P160" s="3535">
        <f t="shared" si="32"/>
        <v>0</v>
      </c>
      <c r="Q160" s="302"/>
      <c r="R160" s="16"/>
      <c r="S160" s="16"/>
      <c r="T160" s="16"/>
      <c r="U160" s="16"/>
      <c r="V160" s="16"/>
      <c r="W160" s="3486"/>
      <c r="X160" s="3486"/>
      <c r="Y160" s="3486"/>
      <c r="Z160" s="3486"/>
      <c r="AA160" s="3486"/>
      <c r="AB160" s="3486"/>
      <c r="AC160" s="3486"/>
      <c r="AD160" s="3486"/>
      <c r="AE160" s="3486"/>
      <c r="AF160" s="3406"/>
      <c r="AG160" s="3406"/>
      <c r="AH160" s="3406"/>
      <c r="AI160" s="3406"/>
      <c r="AJ160" s="3406"/>
      <c r="AK160" s="3406"/>
      <c r="AL160" s="3406"/>
      <c r="AM160" s="3406"/>
      <c r="AN160" s="3406"/>
      <c r="AO160" s="3406"/>
      <c r="AP160" s="3406"/>
      <c r="AQ160" s="3406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3486"/>
      <c r="X161" s="3486"/>
      <c r="Y161" s="3486"/>
      <c r="Z161" s="3486"/>
      <c r="AA161" s="3486"/>
      <c r="AB161" s="3486"/>
      <c r="AC161" s="3486"/>
      <c r="AD161" s="3486"/>
      <c r="AE161" s="3486"/>
      <c r="AF161" s="3406"/>
      <c r="AG161" s="3406"/>
      <c r="AH161" s="3406"/>
      <c r="AI161" s="3406"/>
      <c r="AJ161" s="3406"/>
      <c r="AK161" s="3406"/>
      <c r="AL161" s="3406"/>
      <c r="AM161" s="3406"/>
      <c r="AN161" s="3406"/>
      <c r="AO161" s="3406"/>
      <c r="AP161" s="3406"/>
      <c r="AQ161" s="3406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027" t="s">
        <v>72</v>
      </c>
      <c r="D162" s="5027"/>
      <c r="E162" s="5016"/>
      <c r="F162" s="5015" t="s">
        <v>128</v>
      </c>
      <c r="G162" s="5016"/>
      <c r="H162" s="5015" t="s">
        <v>129</v>
      </c>
      <c r="I162" s="5016"/>
      <c r="J162" s="5015" t="s">
        <v>130</v>
      </c>
      <c r="K162" s="5016"/>
      <c r="L162" s="5015" t="s">
        <v>131</v>
      </c>
      <c r="M162" s="5016"/>
      <c r="N162" s="5015" t="s">
        <v>132</v>
      </c>
      <c r="O162" s="5016"/>
      <c r="P162" s="16"/>
      <c r="Q162" s="16"/>
      <c r="R162" s="16"/>
      <c r="S162" s="16"/>
      <c r="T162" s="16"/>
      <c r="U162" s="16"/>
      <c r="V162" s="16"/>
      <c r="W162" s="3486"/>
      <c r="X162" s="3486"/>
      <c r="Y162" s="3486"/>
      <c r="Z162" s="3486"/>
      <c r="AA162" s="3486"/>
      <c r="AB162" s="3486"/>
      <c r="AC162" s="3486"/>
      <c r="AD162" s="3486"/>
      <c r="AE162" s="3486"/>
      <c r="AF162" s="3406"/>
      <c r="AG162" s="3406"/>
      <c r="AH162" s="3406"/>
      <c r="AI162" s="3406"/>
      <c r="AJ162" s="3406"/>
      <c r="AK162" s="3406"/>
      <c r="AL162" s="3406"/>
      <c r="AM162" s="3406"/>
      <c r="AN162" s="3406"/>
      <c r="AO162" s="3406"/>
      <c r="AP162" s="3406"/>
      <c r="AQ162" s="3537"/>
      <c r="AR162" s="3502"/>
      <c r="AS162" s="3502"/>
      <c r="AT162" s="3502"/>
      <c r="AU162" s="3502"/>
      <c r="AV162" s="3502"/>
      <c r="AW162" s="3502"/>
      <c r="AX162" s="3502"/>
      <c r="AY162" s="3502"/>
      <c r="AZ162" s="3502"/>
      <c r="BA162" s="3502"/>
      <c r="BB162" s="3502"/>
      <c r="BC162" s="3502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001"/>
      <c r="B163" s="4947"/>
      <c r="C163" s="3351" t="s">
        <v>97</v>
      </c>
      <c r="D163" s="3488" t="s">
        <v>62</v>
      </c>
      <c r="E163" s="3355" t="s">
        <v>98</v>
      </c>
      <c r="F163" s="3351" t="s">
        <v>62</v>
      </c>
      <c r="G163" s="3355" t="s">
        <v>98</v>
      </c>
      <c r="H163" s="3351" t="s">
        <v>62</v>
      </c>
      <c r="I163" s="3355" t="s">
        <v>98</v>
      </c>
      <c r="J163" s="3351" t="s">
        <v>62</v>
      </c>
      <c r="K163" s="3355" t="s">
        <v>98</v>
      </c>
      <c r="L163" s="3351" t="s">
        <v>62</v>
      </c>
      <c r="M163" s="3355" t="s">
        <v>98</v>
      </c>
      <c r="N163" s="3538" t="s">
        <v>62</v>
      </c>
      <c r="O163" s="3539" t="s">
        <v>98</v>
      </c>
      <c r="P163" s="16"/>
      <c r="Q163" s="16"/>
      <c r="R163" s="16"/>
      <c r="S163" s="16"/>
      <c r="T163" s="16"/>
      <c r="U163" s="16"/>
      <c r="V163" s="16"/>
      <c r="W163" s="3486"/>
      <c r="X163" s="3486"/>
      <c r="Y163" s="3486"/>
      <c r="Z163" s="3486"/>
      <c r="AA163" s="3486"/>
      <c r="AB163" s="3486"/>
      <c r="AC163" s="3486"/>
      <c r="AD163" s="3486"/>
      <c r="AE163" s="3486"/>
      <c r="AF163" s="3406"/>
      <c r="AG163" s="3406"/>
      <c r="AH163" s="3406"/>
      <c r="AI163" s="3406"/>
      <c r="AJ163" s="3406"/>
      <c r="AK163" s="3406"/>
      <c r="AL163" s="3406"/>
      <c r="AM163" s="3406"/>
      <c r="AN163" s="3406"/>
      <c r="AO163" s="3406"/>
      <c r="AP163" s="3406"/>
      <c r="AQ163" s="3540"/>
      <c r="AR163" s="3502"/>
      <c r="AS163" s="3502"/>
      <c r="AT163" s="3502"/>
      <c r="AU163" s="3502"/>
      <c r="AV163" s="3502"/>
      <c r="AW163" s="3502"/>
      <c r="AX163" s="3502"/>
      <c r="AY163" s="3502"/>
      <c r="AZ163" s="3502"/>
      <c r="BA163" s="3502"/>
      <c r="BB163" s="3502"/>
      <c r="BC163" s="3502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4957" t="s">
        <v>171</v>
      </c>
      <c r="B164" s="3541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3401"/>
      <c r="G164" s="3404"/>
      <c r="H164" s="3401"/>
      <c r="I164" s="57"/>
      <c r="J164" s="55"/>
      <c r="K164" s="57"/>
      <c r="L164" s="55"/>
      <c r="M164" s="57"/>
      <c r="N164" s="373"/>
      <c r="O164" s="3542"/>
      <c r="P164" s="3521"/>
      <c r="Q164" s="3486"/>
      <c r="R164" s="3486"/>
      <c r="S164" s="3486"/>
      <c r="T164" s="3486"/>
      <c r="U164" s="3486"/>
      <c r="V164" s="3486"/>
      <c r="W164" s="3486"/>
      <c r="X164" s="3486"/>
      <c r="Y164" s="3486"/>
      <c r="Z164" s="3486"/>
      <c r="AA164" s="3486"/>
      <c r="AB164" s="3486"/>
      <c r="AC164" s="3486"/>
      <c r="AD164" s="3406"/>
      <c r="AE164" s="3406"/>
      <c r="AF164" s="3406"/>
      <c r="AG164" s="3406"/>
      <c r="AH164" s="3406"/>
      <c r="AI164" s="3500"/>
      <c r="AJ164" s="3543"/>
      <c r="AK164" s="3543"/>
      <c r="AL164" s="3543"/>
      <c r="AM164" s="3543"/>
      <c r="AN164" s="3543"/>
      <c r="AO164" s="3543"/>
      <c r="AP164" s="3543"/>
      <c r="AQ164" s="3543"/>
      <c r="AR164" s="3543"/>
      <c r="AS164" s="3543"/>
      <c r="AT164" s="3543"/>
      <c r="AU164" s="3543"/>
      <c r="AV164" s="3543"/>
      <c r="AW164" s="3543"/>
      <c r="AX164" s="3543"/>
      <c r="AY164" s="3543"/>
      <c r="AZ164" s="3543"/>
      <c r="BA164" s="3543"/>
      <c r="BB164" s="3543"/>
      <c r="BC164" s="3543"/>
      <c r="BD164" s="3543"/>
      <c r="BE164" s="3543"/>
      <c r="BF164" s="3543"/>
      <c r="BG164" s="3543"/>
      <c r="BH164" s="3543"/>
      <c r="BI164" s="3543"/>
      <c r="BJ164" s="3543"/>
      <c r="BK164" s="3543"/>
      <c r="BL164" s="3543"/>
      <c r="BM164" s="3543"/>
      <c r="BN164" s="3543"/>
      <c r="BO164" s="3543"/>
      <c r="BP164" s="3543"/>
      <c r="BQ164" s="3543"/>
      <c r="BR164" s="3543"/>
      <c r="BS164" s="3543"/>
      <c r="BT164" s="3543"/>
      <c r="BU164" s="3543"/>
      <c r="BV164" s="3543"/>
      <c r="BW164" s="3543"/>
      <c r="BX164" s="3543"/>
      <c r="BY164" s="3543"/>
      <c r="BZ164" s="3544"/>
      <c r="CA164" s="3545"/>
      <c r="CB164" s="3545"/>
      <c r="CC164" s="3545"/>
      <c r="CD164" s="3545"/>
      <c r="CE164" s="3545"/>
      <c r="CF164" s="3545"/>
      <c r="CG164" s="3546"/>
      <c r="CH164" s="3546"/>
      <c r="CI164" s="3546"/>
      <c r="CJ164" s="3546"/>
      <c r="CK164" s="3546"/>
      <c r="CL164" s="3546"/>
      <c r="CM164" s="3546"/>
      <c r="CN164" s="3546"/>
      <c r="CO164" s="3545"/>
      <c r="CP164" s="3545"/>
      <c r="CQ164" s="3545"/>
      <c r="CR164" s="3545"/>
      <c r="CS164" s="3545"/>
      <c r="CT164" s="3545"/>
      <c r="CU164" s="3545"/>
      <c r="CV164" s="3545"/>
      <c r="CW164" s="3545"/>
      <c r="CX164" s="3545"/>
      <c r="CY164" s="3545"/>
      <c r="CZ164" s="3545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3486"/>
      <c r="R165" s="3486"/>
      <c r="S165" s="3486"/>
      <c r="T165" s="3486"/>
      <c r="U165" s="3486"/>
      <c r="V165" s="3486"/>
      <c r="W165" s="3486"/>
      <c r="X165" s="3486"/>
      <c r="Y165" s="3486"/>
      <c r="Z165" s="3486"/>
      <c r="AA165" s="3486"/>
      <c r="AB165" s="3486"/>
      <c r="AC165" s="3486"/>
      <c r="AD165" s="3406"/>
      <c r="AE165" s="3406"/>
      <c r="AF165" s="3406"/>
      <c r="AG165" s="3406"/>
      <c r="AH165" s="3406"/>
      <c r="AI165" s="3500"/>
      <c r="AJ165" s="3543"/>
      <c r="AK165" s="3543"/>
      <c r="AL165" s="3543"/>
      <c r="AM165" s="3543"/>
      <c r="AN165" s="3543"/>
      <c r="AO165" s="3543"/>
      <c r="AP165" s="3543"/>
      <c r="AQ165" s="3543"/>
      <c r="AR165" s="3543"/>
      <c r="AS165" s="3543"/>
      <c r="AT165" s="3543"/>
      <c r="AU165" s="3543"/>
      <c r="AV165" s="3543"/>
      <c r="AW165" s="3543"/>
      <c r="AX165" s="3543"/>
      <c r="AY165" s="3543"/>
      <c r="AZ165" s="3543"/>
      <c r="BA165" s="3543"/>
      <c r="BB165" s="3543"/>
      <c r="BC165" s="3543"/>
      <c r="BD165" s="3543"/>
      <c r="BE165" s="3543"/>
      <c r="BF165" s="3543"/>
      <c r="BG165" s="3543"/>
      <c r="BH165" s="3543"/>
      <c r="BI165" s="3543"/>
      <c r="BJ165" s="3543"/>
      <c r="BK165" s="3543"/>
      <c r="BL165" s="3543"/>
      <c r="BM165" s="3543"/>
      <c r="BN165" s="3543"/>
      <c r="BO165" s="3543"/>
      <c r="BP165" s="3543"/>
      <c r="BQ165" s="3543"/>
      <c r="BR165" s="3543"/>
      <c r="BS165" s="3543"/>
      <c r="BT165" s="3543"/>
      <c r="BU165" s="3543"/>
      <c r="BV165" s="3543"/>
      <c r="BW165" s="3543"/>
      <c r="BX165" s="3543"/>
      <c r="BY165" s="3543"/>
      <c r="BZ165" s="3544"/>
      <c r="CA165" s="3545"/>
      <c r="CB165" s="3545"/>
      <c r="CC165" s="3545"/>
      <c r="CD165" s="3545"/>
      <c r="CE165" s="3545"/>
      <c r="CF165" s="3545"/>
      <c r="CG165" s="3546"/>
      <c r="CH165" s="3546"/>
      <c r="CI165" s="3546"/>
      <c r="CJ165" s="3546"/>
      <c r="CK165" s="3546"/>
      <c r="CL165" s="3546"/>
      <c r="CM165" s="3546"/>
      <c r="CN165" s="3546"/>
      <c r="CO165" s="3545"/>
      <c r="CP165" s="3545"/>
      <c r="CQ165" s="3545"/>
      <c r="CR165" s="3545"/>
      <c r="CS165" s="3545"/>
      <c r="CT165" s="3545"/>
      <c r="CU165" s="3545"/>
      <c r="CV165" s="3545"/>
      <c r="CW165" s="3545"/>
      <c r="CX165" s="3545"/>
      <c r="CY165" s="3545"/>
      <c r="CZ165" s="3545"/>
    </row>
    <row r="166" spans="1:104" ht="16.350000000000001" customHeight="1" x14ac:dyDescent="0.2">
      <c r="A166" s="4970"/>
      <c r="B166" s="3547" t="s">
        <v>161</v>
      </c>
      <c r="C166" s="287">
        <f>SUM(D166+E166)</f>
        <v>0</v>
      </c>
      <c r="D166" s="288">
        <f>SUM(H166+J166+L166+N166)</f>
        <v>0</v>
      </c>
      <c r="E166" s="2944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3486"/>
      <c r="R166" s="3486"/>
      <c r="S166" s="3486"/>
      <c r="T166" s="3486"/>
      <c r="U166" s="3486"/>
      <c r="V166" s="3486"/>
      <c r="W166" s="3486"/>
      <c r="X166" s="3486"/>
      <c r="Y166" s="3486"/>
      <c r="Z166" s="3486"/>
      <c r="AA166" s="3486"/>
      <c r="AB166" s="3486"/>
      <c r="AC166" s="3486"/>
      <c r="AD166" s="3406"/>
      <c r="AE166" s="3406"/>
      <c r="AF166" s="3406"/>
      <c r="AG166" s="3406"/>
      <c r="AH166" s="3406"/>
      <c r="AI166" s="3500"/>
      <c r="AJ166" s="3502"/>
      <c r="AK166" s="3502"/>
      <c r="AL166" s="3502"/>
      <c r="AM166" s="3502"/>
      <c r="AN166" s="3502"/>
      <c r="AO166" s="3502"/>
      <c r="AP166" s="3502"/>
      <c r="AQ166" s="3502"/>
      <c r="AR166" s="3502"/>
      <c r="AS166" s="3502"/>
      <c r="AT166" s="3502"/>
      <c r="AU166" s="3502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3486"/>
      <c r="Z167" s="3486"/>
      <c r="AA167" s="3486"/>
      <c r="AB167" s="3486"/>
      <c r="AC167" s="3486"/>
      <c r="AD167" s="3406"/>
      <c r="AE167" s="3406"/>
      <c r="AF167" s="3406"/>
      <c r="AG167" s="3406"/>
      <c r="AH167" s="3406"/>
      <c r="AI167" s="3406"/>
      <c r="AJ167" s="3406"/>
      <c r="AK167" s="3406"/>
      <c r="AL167" s="3406"/>
      <c r="AM167" s="3406"/>
      <c r="AN167" s="3406"/>
      <c r="AO167" s="3537"/>
      <c r="AP167" s="3406"/>
      <c r="AQ167" s="3406"/>
      <c r="AR167" s="3548"/>
      <c r="AS167" s="3502"/>
      <c r="AT167" s="3487"/>
      <c r="AU167" s="3487"/>
      <c r="AV167" s="3487"/>
      <c r="AW167" s="3487"/>
      <c r="AX167" s="3487"/>
      <c r="AY167" s="3487"/>
      <c r="AZ167" s="3487"/>
      <c r="BA167" s="3487"/>
      <c r="BB167" s="3487"/>
      <c r="BC167" s="3487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2945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3514"/>
      <c r="Z168" s="3495"/>
      <c r="AA168" s="16"/>
      <c r="AB168" s="3549"/>
      <c r="AC168" s="3495"/>
      <c r="AD168" s="126"/>
      <c r="AE168" s="3550"/>
      <c r="AF168" s="3550"/>
      <c r="AG168" s="3550"/>
      <c r="AH168" s="3406"/>
      <c r="AI168" s="126"/>
      <c r="AJ168" s="3537"/>
      <c r="AK168" s="3537"/>
      <c r="AL168" s="3537"/>
      <c r="AM168" s="3406"/>
      <c r="AN168" s="126"/>
      <c r="AO168" s="3537"/>
      <c r="AP168" s="3406"/>
      <c r="AQ168" s="3406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2940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018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3551"/>
      <c r="AM171" s="3552"/>
      <c r="AN171" s="3552"/>
      <c r="AO171" s="717"/>
      <c r="AP171" s="3552"/>
      <c r="AQ171" s="717"/>
      <c r="AR171" s="1098"/>
      <c r="AS171" s="2828"/>
      <c r="AT171" s="3496"/>
      <c r="AU171" s="3486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030" t="s">
        <v>72</v>
      </c>
      <c r="D175" s="5030"/>
      <c r="E175" s="5030"/>
      <c r="F175" s="5030" t="s">
        <v>182</v>
      </c>
      <c r="G175" s="5030"/>
      <c r="H175" s="5030" t="s">
        <v>183</v>
      </c>
      <c r="I175" s="5030"/>
      <c r="J175" s="5030" t="s">
        <v>184</v>
      </c>
      <c r="K175" s="5030"/>
      <c r="L175" s="5030" t="s">
        <v>119</v>
      </c>
      <c r="M175" s="5030"/>
      <c r="N175" s="4958" t="s">
        <v>12</v>
      </c>
      <c r="O175" s="4975"/>
      <c r="P175" s="5032" t="s">
        <v>121</v>
      </c>
      <c r="Q175" s="5032"/>
      <c r="R175" s="5032" t="s">
        <v>122</v>
      </c>
      <c r="S175" s="5032"/>
      <c r="T175" s="5032" t="s">
        <v>123</v>
      </c>
      <c r="U175" s="5032"/>
      <c r="V175" s="5032" t="s">
        <v>124</v>
      </c>
      <c r="W175" s="5032"/>
      <c r="X175" s="5032" t="s">
        <v>125</v>
      </c>
      <c r="Y175" s="5032"/>
      <c r="Z175" s="5032" t="s">
        <v>126</v>
      </c>
      <c r="AA175" s="5032"/>
      <c r="AB175" s="5032" t="s">
        <v>127</v>
      </c>
      <c r="AC175" s="5032"/>
      <c r="AD175" s="5032" t="s">
        <v>128</v>
      </c>
      <c r="AE175" s="5032"/>
      <c r="AF175" s="5032" t="s">
        <v>129</v>
      </c>
      <c r="AG175" s="5032"/>
      <c r="AH175" s="5032" t="s">
        <v>130</v>
      </c>
      <c r="AI175" s="5032"/>
      <c r="AJ175" s="5032" t="s">
        <v>131</v>
      </c>
      <c r="AK175" s="5032"/>
      <c r="AL175" s="5032" t="s">
        <v>132</v>
      </c>
      <c r="AM175" s="5015"/>
      <c r="AN175" s="5037" t="s">
        <v>185</v>
      </c>
      <c r="AO175" s="5038" t="s">
        <v>186</v>
      </c>
      <c r="AP175" s="5015" t="s">
        <v>187</v>
      </c>
      <c r="AQ175" s="5016"/>
      <c r="AR175" s="4957" t="s">
        <v>188</v>
      </c>
      <c r="AS175" s="4957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001"/>
      <c r="B176" s="4947"/>
      <c r="C176" s="3553" t="s">
        <v>97</v>
      </c>
      <c r="D176" s="3352" t="s">
        <v>62</v>
      </c>
      <c r="E176" s="2954" t="s">
        <v>98</v>
      </c>
      <c r="F176" s="3553" t="s">
        <v>62</v>
      </c>
      <c r="G176" s="2954" t="s">
        <v>98</v>
      </c>
      <c r="H176" s="3553" t="s">
        <v>62</v>
      </c>
      <c r="I176" s="2954" t="s">
        <v>98</v>
      </c>
      <c r="J176" s="3553" t="s">
        <v>62</v>
      </c>
      <c r="K176" s="2954" t="s">
        <v>98</v>
      </c>
      <c r="L176" s="3553" t="s">
        <v>62</v>
      </c>
      <c r="M176" s="2954" t="s">
        <v>98</v>
      </c>
      <c r="N176" s="3553" t="s">
        <v>62</v>
      </c>
      <c r="O176" s="2954" t="s">
        <v>98</v>
      </c>
      <c r="P176" s="3553" t="s">
        <v>62</v>
      </c>
      <c r="Q176" s="2954" t="s">
        <v>98</v>
      </c>
      <c r="R176" s="3553" t="s">
        <v>62</v>
      </c>
      <c r="S176" s="2954" t="s">
        <v>98</v>
      </c>
      <c r="T176" s="3553" t="s">
        <v>62</v>
      </c>
      <c r="U176" s="2954" t="s">
        <v>98</v>
      </c>
      <c r="V176" s="3553" t="s">
        <v>62</v>
      </c>
      <c r="W176" s="2954" t="s">
        <v>98</v>
      </c>
      <c r="X176" s="3553" t="s">
        <v>62</v>
      </c>
      <c r="Y176" s="2954" t="s">
        <v>98</v>
      </c>
      <c r="Z176" s="3553" t="s">
        <v>62</v>
      </c>
      <c r="AA176" s="2954" t="s">
        <v>98</v>
      </c>
      <c r="AB176" s="3553" t="s">
        <v>62</v>
      </c>
      <c r="AC176" s="2954" t="s">
        <v>98</v>
      </c>
      <c r="AD176" s="3553" t="s">
        <v>62</v>
      </c>
      <c r="AE176" s="2954" t="s">
        <v>98</v>
      </c>
      <c r="AF176" s="3553" t="s">
        <v>62</v>
      </c>
      <c r="AG176" s="2954" t="s">
        <v>98</v>
      </c>
      <c r="AH176" s="3553" t="s">
        <v>62</v>
      </c>
      <c r="AI176" s="2954" t="s">
        <v>98</v>
      </c>
      <c r="AJ176" s="3553" t="s">
        <v>62</v>
      </c>
      <c r="AK176" s="2954" t="s">
        <v>98</v>
      </c>
      <c r="AL176" s="3553" t="s">
        <v>62</v>
      </c>
      <c r="AM176" s="2953" t="s">
        <v>98</v>
      </c>
      <c r="AN176" s="4854"/>
      <c r="AO176" s="4856"/>
      <c r="AP176" s="3553" t="s">
        <v>62</v>
      </c>
      <c r="AQ176" s="2952" t="s">
        <v>98</v>
      </c>
      <c r="AR176" s="5031"/>
      <c r="AS176" s="5031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033" t="s">
        <v>190</v>
      </c>
      <c r="B177" s="5034"/>
      <c r="C177" s="3554">
        <f>SUM(D177+E177)</f>
        <v>22</v>
      </c>
      <c r="D177" s="3555">
        <f>SUM(F177+H177+J177+L177+N177+P177+R177+T177+V177+X177+Z177+AB177+AD177+AF177+AH177+AJ177+AL177)</f>
        <v>5</v>
      </c>
      <c r="E177" s="416">
        <f>SUM(G177+I177+K177+M177+O177+Q177+S177+U177+W177+Y177+AA177+AC177+AE177+AG177+AI177+AK177+AM177)</f>
        <v>17</v>
      </c>
      <c r="F177" s="3556">
        <v>0</v>
      </c>
      <c r="G177" s="417">
        <v>0</v>
      </c>
      <c r="H177" s="3556">
        <v>0</v>
      </c>
      <c r="I177" s="417">
        <v>0</v>
      </c>
      <c r="J177" s="3556">
        <v>0</v>
      </c>
      <c r="K177" s="417">
        <v>1</v>
      </c>
      <c r="L177" s="3556">
        <v>1</v>
      </c>
      <c r="M177" s="417">
        <v>5</v>
      </c>
      <c r="N177" s="3556">
        <v>1</v>
      </c>
      <c r="O177" s="417">
        <v>0</v>
      </c>
      <c r="P177" s="3556">
        <v>1</v>
      </c>
      <c r="Q177" s="417">
        <v>0</v>
      </c>
      <c r="R177" s="3556">
        <v>0</v>
      </c>
      <c r="S177" s="417">
        <v>1</v>
      </c>
      <c r="T177" s="3556">
        <v>2</v>
      </c>
      <c r="U177" s="417">
        <v>2</v>
      </c>
      <c r="V177" s="3556">
        <v>0</v>
      </c>
      <c r="W177" s="417">
        <v>1</v>
      </c>
      <c r="X177" s="3556">
        <v>0</v>
      </c>
      <c r="Y177" s="417">
        <v>0</v>
      </c>
      <c r="Z177" s="3556">
        <v>0</v>
      </c>
      <c r="AA177" s="417">
        <v>2</v>
      </c>
      <c r="AB177" s="3556">
        <v>0</v>
      </c>
      <c r="AC177" s="417">
        <v>0</v>
      </c>
      <c r="AD177" s="2787">
        <v>0</v>
      </c>
      <c r="AE177" s="417">
        <v>1</v>
      </c>
      <c r="AF177" s="2787">
        <v>0</v>
      </c>
      <c r="AG177" s="417">
        <v>1</v>
      </c>
      <c r="AH177" s="2787">
        <v>0</v>
      </c>
      <c r="AI177" s="417">
        <v>2</v>
      </c>
      <c r="AJ177" s="2787">
        <v>0</v>
      </c>
      <c r="AK177" s="417">
        <v>0</v>
      </c>
      <c r="AL177" s="2787">
        <v>0</v>
      </c>
      <c r="AM177" s="395">
        <v>1</v>
      </c>
      <c r="AN177" s="3557">
        <v>0</v>
      </c>
      <c r="AO177" s="1447">
        <v>0</v>
      </c>
      <c r="AP177" s="2787">
        <v>0</v>
      </c>
      <c r="AQ177" s="417">
        <v>0</v>
      </c>
      <c r="AR177" s="3340">
        <v>0</v>
      </c>
      <c r="AS177" s="3340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035" t="s">
        <v>191</v>
      </c>
      <c r="B178" s="5036"/>
      <c r="C178" s="3558"/>
      <c r="D178" s="3559"/>
      <c r="E178" s="3559"/>
      <c r="F178" s="3559"/>
      <c r="G178" s="3559"/>
      <c r="H178" s="3559"/>
      <c r="I178" s="3559"/>
      <c r="J178" s="3559"/>
      <c r="K178" s="3559"/>
      <c r="L178" s="3559"/>
      <c r="M178" s="3559"/>
      <c r="N178" s="3559"/>
      <c r="O178" s="3559"/>
      <c r="P178" s="3559"/>
      <c r="Q178" s="3559"/>
      <c r="R178" s="3559"/>
      <c r="S178" s="3559"/>
      <c r="T178" s="3559"/>
      <c r="U178" s="3559"/>
      <c r="V178" s="3559"/>
      <c r="W178" s="3559"/>
      <c r="X178" s="3559"/>
      <c r="Y178" s="3559"/>
      <c r="Z178" s="3559"/>
      <c r="AA178" s="3559"/>
      <c r="AB178" s="3559"/>
      <c r="AC178" s="3559"/>
      <c r="AD178" s="3559"/>
      <c r="AE178" s="3559"/>
      <c r="AF178" s="3559"/>
      <c r="AG178" s="3559"/>
      <c r="AH178" s="3559"/>
      <c r="AI178" s="3559"/>
      <c r="AJ178" s="3559"/>
      <c r="AK178" s="3559"/>
      <c r="AL178" s="3559"/>
      <c r="AM178" s="3559"/>
      <c r="AN178" s="3559"/>
      <c r="AO178" s="3559"/>
      <c r="AP178" s="3559"/>
      <c r="AQ178" s="3559"/>
      <c r="AR178" s="3559"/>
      <c r="AS178" s="3560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4957" t="s">
        <v>192</v>
      </c>
      <c r="B179" s="3561" t="s">
        <v>193</v>
      </c>
      <c r="C179" s="3562">
        <f>SUM(D179+E179)</f>
        <v>0</v>
      </c>
      <c r="D179" s="3563">
        <f t="shared" ref="D179:D187" si="35">SUM(F179+H179+J179+L179+N179+P179+R179+T179+V179+X179+Z179+AB179+AD179+AF179+AH179+AJ179+AL179)</f>
        <v>0</v>
      </c>
      <c r="E179" s="3561">
        <f t="shared" ref="E179:E187" si="36">SUM(G179+I179+K179+M179+O179+Q179+S179+U179+W179+Y179+AA179+AC179+AE179+AG179+AI179+AK179+AM179)</f>
        <v>0</v>
      </c>
      <c r="F179" s="3401"/>
      <c r="G179" s="3404"/>
      <c r="H179" s="3401"/>
      <c r="I179" s="3404"/>
      <c r="J179" s="3401"/>
      <c r="K179" s="3404"/>
      <c r="L179" s="3401"/>
      <c r="M179" s="3404"/>
      <c r="N179" s="3401"/>
      <c r="O179" s="3404"/>
      <c r="P179" s="3401"/>
      <c r="Q179" s="3404"/>
      <c r="R179" s="3401"/>
      <c r="S179" s="3404"/>
      <c r="T179" s="3401"/>
      <c r="U179" s="3404"/>
      <c r="V179" s="3401"/>
      <c r="W179" s="3404"/>
      <c r="X179" s="3401"/>
      <c r="Y179" s="3404"/>
      <c r="Z179" s="3401"/>
      <c r="AA179" s="3404"/>
      <c r="AB179" s="3401"/>
      <c r="AC179" s="3404"/>
      <c r="AD179" s="3401"/>
      <c r="AE179" s="3404"/>
      <c r="AF179" s="3401"/>
      <c r="AG179" s="3404"/>
      <c r="AH179" s="3401"/>
      <c r="AI179" s="3404"/>
      <c r="AJ179" s="3401"/>
      <c r="AK179" s="3404"/>
      <c r="AL179" s="3401"/>
      <c r="AM179" s="3525"/>
      <c r="AN179" s="3564"/>
      <c r="AO179" s="3494"/>
      <c r="AP179" s="3401"/>
      <c r="AQ179" s="3404"/>
      <c r="AR179" s="3404"/>
      <c r="AS179" s="3404"/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018"/>
      <c r="B180" s="2942" t="s">
        <v>194</v>
      </c>
      <c r="C180" s="3565">
        <f>SUM(D180+E180)</f>
        <v>0</v>
      </c>
      <c r="D180" s="3566">
        <f t="shared" si="35"/>
        <v>0</v>
      </c>
      <c r="E180" s="3567">
        <f t="shared" si="36"/>
        <v>0</v>
      </c>
      <c r="F180" s="3374"/>
      <c r="G180" s="3379"/>
      <c r="H180" s="3374"/>
      <c r="I180" s="3379"/>
      <c r="J180" s="3374"/>
      <c r="K180" s="3379"/>
      <c r="L180" s="3374"/>
      <c r="M180" s="3379"/>
      <c r="N180" s="3374"/>
      <c r="O180" s="3379"/>
      <c r="P180" s="3374"/>
      <c r="Q180" s="3379"/>
      <c r="R180" s="3374"/>
      <c r="S180" s="3379"/>
      <c r="T180" s="3374"/>
      <c r="U180" s="3379"/>
      <c r="V180" s="3374"/>
      <c r="W180" s="3379"/>
      <c r="X180" s="3374"/>
      <c r="Y180" s="3379"/>
      <c r="Z180" s="3374"/>
      <c r="AA180" s="3379"/>
      <c r="AB180" s="3374"/>
      <c r="AC180" s="3379"/>
      <c r="AD180" s="3374"/>
      <c r="AE180" s="3379"/>
      <c r="AF180" s="3374"/>
      <c r="AG180" s="3379"/>
      <c r="AH180" s="3374"/>
      <c r="AI180" s="3379"/>
      <c r="AJ180" s="3374"/>
      <c r="AK180" s="3379"/>
      <c r="AL180" s="3374"/>
      <c r="AM180" s="428"/>
      <c r="AN180" s="3568"/>
      <c r="AO180" s="3569"/>
      <c r="AP180" s="3374"/>
      <c r="AQ180" s="3379"/>
      <c r="AR180" s="3379"/>
      <c r="AS180" s="3379"/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4948" t="s">
        <v>195</v>
      </c>
      <c r="B181" s="4949"/>
      <c r="C181" s="3554">
        <f t="shared" ref="C181:C219" si="50">SUM(D181+E181)</f>
        <v>0</v>
      </c>
      <c r="D181" s="3555">
        <f t="shared" si="35"/>
        <v>0</v>
      </c>
      <c r="E181" s="3570">
        <f t="shared" si="36"/>
        <v>0</v>
      </c>
      <c r="F181" s="3556"/>
      <c r="G181" s="3340"/>
      <c r="H181" s="3556"/>
      <c r="I181" s="3340"/>
      <c r="J181" s="3556"/>
      <c r="K181" s="3340"/>
      <c r="L181" s="3556"/>
      <c r="M181" s="3340"/>
      <c r="N181" s="3556"/>
      <c r="O181" s="3340"/>
      <c r="P181" s="3556"/>
      <c r="Q181" s="3340"/>
      <c r="R181" s="3556"/>
      <c r="S181" s="3340"/>
      <c r="T181" s="3556"/>
      <c r="U181" s="3340"/>
      <c r="V181" s="3556"/>
      <c r="W181" s="3340"/>
      <c r="X181" s="3556"/>
      <c r="Y181" s="3340"/>
      <c r="Z181" s="3556"/>
      <c r="AA181" s="3340"/>
      <c r="AB181" s="3556"/>
      <c r="AC181" s="3340"/>
      <c r="AD181" s="3556"/>
      <c r="AE181" s="3340"/>
      <c r="AF181" s="3556"/>
      <c r="AG181" s="3340"/>
      <c r="AH181" s="3556"/>
      <c r="AI181" s="3340"/>
      <c r="AJ181" s="3556"/>
      <c r="AK181" s="3340"/>
      <c r="AL181" s="3556"/>
      <c r="AM181" s="3571"/>
      <c r="AN181" s="3557"/>
      <c r="AO181" s="3572"/>
      <c r="AP181" s="3556"/>
      <c r="AQ181" s="3340"/>
      <c r="AR181" s="3340"/>
      <c r="AS181" s="3340"/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4957" t="s">
        <v>196</v>
      </c>
      <c r="B182" s="3561" t="s">
        <v>197</v>
      </c>
      <c r="C182" s="3562">
        <f t="shared" si="50"/>
        <v>0</v>
      </c>
      <c r="D182" s="3563">
        <f t="shared" si="35"/>
        <v>0</v>
      </c>
      <c r="E182" s="3561">
        <f t="shared" si="36"/>
        <v>0</v>
      </c>
      <c r="F182" s="3401"/>
      <c r="G182" s="3404"/>
      <c r="H182" s="3401"/>
      <c r="I182" s="3404"/>
      <c r="J182" s="3401"/>
      <c r="K182" s="3404"/>
      <c r="L182" s="3401"/>
      <c r="M182" s="3404"/>
      <c r="N182" s="3401"/>
      <c r="O182" s="3404"/>
      <c r="P182" s="3401"/>
      <c r="Q182" s="3404"/>
      <c r="R182" s="3401"/>
      <c r="S182" s="3404"/>
      <c r="T182" s="3401"/>
      <c r="U182" s="3404"/>
      <c r="V182" s="3401"/>
      <c r="W182" s="3404"/>
      <c r="X182" s="3401"/>
      <c r="Y182" s="3404"/>
      <c r="Z182" s="3401"/>
      <c r="AA182" s="3404"/>
      <c r="AB182" s="3401"/>
      <c r="AC182" s="3404"/>
      <c r="AD182" s="3401"/>
      <c r="AE182" s="3404"/>
      <c r="AF182" s="3401"/>
      <c r="AG182" s="3404"/>
      <c r="AH182" s="3401"/>
      <c r="AI182" s="3404"/>
      <c r="AJ182" s="3401"/>
      <c r="AK182" s="3404"/>
      <c r="AL182" s="3401"/>
      <c r="AM182" s="3525"/>
      <c r="AN182" s="3564"/>
      <c r="AO182" s="3494"/>
      <c r="AP182" s="3401"/>
      <c r="AQ182" s="3404"/>
      <c r="AR182" s="3404"/>
      <c r="AS182" s="3404"/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018"/>
      <c r="B183" s="2942" t="s">
        <v>198</v>
      </c>
      <c r="C183" s="1117">
        <f t="shared" si="50"/>
        <v>0</v>
      </c>
      <c r="D183" s="432">
        <f t="shared" si="35"/>
        <v>0</v>
      </c>
      <c r="E183" s="416">
        <f t="shared" si="36"/>
        <v>0</v>
      </c>
      <c r="F183" s="724"/>
      <c r="G183" s="417"/>
      <c r="H183" s="724"/>
      <c r="I183" s="417"/>
      <c r="J183" s="724"/>
      <c r="K183" s="417"/>
      <c r="L183" s="3374"/>
      <c r="M183" s="3379"/>
      <c r="N183" s="724"/>
      <c r="O183" s="417"/>
      <c r="P183" s="724"/>
      <c r="Q183" s="417"/>
      <c r="R183" s="724"/>
      <c r="S183" s="417"/>
      <c r="T183" s="724"/>
      <c r="U183" s="417"/>
      <c r="V183" s="724"/>
      <c r="W183" s="417"/>
      <c r="X183" s="724"/>
      <c r="Y183" s="417"/>
      <c r="Z183" s="724"/>
      <c r="AA183" s="417"/>
      <c r="AB183" s="724"/>
      <c r="AC183" s="417"/>
      <c r="AD183" s="724"/>
      <c r="AE183" s="417"/>
      <c r="AF183" s="724"/>
      <c r="AG183" s="417"/>
      <c r="AH183" s="724"/>
      <c r="AI183" s="417"/>
      <c r="AJ183" s="724"/>
      <c r="AK183" s="417"/>
      <c r="AL183" s="724"/>
      <c r="AM183" s="395"/>
      <c r="AN183" s="3568"/>
      <c r="AO183" s="3569"/>
      <c r="AP183" s="3374"/>
      <c r="AQ183" s="3379"/>
      <c r="AR183" s="3379"/>
      <c r="AS183" s="3379"/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3573" t="s">
        <v>199</v>
      </c>
      <c r="B184" s="3574"/>
      <c r="C184" s="3360">
        <f t="shared" si="50"/>
        <v>22</v>
      </c>
      <c r="D184" s="3361">
        <f t="shared" si="35"/>
        <v>5</v>
      </c>
      <c r="E184" s="3364">
        <f t="shared" si="36"/>
        <v>17</v>
      </c>
      <c r="F184" s="3556">
        <v>0</v>
      </c>
      <c r="G184" s="3340">
        <v>0</v>
      </c>
      <c r="H184" s="3556">
        <v>0</v>
      </c>
      <c r="I184" s="3340">
        <v>0</v>
      </c>
      <c r="J184" s="3556">
        <v>0</v>
      </c>
      <c r="K184" s="3340">
        <v>1</v>
      </c>
      <c r="L184" s="3556">
        <v>1</v>
      </c>
      <c r="M184" s="3340">
        <v>5</v>
      </c>
      <c r="N184" s="3556">
        <v>1</v>
      </c>
      <c r="O184" s="3340">
        <v>0</v>
      </c>
      <c r="P184" s="3556">
        <v>1</v>
      </c>
      <c r="Q184" s="3340">
        <v>0</v>
      </c>
      <c r="R184" s="3556">
        <v>0</v>
      </c>
      <c r="S184" s="3340">
        <v>1</v>
      </c>
      <c r="T184" s="3556">
        <v>2</v>
      </c>
      <c r="U184" s="3340">
        <v>2</v>
      </c>
      <c r="V184" s="3556">
        <v>0</v>
      </c>
      <c r="W184" s="3340">
        <v>1</v>
      </c>
      <c r="X184" s="3556">
        <v>0</v>
      </c>
      <c r="Y184" s="3340">
        <v>0</v>
      </c>
      <c r="Z184" s="3556">
        <v>0</v>
      </c>
      <c r="AA184" s="3340">
        <v>2</v>
      </c>
      <c r="AB184" s="3556">
        <v>0</v>
      </c>
      <c r="AC184" s="3340">
        <v>0</v>
      </c>
      <c r="AD184" s="3556">
        <v>0</v>
      </c>
      <c r="AE184" s="3340">
        <v>1</v>
      </c>
      <c r="AF184" s="3556">
        <v>0</v>
      </c>
      <c r="AG184" s="3340">
        <v>1</v>
      </c>
      <c r="AH184" s="3556">
        <v>0</v>
      </c>
      <c r="AI184" s="3340">
        <v>2</v>
      </c>
      <c r="AJ184" s="3556">
        <v>0</v>
      </c>
      <c r="AK184" s="3340">
        <v>0</v>
      </c>
      <c r="AL184" s="3556">
        <v>0</v>
      </c>
      <c r="AM184" s="3571">
        <v>1</v>
      </c>
      <c r="AN184" s="3557">
        <v>0</v>
      </c>
      <c r="AO184" s="3572">
        <v>0</v>
      </c>
      <c r="AP184" s="3374">
        <v>0</v>
      </c>
      <c r="AQ184" s="3340">
        <v>0</v>
      </c>
      <c r="AR184" s="3340">
        <v>0</v>
      </c>
      <c r="AS184" s="3340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4957" t="s">
        <v>200</v>
      </c>
      <c r="B185" s="2948" t="s">
        <v>201</v>
      </c>
      <c r="C185" s="436">
        <f t="shared" si="50"/>
        <v>0</v>
      </c>
      <c r="D185" s="437">
        <f t="shared" si="35"/>
        <v>0</v>
      </c>
      <c r="E185" s="2948">
        <f t="shared" si="36"/>
        <v>0</v>
      </c>
      <c r="F185" s="55"/>
      <c r="G185" s="57"/>
      <c r="H185" s="55"/>
      <c r="I185" s="57"/>
      <c r="J185" s="55"/>
      <c r="K185" s="57"/>
      <c r="L185" s="55"/>
      <c r="M185" s="57"/>
      <c r="N185" s="55"/>
      <c r="O185" s="57"/>
      <c r="P185" s="55"/>
      <c r="Q185" s="57"/>
      <c r="R185" s="55"/>
      <c r="S185" s="57"/>
      <c r="T185" s="55"/>
      <c r="U185" s="57"/>
      <c r="V185" s="55"/>
      <c r="W185" s="57"/>
      <c r="X185" s="55"/>
      <c r="Y185" s="57"/>
      <c r="Z185" s="55"/>
      <c r="AA185" s="57"/>
      <c r="AB185" s="55"/>
      <c r="AC185" s="57"/>
      <c r="AD185" s="55"/>
      <c r="AE185" s="57"/>
      <c r="AF185" s="55"/>
      <c r="AG185" s="57"/>
      <c r="AH185" s="55"/>
      <c r="AI185" s="57"/>
      <c r="AJ185" s="55"/>
      <c r="AK185" s="57"/>
      <c r="AL185" s="55"/>
      <c r="AM185" s="362"/>
      <c r="AN185" s="438"/>
      <c r="AO185" s="439"/>
      <c r="AP185" s="55"/>
      <c r="AQ185" s="417"/>
      <c r="AR185" s="417"/>
      <c r="AS185" s="417"/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4970"/>
      <c r="B186" s="2939" t="s">
        <v>202</v>
      </c>
      <c r="C186" s="441">
        <f t="shared" si="50"/>
        <v>1</v>
      </c>
      <c r="D186" s="442">
        <f t="shared" si="35"/>
        <v>0</v>
      </c>
      <c r="E186" s="2939">
        <f t="shared" si="36"/>
        <v>1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1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4970"/>
      <c r="B187" s="2939" t="s">
        <v>203</v>
      </c>
      <c r="C187" s="441">
        <f t="shared" si="50"/>
        <v>6</v>
      </c>
      <c r="D187" s="444">
        <f t="shared" si="35"/>
        <v>1</v>
      </c>
      <c r="E187" s="2939">
        <f t="shared" si="36"/>
        <v>5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1</v>
      </c>
      <c r="M187" s="60">
        <v>2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1</v>
      </c>
      <c r="V187" s="58">
        <v>0</v>
      </c>
      <c r="W187" s="60">
        <v>1</v>
      </c>
      <c r="X187" s="58">
        <v>0</v>
      </c>
      <c r="Y187" s="60">
        <v>0</v>
      </c>
      <c r="Z187" s="58">
        <v>0</v>
      </c>
      <c r="AA187" s="60">
        <v>1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0</v>
      </c>
      <c r="AS187" s="60">
        <v>1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4970"/>
      <c r="B188" s="446" t="s">
        <v>204</v>
      </c>
      <c r="C188" s="441">
        <f t="shared" si="50"/>
        <v>0</v>
      </c>
      <c r="D188" s="447"/>
      <c r="E188" s="2939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4970"/>
      <c r="B189" s="2939" t="s">
        <v>205</v>
      </c>
      <c r="C189" s="441">
        <f t="shared" si="50"/>
        <v>1</v>
      </c>
      <c r="D189" s="437">
        <f t="shared" ref="D189:E195" si="51">SUM(F189+H189+J189+L189+N189+P189+R189+T189+V189+X189+Z189+AB189+AD189+AF189+AH189+AJ189+AL189)</f>
        <v>0</v>
      </c>
      <c r="E189" s="2939">
        <f t="shared" si="51"/>
        <v>1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1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4970"/>
      <c r="B190" s="448" t="s">
        <v>206</v>
      </c>
      <c r="C190" s="441">
        <f t="shared" si="50"/>
        <v>0</v>
      </c>
      <c r="D190" s="442">
        <f t="shared" si="51"/>
        <v>0</v>
      </c>
      <c r="E190" s="2939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4970"/>
      <c r="B191" s="449" t="s">
        <v>207</v>
      </c>
      <c r="C191" s="441">
        <f t="shared" si="50"/>
        <v>0</v>
      </c>
      <c r="D191" s="442">
        <f t="shared" si="51"/>
        <v>0</v>
      </c>
      <c r="E191" s="2939">
        <f t="shared" si="51"/>
        <v>0</v>
      </c>
      <c r="F191" s="36"/>
      <c r="G191" s="40"/>
      <c r="H191" s="36"/>
      <c r="I191" s="40"/>
      <c r="J191" s="36"/>
      <c r="K191" s="40"/>
      <c r="L191" s="36"/>
      <c r="M191" s="40"/>
      <c r="N191" s="36"/>
      <c r="O191" s="40"/>
      <c r="P191" s="36"/>
      <c r="Q191" s="40"/>
      <c r="R191" s="36"/>
      <c r="S191" s="40"/>
      <c r="T191" s="36"/>
      <c r="U191" s="40"/>
      <c r="V191" s="36"/>
      <c r="W191" s="40"/>
      <c r="X191" s="36"/>
      <c r="Y191" s="40"/>
      <c r="Z191" s="36"/>
      <c r="AA191" s="40"/>
      <c r="AB191" s="36"/>
      <c r="AC191" s="40"/>
      <c r="AD191" s="36"/>
      <c r="AE191" s="40"/>
      <c r="AF191" s="36"/>
      <c r="AG191" s="40"/>
      <c r="AH191" s="36"/>
      <c r="AI191" s="40"/>
      <c r="AJ191" s="36"/>
      <c r="AK191" s="40"/>
      <c r="AL191" s="36"/>
      <c r="AM191" s="347"/>
      <c r="AN191" s="443"/>
      <c r="AO191" s="240"/>
      <c r="AP191" s="36"/>
      <c r="AQ191" s="60"/>
      <c r="AR191" s="60"/>
      <c r="AS191" s="60"/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018"/>
      <c r="B192" s="450" t="s">
        <v>208</v>
      </c>
      <c r="C192" s="451">
        <f t="shared" si="50"/>
        <v>0</v>
      </c>
      <c r="D192" s="444">
        <f t="shared" si="51"/>
        <v>0</v>
      </c>
      <c r="E192" s="2946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4957" t="s">
        <v>209</v>
      </c>
      <c r="B193" s="3575" t="s">
        <v>210</v>
      </c>
      <c r="C193" s="3562">
        <f t="shared" si="50"/>
        <v>1</v>
      </c>
      <c r="D193" s="3563">
        <f t="shared" si="51"/>
        <v>1</v>
      </c>
      <c r="E193" s="3561">
        <f t="shared" si="51"/>
        <v>0</v>
      </c>
      <c r="F193" s="3401">
        <v>0</v>
      </c>
      <c r="G193" s="3404">
        <v>0</v>
      </c>
      <c r="H193" s="3401">
        <v>0</v>
      </c>
      <c r="I193" s="3404">
        <v>0</v>
      </c>
      <c r="J193" s="3401">
        <v>0</v>
      </c>
      <c r="K193" s="3404">
        <v>0</v>
      </c>
      <c r="L193" s="3401">
        <v>0</v>
      </c>
      <c r="M193" s="3404">
        <v>0</v>
      </c>
      <c r="N193" s="3401">
        <v>0</v>
      </c>
      <c r="O193" s="3404">
        <v>0</v>
      </c>
      <c r="P193" s="3401">
        <v>0</v>
      </c>
      <c r="Q193" s="3404">
        <v>0</v>
      </c>
      <c r="R193" s="3401">
        <v>0</v>
      </c>
      <c r="S193" s="3404">
        <v>0</v>
      </c>
      <c r="T193" s="3401">
        <v>1</v>
      </c>
      <c r="U193" s="3404">
        <v>0</v>
      </c>
      <c r="V193" s="3401">
        <v>0</v>
      </c>
      <c r="W193" s="3404">
        <v>0</v>
      </c>
      <c r="X193" s="3401">
        <v>0</v>
      </c>
      <c r="Y193" s="3404">
        <v>0</v>
      </c>
      <c r="Z193" s="3401">
        <v>0</v>
      </c>
      <c r="AA193" s="3404">
        <v>0</v>
      </c>
      <c r="AB193" s="3401">
        <v>0</v>
      </c>
      <c r="AC193" s="3404">
        <v>0</v>
      </c>
      <c r="AD193" s="3401">
        <v>0</v>
      </c>
      <c r="AE193" s="3404">
        <v>0</v>
      </c>
      <c r="AF193" s="3401">
        <v>0</v>
      </c>
      <c r="AG193" s="3404">
        <v>0</v>
      </c>
      <c r="AH193" s="3401">
        <v>0</v>
      </c>
      <c r="AI193" s="3404">
        <v>0</v>
      </c>
      <c r="AJ193" s="3401">
        <v>0</v>
      </c>
      <c r="AK193" s="3404">
        <v>0</v>
      </c>
      <c r="AL193" s="3401">
        <v>0</v>
      </c>
      <c r="AM193" s="3525">
        <v>0</v>
      </c>
      <c r="AN193" s="3564">
        <v>0</v>
      </c>
      <c r="AO193" s="3494">
        <v>0</v>
      </c>
      <c r="AP193" s="3401">
        <v>0</v>
      </c>
      <c r="AQ193" s="587">
        <v>0</v>
      </c>
      <c r="AR193" s="587">
        <v>0</v>
      </c>
      <c r="AS193" s="587">
        <v>0</v>
      </c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4970"/>
      <c r="B194" s="2939" t="s">
        <v>211</v>
      </c>
      <c r="C194" s="441">
        <f t="shared" si="50"/>
        <v>0</v>
      </c>
      <c r="D194" s="442">
        <f t="shared" si="51"/>
        <v>0</v>
      </c>
      <c r="E194" s="2939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4970"/>
      <c r="B195" s="2942" t="s">
        <v>212</v>
      </c>
      <c r="C195" s="454">
        <f t="shared" si="50"/>
        <v>0</v>
      </c>
      <c r="D195" s="455">
        <f t="shared" si="51"/>
        <v>0</v>
      </c>
      <c r="E195" s="2942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4957" t="s">
        <v>213</v>
      </c>
      <c r="B196" s="3561" t="s">
        <v>214</v>
      </c>
      <c r="C196" s="3562">
        <f t="shared" si="50"/>
        <v>0</v>
      </c>
      <c r="D196" s="3563">
        <f>SUM(F196+H196+J196+L196+N196)</f>
        <v>0</v>
      </c>
      <c r="E196" s="3561">
        <f t="shared" ref="D196:E199" si="52">SUM(G196+I196+K196+M196+O196)</f>
        <v>0</v>
      </c>
      <c r="F196" s="3401"/>
      <c r="G196" s="3404"/>
      <c r="H196" s="3401"/>
      <c r="I196" s="3404"/>
      <c r="J196" s="3401"/>
      <c r="K196" s="3404"/>
      <c r="L196" s="3401"/>
      <c r="M196" s="3404"/>
      <c r="N196" s="3401"/>
      <c r="O196" s="3404"/>
      <c r="P196" s="3576"/>
      <c r="Q196" s="3577"/>
      <c r="R196" s="3576"/>
      <c r="S196" s="3577"/>
      <c r="T196" s="3576"/>
      <c r="U196" s="3577"/>
      <c r="V196" s="3576"/>
      <c r="W196" s="3577"/>
      <c r="X196" s="3576"/>
      <c r="Y196" s="3577"/>
      <c r="Z196" s="3576"/>
      <c r="AA196" s="3577"/>
      <c r="AB196" s="3576"/>
      <c r="AC196" s="3577"/>
      <c r="AD196" s="3576"/>
      <c r="AE196" s="3577"/>
      <c r="AF196" s="3576"/>
      <c r="AG196" s="3577"/>
      <c r="AH196" s="3576"/>
      <c r="AI196" s="3577"/>
      <c r="AJ196" s="3576"/>
      <c r="AK196" s="3577"/>
      <c r="AL196" s="3576"/>
      <c r="AM196" s="3578"/>
      <c r="AN196" s="3564"/>
      <c r="AO196" s="3579"/>
      <c r="AP196" s="3401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4970"/>
      <c r="B197" s="2939" t="s">
        <v>215</v>
      </c>
      <c r="C197" s="441">
        <f t="shared" si="50"/>
        <v>0</v>
      </c>
      <c r="D197" s="442">
        <f t="shared" si="52"/>
        <v>0</v>
      </c>
      <c r="E197" s="2939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1461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4970"/>
      <c r="B198" s="2939" t="s">
        <v>216</v>
      </c>
      <c r="C198" s="441">
        <f t="shared" si="50"/>
        <v>0</v>
      </c>
      <c r="D198" s="442">
        <f t="shared" si="52"/>
        <v>0</v>
      </c>
      <c r="E198" s="2939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018"/>
      <c r="B199" s="2942" t="s">
        <v>217</v>
      </c>
      <c r="C199" s="454">
        <f t="shared" si="50"/>
        <v>0</v>
      </c>
      <c r="D199" s="455">
        <f t="shared" si="52"/>
        <v>0</v>
      </c>
      <c r="E199" s="2942">
        <f t="shared" si="52"/>
        <v>0</v>
      </c>
      <c r="F199" s="43"/>
      <c r="G199" s="63"/>
      <c r="H199" s="43"/>
      <c r="I199" s="63"/>
      <c r="J199" s="43"/>
      <c r="K199" s="63"/>
      <c r="L199" s="43"/>
      <c r="M199" s="63"/>
      <c r="N199" s="43"/>
      <c r="O199" s="63"/>
      <c r="P199" s="3580"/>
      <c r="Q199" s="3581"/>
      <c r="R199" s="3580"/>
      <c r="S199" s="3581"/>
      <c r="T199" s="3580"/>
      <c r="U199" s="3581"/>
      <c r="V199" s="3580"/>
      <c r="W199" s="3581"/>
      <c r="X199" s="3580"/>
      <c r="Y199" s="3581"/>
      <c r="Z199" s="3580"/>
      <c r="AA199" s="3581"/>
      <c r="AB199" s="3580"/>
      <c r="AC199" s="3581"/>
      <c r="AD199" s="3580"/>
      <c r="AE199" s="3581"/>
      <c r="AF199" s="3580"/>
      <c r="AG199" s="3581"/>
      <c r="AH199" s="3580"/>
      <c r="AI199" s="3581"/>
      <c r="AJ199" s="3580"/>
      <c r="AK199" s="3581"/>
      <c r="AL199" s="3580"/>
      <c r="AM199" s="3581"/>
      <c r="AN199" s="47"/>
      <c r="AO199" s="384"/>
      <c r="AP199" s="43"/>
      <c r="AQ199" s="63"/>
      <c r="AR199" s="63"/>
      <c r="AS199" s="63"/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4957" t="s">
        <v>218</v>
      </c>
      <c r="B200" s="3582" t="s">
        <v>219</v>
      </c>
      <c r="C200" s="436">
        <f t="shared" si="50"/>
        <v>2</v>
      </c>
      <c r="D200" s="437">
        <f t="shared" ref="D200:E219" si="53">SUM(F200+H200+J200+L200+N200+P200+R200+T200+V200+X200+Z200+AB200+AD200+AF200+AH200+AJ200+AL200)</f>
        <v>0</v>
      </c>
      <c r="E200" s="2948">
        <f t="shared" si="53"/>
        <v>2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1</v>
      </c>
      <c r="L200" s="55">
        <v>0</v>
      </c>
      <c r="M200" s="57">
        <v>1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3494">
        <v>0</v>
      </c>
      <c r="AP200" s="3402">
        <v>0</v>
      </c>
      <c r="AQ200" s="57">
        <v>0</v>
      </c>
      <c r="AR200" s="57">
        <v>0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4970"/>
      <c r="B201" s="468" t="s">
        <v>220</v>
      </c>
      <c r="C201" s="441">
        <f t="shared" si="50"/>
        <v>0</v>
      </c>
      <c r="D201" s="442">
        <f t="shared" si="53"/>
        <v>0</v>
      </c>
      <c r="E201" s="2939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4970"/>
      <c r="B202" s="446" t="s">
        <v>221</v>
      </c>
      <c r="C202" s="441">
        <f t="shared" si="50"/>
        <v>0</v>
      </c>
      <c r="D202" s="442">
        <f t="shared" si="53"/>
        <v>0</v>
      </c>
      <c r="E202" s="2939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4970"/>
      <c r="B203" s="446" t="s">
        <v>222</v>
      </c>
      <c r="C203" s="441">
        <f t="shared" si="50"/>
        <v>0</v>
      </c>
      <c r="D203" s="442">
        <f t="shared" si="53"/>
        <v>0</v>
      </c>
      <c r="E203" s="2939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4970"/>
      <c r="B204" s="446" t="s">
        <v>223</v>
      </c>
      <c r="C204" s="441">
        <f t="shared" si="50"/>
        <v>0</v>
      </c>
      <c r="D204" s="442">
        <f t="shared" si="53"/>
        <v>0</v>
      </c>
      <c r="E204" s="2939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018"/>
      <c r="B205" s="469" t="s">
        <v>224</v>
      </c>
      <c r="C205" s="1117">
        <f t="shared" si="50"/>
        <v>2</v>
      </c>
      <c r="D205" s="432">
        <f t="shared" si="53"/>
        <v>0</v>
      </c>
      <c r="E205" s="416">
        <f t="shared" si="53"/>
        <v>2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1</v>
      </c>
      <c r="T205" s="36">
        <v>0</v>
      </c>
      <c r="U205" s="40">
        <v>0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1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4957" t="s">
        <v>225</v>
      </c>
      <c r="B206" s="3575" t="s">
        <v>226</v>
      </c>
      <c r="C206" s="3562">
        <f t="shared" si="50"/>
        <v>0</v>
      </c>
      <c r="D206" s="3563">
        <f t="shared" si="53"/>
        <v>0</v>
      </c>
      <c r="E206" s="3561">
        <f t="shared" si="53"/>
        <v>0</v>
      </c>
      <c r="F206" s="3401">
        <v>0</v>
      </c>
      <c r="G206" s="3404">
        <v>0</v>
      </c>
      <c r="H206" s="3401">
        <v>0</v>
      </c>
      <c r="I206" s="3404">
        <v>0</v>
      </c>
      <c r="J206" s="3401">
        <v>0</v>
      </c>
      <c r="K206" s="3404">
        <v>0</v>
      </c>
      <c r="L206" s="3401">
        <v>0</v>
      </c>
      <c r="M206" s="3404">
        <v>0</v>
      </c>
      <c r="N206" s="3401">
        <v>0</v>
      </c>
      <c r="O206" s="3404">
        <v>0</v>
      </c>
      <c r="P206" s="3401">
        <v>0</v>
      </c>
      <c r="Q206" s="3404">
        <v>0</v>
      </c>
      <c r="R206" s="3401">
        <v>0</v>
      </c>
      <c r="S206" s="3404">
        <v>0</v>
      </c>
      <c r="T206" s="3401">
        <v>0</v>
      </c>
      <c r="U206" s="3404">
        <v>0</v>
      </c>
      <c r="V206" s="3401">
        <v>0</v>
      </c>
      <c r="W206" s="3404">
        <v>0</v>
      </c>
      <c r="X206" s="3401">
        <v>0</v>
      </c>
      <c r="Y206" s="3404">
        <v>0</v>
      </c>
      <c r="Z206" s="3401">
        <v>0</v>
      </c>
      <c r="AA206" s="3404">
        <v>0</v>
      </c>
      <c r="AB206" s="3401">
        <v>0</v>
      </c>
      <c r="AC206" s="3404">
        <v>0</v>
      </c>
      <c r="AD206" s="3401">
        <v>0</v>
      </c>
      <c r="AE206" s="3404">
        <v>0</v>
      </c>
      <c r="AF206" s="3401">
        <v>0</v>
      </c>
      <c r="AG206" s="3404">
        <v>0</v>
      </c>
      <c r="AH206" s="3401">
        <v>0</v>
      </c>
      <c r="AI206" s="3404">
        <v>0</v>
      </c>
      <c r="AJ206" s="3401">
        <v>0</v>
      </c>
      <c r="AK206" s="3404">
        <v>0</v>
      </c>
      <c r="AL206" s="3401">
        <v>0</v>
      </c>
      <c r="AM206" s="3403">
        <v>0</v>
      </c>
      <c r="AN206" s="682"/>
      <c r="AO206" s="3579"/>
      <c r="AP206" s="3402">
        <v>0</v>
      </c>
      <c r="AQ206" s="587">
        <v>0</v>
      </c>
      <c r="AR206" s="587">
        <v>0</v>
      </c>
      <c r="AS206" s="587">
        <v>0</v>
      </c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4970"/>
      <c r="B207" s="446" t="s">
        <v>227</v>
      </c>
      <c r="C207" s="441">
        <f t="shared" si="50"/>
        <v>2</v>
      </c>
      <c r="D207" s="442">
        <f t="shared" si="53"/>
        <v>0</v>
      </c>
      <c r="E207" s="2939">
        <f t="shared" si="53"/>
        <v>2</v>
      </c>
      <c r="F207" s="36">
        <v>0</v>
      </c>
      <c r="G207" s="40">
        <v>0</v>
      </c>
      <c r="H207" s="36">
        <v>0</v>
      </c>
      <c r="I207" s="40">
        <v>0</v>
      </c>
      <c r="J207" s="36">
        <v>0</v>
      </c>
      <c r="K207" s="40">
        <v>0</v>
      </c>
      <c r="L207" s="36">
        <v>0</v>
      </c>
      <c r="M207" s="40">
        <v>0</v>
      </c>
      <c r="N207" s="36">
        <v>0</v>
      </c>
      <c r="O207" s="40">
        <v>0</v>
      </c>
      <c r="P207" s="36">
        <v>0</v>
      </c>
      <c r="Q207" s="40">
        <v>0</v>
      </c>
      <c r="R207" s="36">
        <v>0</v>
      </c>
      <c r="S207" s="40">
        <v>0</v>
      </c>
      <c r="T207" s="36">
        <v>0</v>
      </c>
      <c r="U207" s="40">
        <v>0</v>
      </c>
      <c r="V207" s="36">
        <v>0</v>
      </c>
      <c r="W207" s="40">
        <v>0</v>
      </c>
      <c r="X207" s="36">
        <v>0</v>
      </c>
      <c r="Y207" s="40">
        <v>0</v>
      </c>
      <c r="Z207" s="36">
        <v>0</v>
      </c>
      <c r="AA207" s="40">
        <v>0</v>
      </c>
      <c r="AB207" s="36">
        <v>0</v>
      </c>
      <c r="AC207" s="40">
        <v>0</v>
      </c>
      <c r="AD207" s="36">
        <v>0</v>
      </c>
      <c r="AE207" s="40">
        <v>0</v>
      </c>
      <c r="AF207" s="36">
        <v>0</v>
      </c>
      <c r="AG207" s="40">
        <v>0</v>
      </c>
      <c r="AH207" s="36">
        <v>0</v>
      </c>
      <c r="AI207" s="40">
        <v>2</v>
      </c>
      <c r="AJ207" s="36">
        <v>0</v>
      </c>
      <c r="AK207" s="40">
        <v>0</v>
      </c>
      <c r="AL207" s="36">
        <v>0</v>
      </c>
      <c r="AM207" s="39">
        <v>0</v>
      </c>
      <c r="AN207" s="463"/>
      <c r="AO207" s="472"/>
      <c r="AP207" s="36">
        <v>0</v>
      </c>
      <c r="AQ207" s="60">
        <v>0</v>
      </c>
      <c r="AR207" s="60">
        <v>0</v>
      </c>
      <c r="AS207" s="60">
        <v>0</v>
      </c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018"/>
      <c r="B208" s="473" t="s">
        <v>228</v>
      </c>
      <c r="C208" s="454">
        <f t="shared" si="50"/>
        <v>1</v>
      </c>
      <c r="D208" s="455">
        <f t="shared" si="53"/>
        <v>0</v>
      </c>
      <c r="E208" s="2942">
        <f t="shared" si="53"/>
        <v>1</v>
      </c>
      <c r="F208" s="43">
        <v>0</v>
      </c>
      <c r="G208" s="63">
        <v>0</v>
      </c>
      <c r="H208" s="43">
        <v>0</v>
      </c>
      <c r="I208" s="63">
        <v>0</v>
      </c>
      <c r="J208" s="43">
        <v>0</v>
      </c>
      <c r="K208" s="63">
        <v>0</v>
      </c>
      <c r="L208" s="43">
        <v>0</v>
      </c>
      <c r="M208" s="63">
        <v>0</v>
      </c>
      <c r="N208" s="43">
        <v>0</v>
      </c>
      <c r="O208" s="63">
        <v>0</v>
      </c>
      <c r="P208" s="43">
        <v>0</v>
      </c>
      <c r="Q208" s="63">
        <v>0</v>
      </c>
      <c r="R208" s="43">
        <v>0</v>
      </c>
      <c r="S208" s="63">
        <v>0</v>
      </c>
      <c r="T208" s="43">
        <v>0</v>
      </c>
      <c r="U208" s="63">
        <v>0</v>
      </c>
      <c r="V208" s="43">
        <v>0</v>
      </c>
      <c r="W208" s="63">
        <v>0</v>
      </c>
      <c r="X208" s="43">
        <v>0</v>
      </c>
      <c r="Y208" s="63">
        <v>0</v>
      </c>
      <c r="Z208" s="43">
        <v>0</v>
      </c>
      <c r="AA208" s="63">
        <v>0</v>
      </c>
      <c r="AB208" s="43">
        <v>0</v>
      </c>
      <c r="AC208" s="63">
        <v>0</v>
      </c>
      <c r="AD208" s="43">
        <v>0</v>
      </c>
      <c r="AE208" s="63">
        <v>0</v>
      </c>
      <c r="AF208" s="43">
        <v>0</v>
      </c>
      <c r="AG208" s="63">
        <v>0</v>
      </c>
      <c r="AH208" s="43">
        <v>0</v>
      </c>
      <c r="AI208" s="63">
        <v>0</v>
      </c>
      <c r="AJ208" s="43">
        <v>0</v>
      </c>
      <c r="AK208" s="63">
        <v>0</v>
      </c>
      <c r="AL208" s="43">
        <v>0</v>
      </c>
      <c r="AM208" s="46">
        <v>1</v>
      </c>
      <c r="AN208" s="384"/>
      <c r="AO208" s="384"/>
      <c r="AP208" s="43">
        <v>0</v>
      </c>
      <c r="AQ208" s="63">
        <v>0</v>
      </c>
      <c r="AR208" s="63">
        <v>0</v>
      </c>
      <c r="AS208" s="63">
        <v>0</v>
      </c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022" t="s">
        <v>229</v>
      </c>
      <c r="B209" s="5023"/>
      <c r="C209" s="436">
        <f t="shared" si="50"/>
        <v>2</v>
      </c>
      <c r="D209" s="437">
        <f t="shared" si="53"/>
        <v>2</v>
      </c>
      <c r="E209" s="2948">
        <f t="shared" si="53"/>
        <v>0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1</v>
      </c>
      <c r="O209" s="57">
        <v>0</v>
      </c>
      <c r="P209" s="55">
        <v>1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1</v>
      </c>
      <c r="D210" s="442">
        <f t="shared" si="53"/>
        <v>0</v>
      </c>
      <c r="E210" s="2939">
        <f t="shared" si="53"/>
        <v>1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1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2939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2</v>
      </c>
      <c r="D212" s="444">
        <f t="shared" si="53"/>
        <v>0</v>
      </c>
      <c r="E212" s="2946">
        <f t="shared" si="53"/>
        <v>2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0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1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1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0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4957" t="s">
        <v>233</v>
      </c>
      <c r="B213" s="3582" t="s">
        <v>234</v>
      </c>
      <c r="C213" s="3562">
        <f t="shared" si="50"/>
        <v>0</v>
      </c>
      <c r="D213" s="3563">
        <f t="shared" si="53"/>
        <v>0</v>
      </c>
      <c r="E213" s="3583">
        <f t="shared" si="53"/>
        <v>0</v>
      </c>
      <c r="F213" s="724"/>
      <c r="G213" s="417"/>
      <c r="H213" s="724"/>
      <c r="I213" s="417"/>
      <c r="J213" s="724"/>
      <c r="K213" s="417"/>
      <c r="L213" s="724"/>
      <c r="M213" s="417"/>
      <c r="N213" s="724"/>
      <c r="O213" s="417"/>
      <c r="P213" s="724"/>
      <c r="Q213" s="417"/>
      <c r="R213" s="724"/>
      <c r="S213" s="417"/>
      <c r="T213" s="724"/>
      <c r="U213" s="417"/>
      <c r="V213" s="724"/>
      <c r="W213" s="417"/>
      <c r="X213" s="724"/>
      <c r="Y213" s="417"/>
      <c r="Z213" s="724"/>
      <c r="AA213" s="417"/>
      <c r="AB213" s="724"/>
      <c r="AC213" s="417"/>
      <c r="AD213" s="724"/>
      <c r="AE213" s="417"/>
      <c r="AF213" s="724"/>
      <c r="AG213" s="417"/>
      <c r="AH213" s="724"/>
      <c r="AI213" s="417"/>
      <c r="AJ213" s="724"/>
      <c r="AK213" s="417"/>
      <c r="AL213" s="724"/>
      <c r="AM213" s="395"/>
      <c r="AN213" s="475"/>
      <c r="AO213" s="1447"/>
      <c r="AP213" s="724"/>
      <c r="AQ213" s="417"/>
      <c r="AR213" s="417"/>
      <c r="AS213" s="417"/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4970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4970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4970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018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117">
        <f t="shared" si="50"/>
        <v>0</v>
      </c>
      <c r="D218" s="432">
        <f t="shared" si="53"/>
        <v>0</v>
      </c>
      <c r="E218" s="416">
        <f t="shared" si="53"/>
        <v>0</v>
      </c>
      <c r="F218" s="724"/>
      <c r="G218" s="417"/>
      <c r="H218" s="724"/>
      <c r="I218" s="417"/>
      <c r="J218" s="724"/>
      <c r="K218" s="417"/>
      <c r="L218" s="724"/>
      <c r="M218" s="417"/>
      <c r="N218" s="724"/>
      <c r="O218" s="417"/>
      <c r="P218" s="724"/>
      <c r="Q218" s="417"/>
      <c r="R218" s="724"/>
      <c r="S218" s="417"/>
      <c r="T218" s="724"/>
      <c r="U218" s="417"/>
      <c r="V218" s="724"/>
      <c r="W218" s="417"/>
      <c r="X218" s="724"/>
      <c r="Y218" s="417"/>
      <c r="Z218" s="724"/>
      <c r="AA218" s="417"/>
      <c r="AB218" s="724"/>
      <c r="AC218" s="417"/>
      <c r="AD218" s="724"/>
      <c r="AE218" s="417"/>
      <c r="AF218" s="724"/>
      <c r="AG218" s="417"/>
      <c r="AH218" s="724"/>
      <c r="AI218" s="417"/>
      <c r="AJ218" s="724"/>
      <c r="AK218" s="417"/>
      <c r="AL218" s="724"/>
      <c r="AM218" s="395"/>
      <c r="AN218" s="475"/>
      <c r="AO218" s="1447"/>
      <c r="AP218" s="724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1</v>
      </c>
      <c r="D219" s="455">
        <f t="shared" si="53"/>
        <v>1</v>
      </c>
      <c r="E219" s="2942">
        <f t="shared" si="53"/>
        <v>0</v>
      </c>
      <c r="F219" s="43">
        <v>0</v>
      </c>
      <c r="G219" s="63">
        <v>0</v>
      </c>
      <c r="H219" s="43">
        <v>0</v>
      </c>
      <c r="I219" s="63">
        <v>0</v>
      </c>
      <c r="J219" s="43">
        <v>0</v>
      </c>
      <c r="K219" s="63">
        <v>0</v>
      </c>
      <c r="L219" s="43">
        <v>0</v>
      </c>
      <c r="M219" s="63">
        <v>0</v>
      </c>
      <c r="N219" s="43">
        <v>0</v>
      </c>
      <c r="O219" s="63">
        <v>0</v>
      </c>
      <c r="P219" s="43">
        <v>0</v>
      </c>
      <c r="Q219" s="63">
        <v>0</v>
      </c>
      <c r="R219" s="43">
        <v>0</v>
      </c>
      <c r="S219" s="63">
        <v>0</v>
      </c>
      <c r="T219" s="43">
        <v>1</v>
      </c>
      <c r="U219" s="63">
        <v>0</v>
      </c>
      <c r="V219" s="43">
        <v>0</v>
      </c>
      <c r="W219" s="63">
        <v>0</v>
      </c>
      <c r="X219" s="43">
        <v>0</v>
      </c>
      <c r="Y219" s="63">
        <v>0</v>
      </c>
      <c r="Z219" s="43">
        <v>0</v>
      </c>
      <c r="AA219" s="63">
        <v>0</v>
      </c>
      <c r="AB219" s="43">
        <v>0</v>
      </c>
      <c r="AC219" s="63">
        <v>0</v>
      </c>
      <c r="AD219" s="43">
        <v>0</v>
      </c>
      <c r="AE219" s="63">
        <v>0</v>
      </c>
      <c r="AF219" s="43">
        <v>0</v>
      </c>
      <c r="AG219" s="63">
        <v>0</v>
      </c>
      <c r="AH219" s="43">
        <v>0</v>
      </c>
      <c r="AI219" s="63">
        <v>0</v>
      </c>
      <c r="AJ219" s="43">
        <v>0</v>
      </c>
      <c r="AK219" s="63">
        <v>0</v>
      </c>
      <c r="AL219" s="43">
        <v>0</v>
      </c>
      <c r="AM219" s="456">
        <v>0</v>
      </c>
      <c r="AN219" s="479">
        <v>0</v>
      </c>
      <c r="AO219" s="480">
        <v>0</v>
      </c>
      <c r="AP219" s="43">
        <v>0</v>
      </c>
      <c r="AQ219" s="63">
        <v>0</v>
      </c>
      <c r="AR219" s="63">
        <v>0</v>
      </c>
      <c r="AS219" s="63"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030" t="s">
        <v>72</v>
      </c>
      <c r="D221" s="5030"/>
      <c r="E221" s="5030"/>
      <c r="F221" s="5030" t="s">
        <v>182</v>
      </c>
      <c r="G221" s="5030"/>
      <c r="H221" s="5030" t="s">
        <v>183</v>
      </c>
      <c r="I221" s="5030"/>
      <c r="J221" s="5030" t="s">
        <v>184</v>
      </c>
      <c r="K221" s="5030"/>
      <c r="L221" s="5030" t="s">
        <v>119</v>
      </c>
      <c r="M221" s="5030"/>
      <c r="N221" s="4958" t="s">
        <v>12</v>
      </c>
      <c r="O221" s="4975"/>
      <c r="P221" s="5032" t="s">
        <v>121</v>
      </c>
      <c r="Q221" s="5032"/>
      <c r="R221" s="5032" t="s">
        <v>122</v>
      </c>
      <c r="S221" s="5032"/>
      <c r="T221" s="5032" t="s">
        <v>123</v>
      </c>
      <c r="U221" s="5032"/>
      <c r="V221" s="5032" t="s">
        <v>124</v>
      </c>
      <c r="W221" s="5032"/>
      <c r="X221" s="5032" t="s">
        <v>125</v>
      </c>
      <c r="Y221" s="5032"/>
      <c r="Z221" s="5032" t="s">
        <v>126</v>
      </c>
      <c r="AA221" s="5032"/>
      <c r="AB221" s="5032" t="s">
        <v>127</v>
      </c>
      <c r="AC221" s="5032"/>
      <c r="AD221" s="5032" t="s">
        <v>128</v>
      </c>
      <c r="AE221" s="5032"/>
      <c r="AF221" s="5032" t="s">
        <v>129</v>
      </c>
      <c r="AG221" s="5032"/>
      <c r="AH221" s="5032" t="s">
        <v>130</v>
      </c>
      <c r="AI221" s="5032"/>
      <c r="AJ221" s="5032" t="s">
        <v>131</v>
      </c>
      <c r="AK221" s="5032"/>
      <c r="AL221" s="5032" t="s">
        <v>132</v>
      </c>
      <c r="AM221" s="5015"/>
      <c r="AN221" s="5040" t="s">
        <v>85</v>
      </c>
      <c r="AO221" s="5041"/>
      <c r="AP221" s="5042"/>
      <c r="AQ221" s="5043" t="s">
        <v>185</v>
      </c>
      <c r="AR221" s="5038" t="s">
        <v>243</v>
      </c>
      <c r="AS221" s="5032" t="s">
        <v>187</v>
      </c>
      <c r="AT221" s="5032"/>
      <c r="AU221" s="4957" t="s">
        <v>244</v>
      </c>
      <c r="AV221" s="4957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001"/>
      <c r="B222" s="4947"/>
      <c r="C222" s="3351" t="s">
        <v>97</v>
      </c>
      <c r="D222" s="3353" t="s">
        <v>62</v>
      </c>
      <c r="E222" s="2954" t="s">
        <v>98</v>
      </c>
      <c r="F222" s="3553" t="s">
        <v>62</v>
      </c>
      <c r="G222" s="2954" t="s">
        <v>98</v>
      </c>
      <c r="H222" s="3553" t="s">
        <v>62</v>
      </c>
      <c r="I222" s="2954" t="s">
        <v>98</v>
      </c>
      <c r="J222" s="3553" t="s">
        <v>62</v>
      </c>
      <c r="K222" s="2954" t="s">
        <v>98</v>
      </c>
      <c r="L222" s="3553" t="s">
        <v>62</v>
      </c>
      <c r="M222" s="2954" t="s">
        <v>98</v>
      </c>
      <c r="N222" s="3553" t="s">
        <v>62</v>
      </c>
      <c r="O222" s="2954" t="s">
        <v>98</v>
      </c>
      <c r="P222" s="3553" t="s">
        <v>62</v>
      </c>
      <c r="Q222" s="2954" t="s">
        <v>98</v>
      </c>
      <c r="R222" s="3553" t="s">
        <v>62</v>
      </c>
      <c r="S222" s="2954" t="s">
        <v>98</v>
      </c>
      <c r="T222" s="3553" t="s">
        <v>62</v>
      </c>
      <c r="U222" s="2954" t="s">
        <v>98</v>
      </c>
      <c r="V222" s="3553" t="s">
        <v>62</v>
      </c>
      <c r="W222" s="2954" t="s">
        <v>98</v>
      </c>
      <c r="X222" s="3553" t="s">
        <v>62</v>
      </c>
      <c r="Y222" s="2954" t="s">
        <v>98</v>
      </c>
      <c r="Z222" s="3553" t="s">
        <v>62</v>
      </c>
      <c r="AA222" s="2954" t="s">
        <v>98</v>
      </c>
      <c r="AB222" s="3553" t="s">
        <v>62</v>
      </c>
      <c r="AC222" s="2954" t="s">
        <v>98</v>
      </c>
      <c r="AD222" s="3553" t="s">
        <v>62</v>
      </c>
      <c r="AE222" s="2954" t="s">
        <v>98</v>
      </c>
      <c r="AF222" s="3553" t="s">
        <v>62</v>
      </c>
      <c r="AG222" s="2954" t="s">
        <v>98</v>
      </c>
      <c r="AH222" s="3553" t="s">
        <v>62</v>
      </c>
      <c r="AI222" s="2954" t="s">
        <v>98</v>
      </c>
      <c r="AJ222" s="3553" t="s">
        <v>62</v>
      </c>
      <c r="AK222" s="2954" t="s">
        <v>98</v>
      </c>
      <c r="AL222" s="3553" t="s">
        <v>62</v>
      </c>
      <c r="AM222" s="2953" t="s">
        <v>98</v>
      </c>
      <c r="AN222" s="3584" t="s">
        <v>142</v>
      </c>
      <c r="AO222" s="3585" t="s">
        <v>144</v>
      </c>
      <c r="AP222" s="3586" t="s">
        <v>143</v>
      </c>
      <c r="AQ222" s="4865"/>
      <c r="AR222" s="4856"/>
      <c r="AS222" s="3553" t="s">
        <v>62</v>
      </c>
      <c r="AT222" s="2954" t="s">
        <v>98</v>
      </c>
      <c r="AU222" s="5018"/>
      <c r="AV222" s="5018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039" t="s">
        <v>245</v>
      </c>
      <c r="B223" s="5034"/>
      <c r="C223" s="3554">
        <f>SUM(D223+E223)</f>
        <v>17</v>
      </c>
      <c r="D223" s="3555">
        <f>SUM(F223+H223+J223+L223+N223+P223+R223+T223+V223+X223+Z223+AB223+AD223+AF223+AH223+AJ223+AL223)</f>
        <v>12</v>
      </c>
      <c r="E223" s="416">
        <f>SUM(G223+I223+K223+M223+O223+Q223+S223+U223+W223+Y223+AA223+AC223+AE223+AG223+AI223+AK223+AM223)</f>
        <v>5</v>
      </c>
      <c r="F223" s="3556">
        <v>0</v>
      </c>
      <c r="G223" s="3340">
        <v>0</v>
      </c>
      <c r="H223" s="3556">
        <v>2</v>
      </c>
      <c r="I223" s="3340">
        <v>0</v>
      </c>
      <c r="J223" s="3556">
        <v>3</v>
      </c>
      <c r="K223" s="3340">
        <v>2</v>
      </c>
      <c r="L223" s="3556">
        <v>6</v>
      </c>
      <c r="M223" s="3340">
        <v>3</v>
      </c>
      <c r="N223" s="3556">
        <v>1</v>
      </c>
      <c r="O223" s="3340">
        <v>0</v>
      </c>
      <c r="P223" s="3556">
        <v>0</v>
      </c>
      <c r="Q223" s="3340">
        <v>0</v>
      </c>
      <c r="R223" s="3556">
        <v>0</v>
      </c>
      <c r="S223" s="3340">
        <v>0</v>
      </c>
      <c r="T223" s="3556">
        <v>0</v>
      </c>
      <c r="U223" s="3340">
        <v>0</v>
      </c>
      <c r="V223" s="3556">
        <v>0</v>
      </c>
      <c r="W223" s="3340">
        <v>0</v>
      </c>
      <c r="X223" s="3556">
        <v>0</v>
      </c>
      <c r="Y223" s="3340">
        <v>0</v>
      </c>
      <c r="Z223" s="3556">
        <v>0</v>
      </c>
      <c r="AA223" s="3340">
        <v>0</v>
      </c>
      <c r="AB223" s="3556">
        <v>0</v>
      </c>
      <c r="AC223" s="3340">
        <v>0</v>
      </c>
      <c r="AD223" s="3556">
        <v>0</v>
      </c>
      <c r="AE223" s="3340">
        <v>0</v>
      </c>
      <c r="AF223" s="3556">
        <v>0</v>
      </c>
      <c r="AG223" s="3340">
        <v>0</v>
      </c>
      <c r="AH223" s="3556">
        <v>0</v>
      </c>
      <c r="AI223" s="3340">
        <v>0</v>
      </c>
      <c r="AJ223" s="3556">
        <v>0</v>
      </c>
      <c r="AK223" s="3340">
        <v>0</v>
      </c>
      <c r="AL223" s="3556">
        <v>0</v>
      </c>
      <c r="AM223" s="3571">
        <v>0</v>
      </c>
      <c r="AN223" s="3587">
        <v>0</v>
      </c>
      <c r="AO223" s="3259">
        <v>0</v>
      </c>
      <c r="AP223" s="63">
        <v>0</v>
      </c>
      <c r="AQ223" s="3340">
        <v>0</v>
      </c>
      <c r="AR223" s="3572">
        <v>0</v>
      </c>
      <c r="AS223" s="3556">
        <v>0</v>
      </c>
      <c r="AT223" s="3340">
        <v>0</v>
      </c>
      <c r="AU223" s="3340">
        <v>0</v>
      </c>
      <c r="AV223" s="3340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035" t="s">
        <v>191</v>
      </c>
      <c r="B224" s="5036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3588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4957" t="s">
        <v>246</v>
      </c>
      <c r="B225" s="3582" t="s">
        <v>247</v>
      </c>
      <c r="C225" s="3562">
        <f>SUM(D225+E225)</f>
        <v>0</v>
      </c>
      <c r="D225" s="3563">
        <f t="shared" ref="D225:D233" si="66">SUM(F225+H225+J225+L225+N225+P225+R225+T225+V225+X225+Z225+AB225+AD225+AF225+AH225+AJ225+AL225)</f>
        <v>0</v>
      </c>
      <c r="E225" s="3561">
        <f t="shared" ref="E225:E233" si="67">SUM(G225+I225+K225+M225+O225+Q225+S225+U225+W225+Y225+AA225+AC225+AE225+AG225+AI225+AK225+AM225)</f>
        <v>0</v>
      </c>
      <c r="F225" s="3401"/>
      <c r="G225" s="3404"/>
      <c r="H225" s="3401"/>
      <c r="I225" s="3404"/>
      <c r="J225" s="3401"/>
      <c r="K225" s="3404"/>
      <c r="L225" s="3401"/>
      <c r="M225" s="3404"/>
      <c r="N225" s="3401"/>
      <c r="O225" s="3404"/>
      <c r="P225" s="3401"/>
      <c r="Q225" s="3404"/>
      <c r="R225" s="3401"/>
      <c r="S225" s="3404"/>
      <c r="T225" s="3401"/>
      <c r="U225" s="3404"/>
      <c r="V225" s="3401"/>
      <c r="W225" s="3404"/>
      <c r="X225" s="3401"/>
      <c r="Y225" s="3404"/>
      <c r="Z225" s="3401"/>
      <c r="AA225" s="3404"/>
      <c r="AB225" s="3401"/>
      <c r="AC225" s="3404"/>
      <c r="AD225" s="3401"/>
      <c r="AE225" s="3404"/>
      <c r="AF225" s="3401"/>
      <c r="AG225" s="3404"/>
      <c r="AH225" s="3401"/>
      <c r="AI225" s="3404"/>
      <c r="AJ225" s="3401"/>
      <c r="AK225" s="3404"/>
      <c r="AL225" s="3401"/>
      <c r="AM225" s="3525"/>
      <c r="AN225" s="3526"/>
      <c r="AO225" s="3402"/>
      <c r="AP225" s="3404"/>
      <c r="AQ225" s="3404"/>
      <c r="AR225" s="3494"/>
      <c r="AS225" s="3401"/>
      <c r="AT225" s="3404"/>
      <c r="AU225" s="3404"/>
      <c r="AV225" s="3404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018"/>
      <c r="B226" s="477" t="s">
        <v>194</v>
      </c>
      <c r="C226" s="454">
        <f>SUM(D226+E226)</f>
        <v>0</v>
      </c>
      <c r="D226" s="455">
        <f t="shared" si="66"/>
        <v>0</v>
      </c>
      <c r="E226" s="2942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4948" t="s">
        <v>195</v>
      </c>
      <c r="B227" s="4949"/>
      <c r="C227" s="3589">
        <f t="shared" ref="C227:C264" si="75">SUM(D227+E227)</f>
        <v>0</v>
      </c>
      <c r="D227" s="3555">
        <f t="shared" si="66"/>
        <v>0</v>
      </c>
      <c r="E227" s="3570">
        <f t="shared" si="67"/>
        <v>0</v>
      </c>
      <c r="F227" s="3556"/>
      <c r="G227" s="3340"/>
      <c r="H227" s="3556"/>
      <c r="I227" s="3340"/>
      <c r="J227" s="3556"/>
      <c r="K227" s="3340"/>
      <c r="L227" s="3556"/>
      <c r="M227" s="3340"/>
      <c r="N227" s="3556"/>
      <c r="O227" s="3340"/>
      <c r="P227" s="3556"/>
      <c r="Q227" s="3340"/>
      <c r="R227" s="3556"/>
      <c r="S227" s="3340"/>
      <c r="T227" s="3556"/>
      <c r="U227" s="3340"/>
      <c r="V227" s="3556"/>
      <c r="W227" s="3340"/>
      <c r="X227" s="3556"/>
      <c r="Y227" s="3340"/>
      <c r="Z227" s="3556"/>
      <c r="AA227" s="3340"/>
      <c r="AB227" s="3556"/>
      <c r="AC227" s="3340"/>
      <c r="AD227" s="3556"/>
      <c r="AE227" s="3340"/>
      <c r="AF227" s="3556"/>
      <c r="AG227" s="3340"/>
      <c r="AH227" s="3556"/>
      <c r="AI227" s="3340"/>
      <c r="AJ227" s="3556"/>
      <c r="AK227" s="3340"/>
      <c r="AL227" s="3556"/>
      <c r="AM227" s="3571"/>
      <c r="AN227" s="3590"/>
      <c r="AO227" s="3591"/>
      <c r="AP227" s="3340"/>
      <c r="AQ227" s="3340"/>
      <c r="AR227" s="3572"/>
      <c r="AS227" s="3556"/>
      <c r="AT227" s="3340"/>
      <c r="AU227" s="3340"/>
      <c r="AV227" s="3340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4957" t="s">
        <v>196</v>
      </c>
      <c r="B228" s="3561" t="s">
        <v>197</v>
      </c>
      <c r="C228" s="3562">
        <f t="shared" si="75"/>
        <v>0</v>
      </c>
      <c r="D228" s="3563">
        <f t="shared" si="66"/>
        <v>0</v>
      </c>
      <c r="E228" s="3561">
        <f t="shared" si="67"/>
        <v>0</v>
      </c>
      <c r="F228" s="3401"/>
      <c r="G228" s="3404"/>
      <c r="H228" s="3401"/>
      <c r="I228" s="3404"/>
      <c r="J228" s="3401"/>
      <c r="K228" s="3404"/>
      <c r="L228" s="3401"/>
      <c r="M228" s="3404"/>
      <c r="N228" s="3401"/>
      <c r="O228" s="3404"/>
      <c r="P228" s="3401"/>
      <c r="Q228" s="3404"/>
      <c r="R228" s="3401"/>
      <c r="S228" s="3404"/>
      <c r="T228" s="3401"/>
      <c r="U228" s="3404"/>
      <c r="V228" s="3401"/>
      <c r="W228" s="3404"/>
      <c r="X228" s="3401"/>
      <c r="Y228" s="3404"/>
      <c r="Z228" s="3401"/>
      <c r="AA228" s="3404"/>
      <c r="AB228" s="3401"/>
      <c r="AC228" s="3404"/>
      <c r="AD228" s="3401"/>
      <c r="AE228" s="3404"/>
      <c r="AF228" s="3401"/>
      <c r="AG228" s="3404"/>
      <c r="AH228" s="3401"/>
      <c r="AI228" s="3404"/>
      <c r="AJ228" s="3401"/>
      <c r="AK228" s="3404"/>
      <c r="AL228" s="3401"/>
      <c r="AM228" s="3525"/>
      <c r="AN228" s="3526"/>
      <c r="AO228" s="3402"/>
      <c r="AP228" s="3404"/>
      <c r="AQ228" s="3404"/>
      <c r="AR228" s="3494"/>
      <c r="AS228" s="3401"/>
      <c r="AT228" s="3404"/>
      <c r="AU228" s="3404"/>
      <c r="AV228" s="3404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018"/>
      <c r="B229" s="3567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/>
      <c r="G229" s="417"/>
      <c r="H229" s="1589"/>
      <c r="I229" s="417"/>
      <c r="J229" s="1589"/>
      <c r="K229" s="417"/>
      <c r="L229" s="1589"/>
      <c r="M229" s="417"/>
      <c r="N229" s="1589"/>
      <c r="O229" s="417"/>
      <c r="P229" s="1589"/>
      <c r="Q229" s="417"/>
      <c r="R229" s="1589"/>
      <c r="S229" s="417"/>
      <c r="T229" s="1589"/>
      <c r="U229" s="417"/>
      <c r="V229" s="1589"/>
      <c r="W229" s="417"/>
      <c r="X229" s="1589"/>
      <c r="Y229" s="417"/>
      <c r="Z229" s="1589"/>
      <c r="AA229" s="417"/>
      <c r="AB229" s="1589"/>
      <c r="AC229" s="417"/>
      <c r="AD229" s="1589"/>
      <c r="AE229" s="417"/>
      <c r="AF229" s="1589"/>
      <c r="AG229" s="417"/>
      <c r="AH229" s="1589"/>
      <c r="AI229" s="417"/>
      <c r="AJ229" s="3374"/>
      <c r="AK229" s="3379"/>
      <c r="AL229" s="1589"/>
      <c r="AM229" s="395"/>
      <c r="AN229" s="492"/>
      <c r="AO229" s="493"/>
      <c r="AP229" s="3379"/>
      <c r="AQ229" s="417"/>
      <c r="AR229" s="697"/>
      <c r="AS229" s="158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3573" t="s">
        <v>199</v>
      </c>
      <c r="B230" s="3574"/>
      <c r="C230" s="3360">
        <f t="shared" si="75"/>
        <v>17</v>
      </c>
      <c r="D230" s="3361">
        <f t="shared" si="66"/>
        <v>12</v>
      </c>
      <c r="E230" s="3364">
        <f t="shared" si="67"/>
        <v>5</v>
      </c>
      <c r="F230" s="3556">
        <v>0</v>
      </c>
      <c r="G230" s="3340">
        <v>0</v>
      </c>
      <c r="H230" s="3556">
        <v>2</v>
      </c>
      <c r="I230" s="3340">
        <v>0</v>
      </c>
      <c r="J230" s="3556">
        <v>3</v>
      </c>
      <c r="K230" s="3340">
        <v>2</v>
      </c>
      <c r="L230" s="3556">
        <v>6</v>
      </c>
      <c r="M230" s="3340">
        <v>3</v>
      </c>
      <c r="N230" s="3556">
        <v>1</v>
      </c>
      <c r="O230" s="3340">
        <v>0</v>
      </c>
      <c r="P230" s="3556">
        <v>0</v>
      </c>
      <c r="Q230" s="3340">
        <v>0</v>
      </c>
      <c r="R230" s="3556">
        <v>0</v>
      </c>
      <c r="S230" s="3340">
        <v>0</v>
      </c>
      <c r="T230" s="3556">
        <v>0</v>
      </c>
      <c r="U230" s="3340">
        <v>0</v>
      </c>
      <c r="V230" s="3556">
        <v>0</v>
      </c>
      <c r="W230" s="3340">
        <v>0</v>
      </c>
      <c r="X230" s="3556">
        <v>0</v>
      </c>
      <c r="Y230" s="3340">
        <v>0</v>
      </c>
      <c r="Z230" s="3556">
        <v>0</v>
      </c>
      <c r="AA230" s="3340">
        <v>0</v>
      </c>
      <c r="AB230" s="3556">
        <v>0</v>
      </c>
      <c r="AC230" s="3340">
        <v>0</v>
      </c>
      <c r="AD230" s="3556">
        <v>0</v>
      </c>
      <c r="AE230" s="3340">
        <v>0</v>
      </c>
      <c r="AF230" s="3556">
        <v>0</v>
      </c>
      <c r="AG230" s="3340">
        <v>0</v>
      </c>
      <c r="AH230" s="3556">
        <v>0</v>
      </c>
      <c r="AI230" s="3340">
        <v>0</v>
      </c>
      <c r="AJ230" s="3556">
        <v>0</v>
      </c>
      <c r="AK230" s="3340">
        <v>0</v>
      </c>
      <c r="AL230" s="3556">
        <v>0</v>
      </c>
      <c r="AM230" s="3571">
        <v>0</v>
      </c>
      <c r="AN230" s="3590">
        <v>0</v>
      </c>
      <c r="AO230" s="3591">
        <v>0</v>
      </c>
      <c r="AP230" s="3340">
        <v>0</v>
      </c>
      <c r="AQ230" s="3340">
        <v>0</v>
      </c>
      <c r="AR230" s="3572">
        <v>0</v>
      </c>
      <c r="AS230" s="3556">
        <v>0</v>
      </c>
      <c r="AT230" s="3340">
        <v>0</v>
      </c>
      <c r="AU230" s="3340">
        <v>0</v>
      </c>
      <c r="AV230" s="3340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4957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2948">
        <f t="shared" si="67"/>
        <v>0</v>
      </c>
      <c r="F231" s="55"/>
      <c r="G231" s="57"/>
      <c r="H231" s="55"/>
      <c r="I231" s="57"/>
      <c r="J231" s="55"/>
      <c r="K231" s="57"/>
      <c r="L231" s="55"/>
      <c r="M231" s="57"/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/>
      <c r="AO231" s="373"/>
      <c r="AP231" s="57"/>
      <c r="AQ231" s="57"/>
      <c r="AR231" s="439"/>
      <c r="AS231" s="55"/>
      <c r="AT231" s="57"/>
      <c r="AU231" s="57"/>
      <c r="AV231" s="57"/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3</v>
      </c>
      <c r="D232" s="442">
        <f t="shared" si="66"/>
        <v>2</v>
      </c>
      <c r="E232" s="2939">
        <f t="shared" si="67"/>
        <v>1</v>
      </c>
      <c r="F232" s="36">
        <v>0</v>
      </c>
      <c r="G232" s="40">
        <v>0</v>
      </c>
      <c r="H232" s="36">
        <v>0</v>
      </c>
      <c r="I232" s="40">
        <v>0</v>
      </c>
      <c r="J232" s="36">
        <v>1</v>
      </c>
      <c r="K232" s="40">
        <v>0</v>
      </c>
      <c r="L232" s="36">
        <v>1</v>
      </c>
      <c r="M232" s="40">
        <v>1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2</v>
      </c>
      <c r="D233" s="442">
        <f t="shared" si="66"/>
        <v>1</v>
      </c>
      <c r="E233" s="2939">
        <f t="shared" si="67"/>
        <v>1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0</v>
      </c>
      <c r="L233" s="36">
        <v>1</v>
      </c>
      <c r="M233" s="40">
        <v>1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0</v>
      </c>
      <c r="AO233" s="373">
        <v>0</v>
      </c>
      <c r="AP233" s="57">
        <v>0</v>
      </c>
      <c r="AQ233" s="40">
        <v>0</v>
      </c>
      <c r="AR233" s="240">
        <v>0</v>
      </c>
      <c r="AS233" s="36">
        <v>0</v>
      </c>
      <c r="AT233" s="40">
        <v>0</v>
      </c>
      <c r="AU233" s="40">
        <v>0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2939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2939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2939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0</v>
      </c>
      <c r="D237" s="442">
        <f t="shared" si="76"/>
        <v>0</v>
      </c>
      <c r="E237" s="2939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018"/>
      <c r="B238" s="498" t="s">
        <v>208</v>
      </c>
      <c r="C238" s="451">
        <f t="shared" si="75"/>
        <v>0</v>
      </c>
      <c r="D238" s="444">
        <f t="shared" si="76"/>
        <v>0</v>
      </c>
      <c r="E238" s="2946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4957" t="s">
        <v>209</v>
      </c>
      <c r="B239" s="3592" t="s">
        <v>210</v>
      </c>
      <c r="C239" s="3562">
        <f t="shared" si="75"/>
        <v>0</v>
      </c>
      <c r="D239" s="3563">
        <f t="shared" si="76"/>
        <v>0</v>
      </c>
      <c r="E239" s="3561">
        <f t="shared" si="76"/>
        <v>0</v>
      </c>
      <c r="F239" s="3401"/>
      <c r="G239" s="3404"/>
      <c r="H239" s="3401"/>
      <c r="I239" s="3404"/>
      <c r="J239" s="3401"/>
      <c r="K239" s="3404"/>
      <c r="L239" s="3401"/>
      <c r="M239" s="3404"/>
      <c r="N239" s="3401"/>
      <c r="O239" s="3404"/>
      <c r="P239" s="3401"/>
      <c r="Q239" s="3404"/>
      <c r="R239" s="3401"/>
      <c r="S239" s="3404"/>
      <c r="T239" s="3401"/>
      <c r="U239" s="3404"/>
      <c r="V239" s="3401"/>
      <c r="W239" s="3404"/>
      <c r="X239" s="3401"/>
      <c r="Y239" s="3404"/>
      <c r="Z239" s="3401"/>
      <c r="AA239" s="3404"/>
      <c r="AB239" s="3401"/>
      <c r="AC239" s="3404"/>
      <c r="AD239" s="3401"/>
      <c r="AE239" s="3404"/>
      <c r="AF239" s="3401"/>
      <c r="AG239" s="3404"/>
      <c r="AH239" s="3401"/>
      <c r="AI239" s="3404"/>
      <c r="AJ239" s="3593"/>
      <c r="AK239" s="587"/>
      <c r="AL239" s="3401"/>
      <c r="AM239" s="3525"/>
      <c r="AN239" s="363"/>
      <c r="AO239" s="373"/>
      <c r="AP239" s="57"/>
      <c r="AQ239" s="3404"/>
      <c r="AR239" s="3494"/>
      <c r="AS239" s="3401"/>
      <c r="AT239" s="3404"/>
      <c r="AU239" s="3404"/>
      <c r="AV239" s="3404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2939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2942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4957" t="s">
        <v>213</v>
      </c>
      <c r="B242" s="3582" t="s">
        <v>214</v>
      </c>
      <c r="C242" s="3562">
        <f t="shared" si="75"/>
        <v>2</v>
      </c>
      <c r="D242" s="3563">
        <f>SUM(F242+H242+J242+L242+N242)</f>
        <v>2</v>
      </c>
      <c r="E242" s="3561">
        <f>SUM(G242+I242+K242+M242+O242)</f>
        <v>0</v>
      </c>
      <c r="F242" s="3401">
        <v>0</v>
      </c>
      <c r="G242" s="3404">
        <v>0</v>
      </c>
      <c r="H242" s="3401">
        <v>0</v>
      </c>
      <c r="I242" s="3404">
        <v>0</v>
      </c>
      <c r="J242" s="3401">
        <v>0</v>
      </c>
      <c r="K242" s="3404">
        <v>0</v>
      </c>
      <c r="L242" s="3401">
        <v>2</v>
      </c>
      <c r="M242" s="3404">
        <v>0</v>
      </c>
      <c r="N242" s="3401">
        <v>0</v>
      </c>
      <c r="O242" s="3404">
        <v>0</v>
      </c>
      <c r="P242" s="3576"/>
      <c r="Q242" s="3577"/>
      <c r="R242" s="3576"/>
      <c r="S242" s="3577"/>
      <c r="T242" s="3576"/>
      <c r="U242" s="3577"/>
      <c r="V242" s="3576"/>
      <c r="W242" s="3577"/>
      <c r="X242" s="3576"/>
      <c r="Y242" s="3577"/>
      <c r="Z242" s="3576"/>
      <c r="AA242" s="3577"/>
      <c r="AB242" s="3576"/>
      <c r="AC242" s="3577"/>
      <c r="AD242" s="3576"/>
      <c r="AE242" s="3577"/>
      <c r="AF242" s="3576"/>
      <c r="AG242" s="3577"/>
      <c r="AH242" s="3576"/>
      <c r="AI242" s="3577"/>
      <c r="AJ242" s="3576"/>
      <c r="AK242" s="3577"/>
      <c r="AL242" s="3576"/>
      <c r="AM242" s="3594"/>
      <c r="AN242" s="3526">
        <v>0</v>
      </c>
      <c r="AO242" s="3402">
        <v>0</v>
      </c>
      <c r="AP242" s="3404">
        <v>0</v>
      </c>
      <c r="AQ242" s="3404">
        <v>0</v>
      </c>
      <c r="AR242" s="3579"/>
      <c r="AS242" s="3401">
        <v>0</v>
      </c>
      <c r="AT242" s="3404">
        <v>0</v>
      </c>
      <c r="AU242" s="3404">
        <v>0</v>
      </c>
      <c r="AV242" s="3404"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2939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2939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1</v>
      </c>
      <c r="D245" s="455">
        <f t="shared" si="77"/>
        <v>1</v>
      </c>
      <c r="E245" s="2942">
        <f t="shared" si="77"/>
        <v>0</v>
      </c>
      <c r="F245" s="43">
        <v>0</v>
      </c>
      <c r="G245" s="63">
        <v>0</v>
      </c>
      <c r="H245" s="43">
        <v>0</v>
      </c>
      <c r="I245" s="63">
        <v>0</v>
      </c>
      <c r="J245" s="43">
        <v>1</v>
      </c>
      <c r="K245" s="63">
        <v>0</v>
      </c>
      <c r="L245" s="43">
        <v>0</v>
      </c>
      <c r="M245" s="63">
        <v>0</v>
      </c>
      <c r="N245" s="43">
        <v>0</v>
      </c>
      <c r="O245" s="63"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0</v>
      </c>
      <c r="AQ245" s="43">
        <v>0</v>
      </c>
      <c r="AR245" s="504"/>
      <c r="AS245" s="43">
        <v>0</v>
      </c>
      <c r="AT245" s="63">
        <v>0</v>
      </c>
      <c r="AU245" s="63">
        <v>0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4957" t="s">
        <v>218</v>
      </c>
      <c r="B246" s="3595" t="s">
        <v>248</v>
      </c>
      <c r="C246" s="436">
        <f t="shared" si="75"/>
        <v>1</v>
      </c>
      <c r="D246" s="437">
        <f t="shared" ref="D246:E264" si="78">SUM(F246+H246+J246+L246+N246+P246+R246+T246+V246+X246+Z246+AB246+AD246+AF246+AH246+AJ246+AL246)</f>
        <v>0</v>
      </c>
      <c r="E246" s="2948">
        <f>SUM(G246+I246+K246+M246+O246+Q246+S246+U246+W246+Y246+AA246+AC246+AE246+AG246+AI246+AK246+AM246)</f>
        <v>1</v>
      </c>
      <c r="F246" s="55">
        <v>0</v>
      </c>
      <c r="G246" s="57">
        <v>0</v>
      </c>
      <c r="H246" s="55">
        <v>0</v>
      </c>
      <c r="I246" s="57">
        <v>0</v>
      </c>
      <c r="J246" s="55">
        <v>0</v>
      </c>
      <c r="K246" s="57">
        <v>1</v>
      </c>
      <c r="L246" s="55">
        <v>0</v>
      </c>
      <c r="M246" s="57">
        <v>0</v>
      </c>
      <c r="N246" s="55">
        <v>0</v>
      </c>
      <c r="O246" s="57">
        <v>0</v>
      </c>
      <c r="P246" s="55">
        <v>0</v>
      </c>
      <c r="Q246" s="57">
        <v>0</v>
      </c>
      <c r="R246" s="55">
        <v>0</v>
      </c>
      <c r="S246" s="57">
        <v>0</v>
      </c>
      <c r="T246" s="55">
        <v>0</v>
      </c>
      <c r="U246" s="57">
        <v>0</v>
      </c>
      <c r="V246" s="55">
        <v>0</v>
      </c>
      <c r="W246" s="57">
        <v>0</v>
      </c>
      <c r="X246" s="55">
        <v>0</v>
      </c>
      <c r="Y246" s="57">
        <v>0</v>
      </c>
      <c r="Z246" s="55">
        <v>0</v>
      </c>
      <c r="AA246" s="57">
        <v>0</v>
      </c>
      <c r="AB246" s="55">
        <v>0</v>
      </c>
      <c r="AC246" s="57">
        <v>0</v>
      </c>
      <c r="AD246" s="55">
        <v>0</v>
      </c>
      <c r="AE246" s="57">
        <v>0</v>
      </c>
      <c r="AF246" s="55">
        <v>0</v>
      </c>
      <c r="AG246" s="57">
        <v>0</v>
      </c>
      <c r="AH246" s="55">
        <v>0</v>
      </c>
      <c r="AI246" s="57">
        <v>0</v>
      </c>
      <c r="AJ246" s="55">
        <v>0</v>
      </c>
      <c r="AK246" s="57">
        <v>0</v>
      </c>
      <c r="AL246" s="55">
        <v>0</v>
      </c>
      <c r="AM246" s="3403">
        <v>0</v>
      </c>
      <c r="AN246" s="3402">
        <v>0</v>
      </c>
      <c r="AO246" s="3412">
        <v>0</v>
      </c>
      <c r="AP246" s="3542">
        <v>0</v>
      </c>
      <c r="AQ246" s="57">
        <v>0</v>
      </c>
      <c r="AR246" s="57">
        <v>0</v>
      </c>
      <c r="AS246" s="3401">
        <v>0</v>
      </c>
      <c r="AT246" s="40">
        <v>0</v>
      </c>
      <c r="AU246" s="40">
        <v>0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2947" t="s">
        <v>220</v>
      </c>
      <c r="C247" s="441">
        <f t="shared" si="75"/>
        <v>0</v>
      </c>
      <c r="D247" s="442">
        <f t="shared" si="78"/>
        <v>0</v>
      </c>
      <c r="E247" s="2939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2947" t="s">
        <v>221</v>
      </c>
      <c r="C248" s="441">
        <f t="shared" si="75"/>
        <v>0</v>
      </c>
      <c r="D248" s="442">
        <f t="shared" si="78"/>
        <v>0</v>
      </c>
      <c r="E248" s="2939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2947" t="s">
        <v>222</v>
      </c>
      <c r="C249" s="441">
        <f t="shared" si="75"/>
        <v>0</v>
      </c>
      <c r="D249" s="442">
        <f t="shared" si="78"/>
        <v>0</v>
      </c>
      <c r="E249" s="2939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2947" t="s">
        <v>223</v>
      </c>
      <c r="C250" s="436">
        <f t="shared" si="75"/>
        <v>0</v>
      </c>
      <c r="D250" s="437">
        <f t="shared" si="78"/>
        <v>0</v>
      </c>
      <c r="E250" s="2948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018"/>
      <c r="B251" s="469" t="s">
        <v>224</v>
      </c>
      <c r="C251" s="1588">
        <f t="shared" si="75"/>
        <v>2</v>
      </c>
      <c r="D251" s="432">
        <f t="shared" si="78"/>
        <v>1</v>
      </c>
      <c r="E251" s="416">
        <f t="shared" si="78"/>
        <v>1</v>
      </c>
      <c r="F251" s="36">
        <v>0</v>
      </c>
      <c r="G251" s="40">
        <v>0</v>
      </c>
      <c r="H251" s="36">
        <v>0</v>
      </c>
      <c r="I251" s="40">
        <v>0</v>
      </c>
      <c r="J251" s="36">
        <v>1</v>
      </c>
      <c r="K251" s="40">
        <v>1</v>
      </c>
      <c r="L251" s="36">
        <v>0</v>
      </c>
      <c r="M251" s="40">
        <v>0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4957" t="s">
        <v>225</v>
      </c>
      <c r="B252" s="3595" t="s">
        <v>226</v>
      </c>
      <c r="C252" s="3562">
        <f t="shared" si="75"/>
        <v>0</v>
      </c>
      <c r="D252" s="3563">
        <f t="shared" si="78"/>
        <v>0</v>
      </c>
      <c r="E252" s="3561">
        <f t="shared" si="78"/>
        <v>0</v>
      </c>
      <c r="F252" s="3401"/>
      <c r="G252" s="3404"/>
      <c r="H252" s="3401"/>
      <c r="I252" s="3404"/>
      <c r="J252" s="3401"/>
      <c r="K252" s="3404"/>
      <c r="L252" s="3401"/>
      <c r="M252" s="3404"/>
      <c r="N252" s="3401"/>
      <c r="O252" s="3404"/>
      <c r="P252" s="3401"/>
      <c r="Q252" s="3404"/>
      <c r="R252" s="3401"/>
      <c r="S252" s="3404"/>
      <c r="T252" s="3401"/>
      <c r="U252" s="3404"/>
      <c r="V252" s="3401"/>
      <c r="W252" s="3404"/>
      <c r="X252" s="3401"/>
      <c r="Y252" s="3404"/>
      <c r="Z252" s="3401"/>
      <c r="AA252" s="3404"/>
      <c r="AB252" s="3401"/>
      <c r="AC252" s="3404"/>
      <c r="AD252" s="3401"/>
      <c r="AE252" s="3404"/>
      <c r="AF252" s="3401"/>
      <c r="AG252" s="3404"/>
      <c r="AH252" s="3401"/>
      <c r="AI252" s="3404"/>
      <c r="AJ252" s="3401"/>
      <c r="AK252" s="3404"/>
      <c r="AL252" s="3401"/>
      <c r="AM252" s="3525"/>
      <c r="AN252" s="363"/>
      <c r="AO252" s="373"/>
      <c r="AP252" s="57"/>
      <c r="AQ252" s="507"/>
      <c r="AR252" s="508"/>
      <c r="AS252" s="3401"/>
      <c r="AT252" s="3404"/>
      <c r="AU252" s="3404"/>
      <c r="AV252" s="3404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2938" t="s">
        <v>227</v>
      </c>
      <c r="C253" s="436">
        <f t="shared" si="75"/>
        <v>0</v>
      </c>
      <c r="D253" s="437">
        <f t="shared" si="78"/>
        <v>0</v>
      </c>
      <c r="E253" s="2948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018"/>
      <c r="B254" s="2941" t="s">
        <v>228</v>
      </c>
      <c r="C254" s="3565">
        <f t="shared" si="75"/>
        <v>0</v>
      </c>
      <c r="D254" s="3566">
        <f t="shared" si="78"/>
        <v>0</v>
      </c>
      <c r="E254" s="3567">
        <f t="shared" si="78"/>
        <v>0</v>
      </c>
      <c r="F254" s="3374"/>
      <c r="G254" s="3379"/>
      <c r="H254" s="3374"/>
      <c r="I254" s="3379"/>
      <c r="J254" s="3374"/>
      <c r="K254" s="3379"/>
      <c r="L254" s="3374"/>
      <c r="M254" s="3379"/>
      <c r="N254" s="3374"/>
      <c r="O254" s="3379"/>
      <c r="P254" s="3374"/>
      <c r="Q254" s="3379"/>
      <c r="R254" s="3374"/>
      <c r="S254" s="3379"/>
      <c r="T254" s="3374"/>
      <c r="U254" s="3379"/>
      <c r="V254" s="3374"/>
      <c r="W254" s="3379"/>
      <c r="X254" s="3374"/>
      <c r="Y254" s="3379"/>
      <c r="Z254" s="3374"/>
      <c r="AA254" s="3379"/>
      <c r="AB254" s="3374"/>
      <c r="AC254" s="3379"/>
      <c r="AD254" s="3374"/>
      <c r="AE254" s="3379"/>
      <c r="AF254" s="3374"/>
      <c r="AG254" s="3379"/>
      <c r="AH254" s="3374"/>
      <c r="AI254" s="3379"/>
      <c r="AJ254" s="3374"/>
      <c r="AK254" s="3379"/>
      <c r="AL254" s="3374"/>
      <c r="AM254" s="428"/>
      <c r="AN254" s="3587"/>
      <c r="AO254" s="3259"/>
      <c r="AP254" s="3379"/>
      <c r="AQ254" s="384"/>
      <c r="AR254" s="504"/>
      <c r="AS254" s="3374"/>
      <c r="AT254" s="3379"/>
      <c r="AU254" s="3379"/>
      <c r="AV254" s="3379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022" t="s">
        <v>229</v>
      </c>
      <c r="B255" s="5023"/>
      <c r="C255" s="436">
        <f t="shared" si="75"/>
        <v>0</v>
      </c>
      <c r="D255" s="437">
        <f t="shared" si="78"/>
        <v>0</v>
      </c>
      <c r="E255" s="2948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1</v>
      </c>
      <c r="D256" s="442">
        <f t="shared" si="78"/>
        <v>0</v>
      </c>
      <c r="E256" s="2939">
        <f t="shared" si="78"/>
        <v>1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1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2939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0</v>
      </c>
      <c r="D258" s="442">
        <f t="shared" si="78"/>
        <v>0</v>
      </c>
      <c r="E258" s="2939">
        <f t="shared" si="78"/>
        <v>0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0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4957" t="s">
        <v>233</v>
      </c>
      <c r="B259" s="3582" t="s">
        <v>234</v>
      </c>
      <c r="C259" s="441">
        <f t="shared" si="75"/>
        <v>3</v>
      </c>
      <c r="D259" s="442">
        <f t="shared" si="78"/>
        <v>3</v>
      </c>
      <c r="E259" s="2939">
        <f t="shared" si="78"/>
        <v>0</v>
      </c>
      <c r="F259" s="58">
        <v>0</v>
      </c>
      <c r="G259" s="60">
        <v>0</v>
      </c>
      <c r="H259" s="58">
        <v>2</v>
      </c>
      <c r="I259" s="60">
        <v>0</v>
      </c>
      <c r="J259" s="58">
        <v>0</v>
      </c>
      <c r="K259" s="60">
        <v>0</v>
      </c>
      <c r="L259" s="58">
        <v>0</v>
      </c>
      <c r="M259" s="60">
        <v>0</v>
      </c>
      <c r="N259" s="58">
        <v>1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0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2</v>
      </c>
      <c r="D260" s="442">
        <f t="shared" si="78"/>
        <v>2</v>
      </c>
      <c r="E260" s="2939">
        <f t="shared" si="78"/>
        <v>0</v>
      </c>
      <c r="F260" s="58">
        <v>0</v>
      </c>
      <c r="G260" s="60">
        <v>0</v>
      </c>
      <c r="H260" s="58">
        <v>0</v>
      </c>
      <c r="I260" s="60">
        <v>0</v>
      </c>
      <c r="J260" s="58">
        <v>0</v>
      </c>
      <c r="K260" s="60">
        <v>0</v>
      </c>
      <c r="L260" s="58">
        <v>2</v>
      </c>
      <c r="M260" s="60">
        <v>0</v>
      </c>
      <c r="N260" s="58">
        <v>0</v>
      </c>
      <c r="O260" s="60">
        <v>0</v>
      </c>
      <c r="P260" s="58">
        <v>0</v>
      </c>
      <c r="Q260" s="60">
        <v>0</v>
      </c>
      <c r="R260" s="58">
        <v>0</v>
      </c>
      <c r="S260" s="60">
        <v>0</v>
      </c>
      <c r="T260" s="58">
        <v>0</v>
      </c>
      <c r="U260" s="60">
        <v>0</v>
      </c>
      <c r="V260" s="58">
        <v>0</v>
      </c>
      <c r="W260" s="60">
        <v>0</v>
      </c>
      <c r="X260" s="58">
        <v>0</v>
      </c>
      <c r="Y260" s="60">
        <v>0</v>
      </c>
      <c r="Z260" s="58">
        <v>0</v>
      </c>
      <c r="AA260" s="60">
        <v>0</v>
      </c>
      <c r="AB260" s="58">
        <v>0</v>
      </c>
      <c r="AC260" s="60">
        <v>0</v>
      </c>
      <c r="AD260" s="58">
        <v>0</v>
      </c>
      <c r="AE260" s="60">
        <v>0</v>
      </c>
      <c r="AF260" s="58">
        <v>0</v>
      </c>
      <c r="AG260" s="60">
        <v>0</v>
      </c>
      <c r="AH260" s="58">
        <v>0</v>
      </c>
      <c r="AI260" s="60">
        <v>0</v>
      </c>
      <c r="AJ260" s="58">
        <v>0</v>
      </c>
      <c r="AK260" s="60">
        <v>0</v>
      </c>
      <c r="AL260" s="58">
        <v>0</v>
      </c>
      <c r="AM260" s="352">
        <v>0</v>
      </c>
      <c r="AN260" s="363">
        <v>0</v>
      </c>
      <c r="AO260" s="373">
        <v>0</v>
      </c>
      <c r="AP260" s="57">
        <v>0</v>
      </c>
      <c r="AQ260" s="60">
        <v>0</v>
      </c>
      <c r="AR260" s="307">
        <v>0</v>
      </c>
      <c r="AS260" s="58">
        <v>0</v>
      </c>
      <c r="AT260" s="60">
        <v>0</v>
      </c>
      <c r="AU260" s="60">
        <v>0</v>
      </c>
      <c r="AV260" s="60"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2939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2939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018"/>
      <c r="B263" s="477" t="s">
        <v>238</v>
      </c>
      <c r="C263" s="454">
        <f t="shared" si="75"/>
        <v>0</v>
      </c>
      <c r="D263" s="455">
        <f t="shared" si="78"/>
        <v>0</v>
      </c>
      <c r="E263" s="2942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697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2942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3587"/>
      <c r="AO265" s="3259"/>
      <c r="AP265" s="3379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032" t="s">
        <v>72</v>
      </c>
      <c r="D267" s="5032"/>
      <c r="E267" s="5032"/>
      <c r="F267" s="4958" t="s">
        <v>250</v>
      </c>
      <c r="G267" s="4975"/>
      <c r="H267" s="4958" t="s">
        <v>251</v>
      </c>
      <c r="I267" s="4975"/>
      <c r="J267" s="4958" t="s">
        <v>252</v>
      </c>
      <c r="K267" s="4975"/>
      <c r="L267" s="4958" t="s">
        <v>253</v>
      </c>
      <c r="M267" s="4975"/>
      <c r="N267" s="4958" t="s">
        <v>254</v>
      </c>
      <c r="O267" s="4975"/>
      <c r="P267" s="4958" t="s">
        <v>255</v>
      </c>
      <c r="Q267" s="4975"/>
      <c r="R267" s="4958" t="s">
        <v>256</v>
      </c>
      <c r="S267" s="4975"/>
      <c r="T267" s="4958" t="s">
        <v>257</v>
      </c>
      <c r="U267" s="4975"/>
      <c r="V267" s="4958" t="s">
        <v>258</v>
      </c>
      <c r="W267" s="4975"/>
      <c r="X267" s="4958" t="s">
        <v>259</v>
      </c>
      <c r="Y267" s="4975"/>
      <c r="Z267" s="4958" t="s">
        <v>260</v>
      </c>
      <c r="AA267" s="4975"/>
      <c r="AB267" s="4958" t="s">
        <v>261</v>
      </c>
      <c r="AC267" s="4975"/>
      <c r="AD267" s="4958" t="s">
        <v>262</v>
      </c>
      <c r="AE267" s="4975"/>
      <c r="AF267" s="4958" t="s">
        <v>263</v>
      </c>
      <c r="AG267" s="4975"/>
      <c r="AH267" s="4958" t="s">
        <v>264</v>
      </c>
      <c r="AI267" s="4975"/>
      <c r="AJ267" s="4958" t="s">
        <v>265</v>
      </c>
      <c r="AK267" s="4975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001"/>
      <c r="B268" s="4947"/>
      <c r="C268" s="3351" t="s">
        <v>97</v>
      </c>
      <c r="D268" s="3488" t="s">
        <v>62</v>
      </c>
      <c r="E268" s="3355" t="s">
        <v>98</v>
      </c>
      <c r="F268" s="3553" t="s">
        <v>62</v>
      </c>
      <c r="G268" s="3596" t="s">
        <v>98</v>
      </c>
      <c r="H268" s="3553" t="s">
        <v>62</v>
      </c>
      <c r="I268" s="3596" t="s">
        <v>98</v>
      </c>
      <c r="J268" s="3553" t="s">
        <v>62</v>
      </c>
      <c r="K268" s="3596" t="s">
        <v>98</v>
      </c>
      <c r="L268" s="3553" t="s">
        <v>62</v>
      </c>
      <c r="M268" s="3596" t="s">
        <v>98</v>
      </c>
      <c r="N268" s="3553" t="s">
        <v>62</v>
      </c>
      <c r="O268" s="3596" t="s">
        <v>98</v>
      </c>
      <c r="P268" s="3553" t="s">
        <v>62</v>
      </c>
      <c r="Q268" s="3596" t="s">
        <v>98</v>
      </c>
      <c r="R268" s="3553" t="s">
        <v>62</v>
      </c>
      <c r="S268" s="3596" t="s">
        <v>98</v>
      </c>
      <c r="T268" s="3553" t="s">
        <v>62</v>
      </c>
      <c r="U268" s="3596" t="s">
        <v>98</v>
      </c>
      <c r="V268" s="3553" t="s">
        <v>62</v>
      </c>
      <c r="W268" s="3596" t="s">
        <v>98</v>
      </c>
      <c r="X268" s="3553" t="s">
        <v>62</v>
      </c>
      <c r="Y268" s="3596" t="s">
        <v>98</v>
      </c>
      <c r="Z268" s="3553" t="s">
        <v>62</v>
      </c>
      <c r="AA268" s="3596" t="s">
        <v>98</v>
      </c>
      <c r="AB268" s="3553" t="s">
        <v>62</v>
      </c>
      <c r="AC268" s="3596" t="s">
        <v>98</v>
      </c>
      <c r="AD268" s="3553" t="s">
        <v>62</v>
      </c>
      <c r="AE268" s="3596" t="s">
        <v>98</v>
      </c>
      <c r="AF268" s="3553" t="s">
        <v>62</v>
      </c>
      <c r="AG268" s="3596" t="s">
        <v>98</v>
      </c>
      <c r="AH268" s="3553" t="s">
        <v>62</v>
      </c>
      <c r="AI268" s="3596" t="s">
        <v>98</v>
      </c>
      <c r="AJ268" s="3553" t="s">
        <v>62</v>
      </c>
      <c r="AK268" s="3596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044" t="s">
        <v>266</v>
      </c>
      <c r="B269" s="3400" t="s">
        <v>171</v>
      </c>
      <c r="C269" s="3490">
        <f>SUM(D269+E269)</f>
        <v>0</v>
      </c>
      <c r="D269" s="3491">
        <f>SUM(F269+H269+J269+L269+N269+P269+R269+T269+V269+X269+Z269+AB269+AD269+AF269+AH269+AJ269)</f>
        <v>0</v>
      </c>
      <c r="E269" s="3492">
        <f>SUM(G269+I269+K269+M269+O269+Q269+S269+U269+W269+Y269+AA269+AC269+AE269+AG269+AI269+AK269)</f>
        <v>0</v>
      </c>
      <c r="F269" s="3401"/>
      <c r="G269" s="3404"/>
      <c r="H269" s="3401"/>
      <c r="I269" s="3404"/>
      <c r="J269" s="3401"/>
      <c r="K269" s="3404"/>
      <c r="L269" s="3401"/>
      <c r="M269" s="3404"/>
      <c r="N269" s="3401"/>
      <c r="O269" s="3404"/>
      <c r="P269" s="3401"/>
      <c r="Q269" s="3404"/>
      <c r="R269" s="3401"/>
      <c r="S269" s="3404"/>
      <c r="T269" s="3401"/>
      <c r="U269" s="3404"/>
      <c r="V269" s="3401"/>
      <c r="W269" s="3404"/>
      <c r="X269" s="3401"/>
      <c r="Y269" s="3404"/>
      <c r="Z269" s="3401"/>
      <c r="AA269" s="3404"/>
      <c r="AB269" s="3401"/>
      <c r="AC269" s="3404"/>
      <c r="AD269" s="3401"/>
      <c r="AE269" s="3404"/>
      <c r="AF269" s="3401"/>
      <c r="AG269" s="3404"/>
      <c r="AH269" s="3401"/>
      <c r="AI269" s="3404"/>
      <c r="AJ269" s="3401"/>
      <c r="AK269" s="3404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045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2944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044" t="s">
        <v>267</v>
      </c>
      <c r="B271" s="3400" t="s">
        <v>171</v>
      </c>
      <c r="C271" s="3490">
        <f>SUM(D271+E271)</f>
        <v>0</v>
      </c>
      <c r="D271" s="3491">
        <f t="shared" si="80"/>
        <v>0</v>
      </c>
      <c r="E271" s="3492">
        <f t="shared" si="80"/>
        <v>0</v>
      </c>
      <c r="F271" s="3401"/>
      <c r="G271" s="3404"/>
      <c r="H271" s="3401"/>
      <c r="I271" s="3404"/>
      <c r="J271" s="3401"/>
      <c r="K271" s="3404"/>
      <c r="L271" s="3401"/>
      <c r="M271" s="3404"/>
      <c r="N271" s="3401"/>
      <c r="O271" s="3404"/>
      <c r="P271" s="3401"/>
      <c r="Q271" s="3404"/>
      <c r="R271" s="3401"/>
      <c r="S271" s="3404"/>
      <c r="T271" s="3401"/>
      <c r="U271" s="3404"/>
      <c r="V271" s="3401"/>
      <c r="W271" s="3404"/>
      <c r="X271" s="3401"/>
      <c r="Y271" s="3404"/>
      <c r="Z271" s="3401"/>
      <c r="AA271" s="3404"/>
      <c r="AB271" s="3401"/>
      <c r="AC271" s="3404"/>
      <c r="AD271" s="3401"/>
      <c r="AE271" s="3404"/>
      <c r="AF271" s="3401"/>
      <c r="AG271" s="3404"/>
      <c r="AH271" s="3401"/>
      <c r="AI271" s="3404"/>
      <c r="AJ271" s="3401"/>
      <c r="AK271" s="3404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045"/>
      <c r="B272" s="88" t="s">
        <v>85</v>
      </c>
      <c r="C272" s="3452">
        <f>SUM(D272+E272)</f>
        <v>0</v>
      </c>
      <c r="D272" s="3453">
        <f t="shared" si="80"/>
        <v>0</v>
      </c>
      <c r="E272" s="3454">
        <f t="shared" si="80"/>
        <v>0</v>
      </c>
      <c r="F272" s="3374"/>
      <c r="G272" s="3379"/>
      <c r="H272" s="3374"/>
      <c r="I272" s="3379"/>
      <c r="J272" s="3374"/>
      <c r="K272" s="3379"/>
      <c r="L272" s="3374"/>
      <c r="M272" s="3379"/>
      <c r="N272" s="3374"/>
      <c r="O272" s="3379"/>
      <c r="P272" s="3374"/>
      <c r="Q272" s="3379"/>
      <c r="R272" s="3374"/>
      <c r="S272" s="3379"/>
      <c r="T272" s="3374"/>
      <c r="U272" s="3379"/>
      <c r="V272" s="3374"/>
      <c r="W272" s="3379"/>
      <c r="X272" s="3374"/>
      <c r="Y272" s="3379"/>
      <c r="Z272" s="3374"/>
      <c r="AA272" s="3379"/>
      <c r="AB272" s="3374"/>
      <c r="AC272" s="3379"/>
      <c r="AD272" s="3374"/>
      <c r="AE272" s="3379"/>
      <c r="AF272" s="3374"/>
      <c r="AG272" s="3379"/>
      <c r="AH272" s="3374"/>
      <c r="AI272" s="3379"/>
      <c r="AJ272" s="3374"/>
      <c r="AK272" s="3379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046" t="s">
        <v>269</v>
      </c>
      <c r="B274" s="5044" t="s">
        <v>270</v>
      </c>
      <c r="C274" s="4905" t="s">
        <v>4</v>
      </c>
      <c r="D274" s="4789"/>
      <c r="E274" s="4889"/>
      <c r="F274" s="5050" t="s">
        <v>271</v>
      </c>
      <c r="G274" s="5051"/>
      <c r="H274" s="5051"/>
      <c r="I274" s="5051"/>
      <c r="J274" s="5051"/>
      <c r="K274" s="5051"/>
      <c r="L274" s="5051"/>
      <c r="M274" s="5051"/>
      <c r="N274" s="5051"/>
      <c r="O274" s="5051"/>
      <c r="P274" s="5051"/>
      <c r="Q274" s="5051"/>
      <c r="R274" s="5051"/>
      <c r="S274" s="5051"/>
      <c r="T274" s="5051"/>
      <c r="U274" s="5051"/>
      <c r="V274" s="5051"/>
      <c r="W274" s="5051"/>
      <c r="X274" s="5051"/>
      <c r="Y274" s="5051"/>
      <c r="Z274" s="5051"/>
      <c r="AA274" s="5051"/>
      <c r="AB274" s="5051"/>
      <c r="AC274" s="5051"/>
      <c r="AD274" s="5051"/>
      <c r="AE274" s="5051"/>
      <c r="AF274" s="5051"/>
      <c r="AG274" s="5051"/>
      <c r="AH274" s="5051"/>
      <c r="AI274" s="5051"/>
      <c r="AJ274" s="5051"/>
      <c r="AK274" s="5052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001"/>
      <c r="D275" s="4790"/>
      <c r="E275" s="4947"/>
      <c r="F275" s="5050" t="s">
        <v>183</v>
      </c>
      <c r="G275" s="5053"/>
      <c r="H275" s="5050" t="s">
        <v>184</v>
      </c>
      <c r="I275" s="5053"/>
      <c r="J275" s="5050" t="s">
        <v>119</v>
      </c>
      <c r="K275" s="5053"/>
      <c r="L275" s="5050" t="s">
        <v>12</v>
      </c>
      <c r="M275" s="5053"/>
      <c r="N275" s="4958" t="s">
        <v>13</v>
      </c>
      <c r="O275" s="4975"/>
      <c r="P275" s="4958" t="s">
        <v>14</v>
      </c>
      <c r="Q275" s="4975"/>
      <c r="R275" s="4958" t="s">
        <v>15</v>
      </c>
      <c r="S275" s="4975"/>
      <c r="T275" s="4958" t="s">
        <v>16</v>
      </c>
      <c r="U275" s="4975"/>
      <c r="V275" s="4958" t="s">
        <v>17</v>
      </c>
      <c r="W275" s="4975"/>
      <c r="X275" s="4958" t="s">
        <v>18</v>
      </c>
      <c r="Y275" s="4975"/>
      <c r="Z275" s="4958" t="s">
        <v>273</v>
      </c>
      <c r="AA275" s="4975"/>
      <c r="AB275" s="4958" t="s">
        <v>45</v>
      </c>
      <c r="AC275" s="4975"/>
      <c r="AD275" s="4958" t="s">
        <v>46</v>
      </c>
      <c r="AE275" s="4975"/>
      <c r="AF275" s="4958" t="s">
        <v>274</v>
      </c>
      <c r="AG275" s="4975"/>
      <c r="AH275" s="4958" t="s">
        <v>275</v>
      </c>
      <c r="AI275" s="4975"/>
      <c r="AJ275" s="5015" t="s">
        <v>276</v>
      </c>
      <c r="AK275" s="5054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048"/>
      <c r="B276" s="5045"/>
      <c r="C276" s="3597" t="s">
        <v>97</v>
      </c>
      <c r="D276" s="3598" t="s">
        <v>62</v>
      </c>
      <c r="E276" s="2937" t="s">
        <v>98</v>
      </c>
      <c r="F276" s="3599" t="s">
        <v>62</v>
      </c>
      <c r="G276" s="686" t="s">
        <v>98</v>
      </c>
      <c r="H276" s="3599" t="s">
        <v>62</v>
      </c>
      <c r="I276" s="686" t="s">
        <v>98</v>
      </c>
      <c r="J276" s="3599" t="s">
        <v>62</v>
      </c>
      <c r="K276" s="686" t="s">
        <v>98</v>
      </c>
      <c r="L276" s="3599" t="s">
        <v>62</v>
      </c>
      <c r="M276" s="686" t="s">
        <v>98</v>
      </c>
      <c r="N276" s="3599" t="s">
        <v>62</v>
      </c>
      <c r="O276" s="686" t="s">
        <v>98</v>
      </c>
      <c r="P276" s="3599" t="s">
        <v>62</v>
      </c>
      <c r="Q276" s="686" t="s">
        <v>98</v>
      </c>
      <c r="R276" s="3599" t="s">
        <v>62</v>
      </c>
      <c r="S276" s="686" t="s">
        <v>98</v>
      </c>
      <c r="T276" s="3600" t="s">
        <v>62</v>
      </c>
      <c r="U276" s="3600" t="s">
        <v>98</v>
      </c>
      <c r="V276" s="3601" t="s">
        <v>62</v>
      </c>
      <c r="W276" s="686" t="s">
        <v>98</v>
      </c>
      <c r="X276" s="3599" t="s">
        <v>62</v>
      </c>
      <c r="Y276" s="686" t="s">
        <v>98</v>
      </c>
      <c r="Z276" s="3599" t="s">
        <v>62</v>
      </c>
      <c r="AA276" s="686" t="s">
        <v>98</v>
      </c>
      <c r="AB276" s="3599" t="s">
        <v>62</v>
      </c>
      <c r="AC276" s="686" t="s">
        <v>98</v>
      </c>
      <c r="AD276" s="3599" t="s">
        <v>62</v>
      </c>
      <c r="AE276" s="686" t="s">
        <v>98</v>
      </c>
      <c r="AF276" s="3599" t="s">
        <v>62</v>
      </c>
      <c r="AG276" s="686" t="s">
        <v>98</v>
      </c>
      <c r="AH276" s="3599" t="s">
        <v>62</v>
      </c>
      <c r="AI276" s="686" t="s">
        <v>98</v>
      </c>
      <c r="AJ276" s="3599" t="s">
        <v>62</v>
      </c>
      <c r="AK276" s="687" t="s">
        <v>98</v>
      </c>
      <c r="AL276" s="4947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044" t="s">
        <v>277</v>
      </c>
      <c r="B277" s="3602" t="s">
        <v>73</v>
      </c>
      <c r="C277" s="3603">
        <f>SUM(D277+E277)</f>
        <v>0</v>
      </c>
      <c r="D277" s="3604">
        <f>SUM(F277+H277+J277+L277+N277+P277+R277+T277+V277+X277+Z277+AB277+AD277+AF277+AH277+AJ277)</f>
        <v>0</v>
      </c>
      <c r="E277" s="3524">
        <f>SUM(G277+I277+K277+M277+O277+Q277+S277+U277+W277+Y277+AA277+AC277+AE277+AG277+AI277+AK277)</f>
        <v>0</v>
      </c>
      <c r="F277" s="3401"/>
      <c r="G277" s="3404"/>
      <c r="H277" s="3401"/>
      <c r="I277" s="3404"/>
      <c r="J277" s="3401"/>
      <c r="K277" s="3404"/>
      <c r="L277" s="3401"/>
      <c r="M277" s="3404"/>
      <c r="N277" s="3401"/>
      <c r="O277" s="3404"/>
      <c r="P277" s="3401"/>
      <c r="Q277" s="3404"/>
      <c r="R277" s="3401"/>
      <c r="S277" s="3404"/>
      <c r="T277" s="3401"/>
      <c r="U277" s="3404"/>
      <c r="V277" s="3401"/>
      <c r="W277" s="3404"/>
      <c r="X277" s="3401"/>
      <c r="Y277" s="3404"/>
      <c r="Z277" s="3401"/>
      <c r="AA277" s="3404"/>
      <c r="AB277" s="3401"/>
      <c r="AC277" s="3404"/>
      <c r="AD277" s="3401"/>
      <c r="AE277" s="3404"/>
      <c r="AF277" s="3401"/>
      <c r="AG277" s="3404"/>
      <c r="AH277" s="3401"/>
      <c r="AI277" s="3404"/>
      <c r="AJ277" s="3401"/>
      <c r="AK277" s="3493"/>
      <c r="AL277" s="3404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045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044" t="s">
        <v>278</v>
      </c>
      <c r="B279" s="698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3500"/>
      <c r="AW279" s="3406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045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3508"/>
      <c r="AW280" s="3486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3508"/>
      <c r="AW281" s="3486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030" t="s">
        <v>281</v>
      </c>
      <c r="D282" s="5030"/>
      <c r="E282" s="5030"/>
      <c r="F282" s="4958" t="s">
        <v>282</v>
      </c>
      <c r="G282" s="4959"/>
      <c r="H282" s="4959"/>
      <c r="I282" s="4959"/>
      <c r="J282" s="4959"/>
      <c r="K282" s="4959"/>
      <c r="L282" s="4959"/>
      <c r="M282" s="4959"/>
      <c r="N282" s="4959"/>
      <c r="O282" s="4959"/>
      <c r="P282" s="4959"/>
      <c r="Q282" s="4959"/>
      <c r="R282" s="4959"/>
      <c r="S282" s="4959"/>
      <c r="T282" s="4959"/>
      <c r="U282" s="4959"/>
      <c r="V282" s="4959"/>
      <c r="W282" s="4959"/>
      <c r="X282" s="4959"/>
      <c r="Y282" s="4959"/>
      <c r="Z282" s="4959"/>
      <c r="AA282" s="4959"/>
      <c r="AB282" s="4959"/>
      <c r="AC282" s="4959"/>
      <c r="AD282" s="4959"/>
      <c r="AE282" s="4959"/>
      <c r="AF282" s="4959"/>
      <c r="AG282" s="4959"/>
      <c r="AH282" s="4959"/>
      <c r="AI282" s="4959"/>
      <c r="AJ282" s="4959"/>
      <c r="AK282" s="4959"/>
      <c r="AL282" s="4959"/>
      <c r="AM282" s="4960"/>
      <c r="AN282" s="5027" t="s">
        <v>85</v>
      </c>
      <c r="AO282" s="5027"/>
      <c r="AP282" s="5016"/>
      <c r="AQ282" s="5055" t="s">
        <v>283</v>
      </c>
      <c r="AR282" s="4918"/>
      <c r="AS282" s="4957" t="s">
        <v>7</v>
      </c>
      <c r="AT282" s="4957" t="s">
        <v>8</v>
      </c>
      <c r="AU282" s="4889" t="s">
        <v>244</v>
      </c>
      <c r="AV282" s="3508"/>
      <c r="AW282" s="3486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030"/>
      <c r="D283" s="5030"/>
      <c r="E283" s="5030"/>
      <c r="F283" s="5015" t="s">
        <v>284</v>
      </c>
      <c r="G283" s="5027"/>
      <c r="H283" s="5015" t="s">
        <v>183</v>
      </c>
      <c r="I283" s="5027"/>
      <c r="J283" s="5015" t="s">
        <v>184</v>
      </c>
      <c r="K283" s="5027"/>
      <c r="L283" s="5015" t="s">
        <v>119</v>
      </c>
      <c r="M283" s="5027"/>
      <c r="N283" s="5015" t="s">
        <v>12</v>
      </c>
      <c r="O283" s="5027"/>
      <c r="P283" s="5015" t="s">
        <v>121</v>
      </c>
      <c r="Q283" s="5016"/>
      <c r="R283" s="5015" t="s">
        <v>122</v>
      </c>
      <c r="S283" s="5016"/>
      <c r="T283" s="5015" t="s">
        <v>123</v>
      </c>
      <c r="U283" s="5016"/>
      <c r="V283" s="5015" t="s">
        <v>124</v>
      </c>
      <c r="W283" s="5016"/>
      <c r="X283" s="5015" t="s">
        <v>125</v>
      </c>
      <c r="Y283" s="5016"/>
      <c r="Z283" s="5015" t="s">
        <v>126</v>
      </c>
      <c r="AA283" s="5016"/>
      <c r="AB283" s="5015" t="s">
        <v>127</v>
      </c>
      <c r="AC283" s="5016"/>
      <c r="AD283" s="5015" t="s">
        <v>128</v>
      </c>
      <c r="AE283" s="5016"/>
      <c r="AF283" s="5015" t="s">
        <v>129</v>
      </c>
      <c r="AG283" s="5016"/>
      <c r="AH283" s="5015" t="s">
        <v>130</v>
      </c>
      <c r="AI283" s="5016"/>
      <c r="AJ283" s="5015" t="s">
        <v>131</v>
      </c>
      <c r="AK283" s="5016"/>
      <c r="AL283" s="5015" t="s">
        <v>132</v>
      </c>
      <c r="AM283" s="5054"/>
      <c r="AN283" s="4887" t="s">
        <v>285</v>
      </c>
      <c r="AO283" s="4887" t="s">
        <v>286</v>
      </c>
      <c r="AP283" s="4889" t="s">
        <v>287</v>
      </c>
      <c r="AQ283" s="5056"/>
      <c r="AR283" s="5057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001"/>
      <c r="B284" s="4947"/>
      <c r="C284" s="3351" t="s">
        <v>97</v>
      </c>
      <c r="D284" s="3488" t="s">
        <v>62</v>
      </c>
      <c r="E284" s="3596" t="s">
        <v>98</v>
      </c>
      <c r="F284" s="3351" t="s">
        <v>288</v>
      </c>
      <c r="G284" s="3539" t="s">
        <v>98</v>
      </c>
      <c r="H284" s="3351" t="s">
        <v>288</v>
      </c>
      <c r="I284" s="3539" t="s">
        <v>98</v>
      </c>
      <c r="J284" s="3351" t="s">
        <v>288</v>
      </c>
      <c r="K284" s="3539" t="s">
        <v>98</v>
      </c>
      <c r="L284" s="3351" t="s">
        <v>288</v>
      </c>
      <c r="M284" s="3539" t="s">
        <v>98</v>
      </c>
      <c r="N284" s="3351" t="s">
        <v>288</v>
      </c>
      <c r="O284" s="3539" t="s">
        <v>98</v>
      </c>
      <c r="P284" s="3351" t="s">
        <v>288</v>
      </c>
      <c r="Q284" s="3539" t="s">
        <v>98</v>
      </c>
      <c r="R284" s="3351" t="s">
        <v>288</v>
      </c>
      <c r="S284" s="3539" t="s">
        <v>98</v>
      </c>
      <c r="T284" s="3351" t="s">
        <v>288</v>
      </c>
      <c r="U284" s="3539" t="s">
        <v>98</v>
      </c>
      <c r="V284" s="3351" t="s">
        <v>288</v>
      </c>
      <c r="W284" s="3539" t="s">
        <v>98</v>
      </c>
      <c r="X284" s="3351" t="s">
        <v>288</v>
      </c>
      <c r="Y284" s="3539" t="s">
        <v>98</v>
      </c>
      <c r="Z284" s="3351" t="s">
        <v>288</v>
      </c>
      <c r="AA284" s="3539" t="s">
        <v>98</v>
      </c>
      <c r="AB284" s="3351" t="s">
        <v>288</v>
      </c>
      <c r="AC284" s="3539" t="s">
        <v>98</v>
      </c>
      <c r="AD284" s="3351" t="s">
        <v>288</v>
      </c>
      <c r="AE284" s="3539" t="s">
        <v>98</v>
      </c>
      <c r="AF284" s="3351" t="s">
        <v>288</v>
      </c>
      <c r="AG284" s="3539" t="s">
        <v>98</v>
      </c>
      <c r="AH284" s="3351" t="s">
        <v>288</v>
      </c>
      <c r="AI284" s="3539" t="s">
        <v>98</v>
      </c>
      <c r="AJ284" s="3351" t="s">
        <v>288</v>
      </c>
      <c r="AK284" s="3539" t="s">
        <v>98</v>
      </c>
      <c r="AL284" s="3351" t="s">
        <v>288</v>
      </c>
      <c r="AM284" s="3605" t="s">
        <v>98</v>
      </c>
      <c r="AN284" s="5058"/>
      <c r="AO284" s="5058"/>
      <c r="AP284" s="4947"/>
      <c r="AQ284" s="3351" t="s">
        <v>289</v>
      </c>
      <c r="AR284" s="3441" t="s">
        <v>290</v>
      </c>
      <c r="AS284" s="5018"/>
      <c r="AT284" s="5018"/>
      <c r="AU284" s="4947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4948" t="s">
        <v>291</v>
      </c>
      <c r="B285" s="4949"/>
      <c r="C285" s="3554">
        <f t="shared" ref="C285:C294" si="82">SUM(D285+E285)</f>
        <v>1</v>
      </c>
      <c r="D285" s="3555">
        <f>SUM(F285+H285+J285+L285+N285+P285+R285+T285+V285+X285+Z285+AB285+AD285+AF285+AH285+AJ285+AL285)</f>
        <v>0</v>
      </c>
      <c r="E285" s="3570">
        <f>SUM(G285+I285+K285+M285+O285+Q285+S285+U285+W285+Y285+AA285+AC285+AE285+AG285+AI285+AK285+AM285)</f>
        <v>1</v>
      </c>
      <c r="F285" s="3554">
        <f>SUM(F295:F303)</f>
        <v>0</v>
      </c>
      <c r="G285" s="3606">
        <f>SUM(G295:G303)</f>
        <v>0</v>
      </c>
      <c r="H285" s="3554">
        <f>SUM(H295:H303)</f>
        <v>0</v>
      </c>
      <c r="I285" s="3606">
        <f>SUM(I295:I303)</f>
        <v>0</v>
      </c>
      <c r="J285" s="3554">
        <f>SUM(J295:J303)</f>
        <v>0</v>
      </c>
      <c r="K285" s="3606">
        <f>SUM(K286:K303)</f>
        <v>0</v>
      </c>
      <c r="L285" s="3554">
        <f>SUM(L295:L303)</f>
        <v>0</v>
      </c>
      <c r="M285" s="3606">
        <f>SUM(M286:M303)</f>
        <v>0</v>
      </c>
      <c r="N285" s="3554">
        <f>SUM(N295:N303)</f>
        <v>0</v>
      </c>
      <c r="O285" s="3606">
        <f>SUM(O286:O303)</f>
        <v>0</v>
      </c>
      <c r="P285" s="3554">
        <f>SUM(P295:P303)</f>
        <v>0</v>
      </c>
      <c r="Q285" s="3606">
        <f>SUM(Q286:Q303)</f>
        <v>0</v>
      </c>
      <c r="R285" s="3554">
        <f>SUM(R295:R303)</f>
        <v>0</v>
      </c>
      <c r="S285" s="3606">
        <f>SUM(S286:S303)</f>
        <v>0</v>
      </c>
      <c r="T285" s="3554">
        <f>SUM(T295:T303)</f>
        <v>0</v>
      </c>
      <c r="U285" s="3606">
        <f>SUM(U286:U303)</f>
        <v>0</v>
      </c>
      <c r="V285" s="3554">
        <f>SUM(V295:V303)</f>
        <v>0</v>
      </c>
      <c r="W285" s="3606">
        <f>SUM(W286:W303)</f>
        <v>1</v>
      </c>
      <c r="X285" s="3554">
        <f>SUM(X295:X303)</f>
        <v>0</v>
      </c>
      <c r="Y285" s="3606">
        <f>SUM(Y286:Y303)</f>
        <v>0</v>
      </c>
      <c r="Z285" s="3554">
        <f>SUM(Z295:Z303)</f>
        <v>0</v>
      </c>
      <c r="AA285" s="3606">
        <f>SUM(AA286:AA303)</f>
        <v>0</v>
      </c>
      <c r="AB285" s="3554">
        <f t="shared" ref="AB285:AM285" si="83">SUM(AB295:AB303)</f>
        <v>0</v>
      </c>
      <c r="AC285" s="3606">
        <f>SUM(AC286:AC303)</f>
        <v>0</v>
      </c>
      <c r="AD285" s="3554">
        <f t="shared" si="83"/>
        <v>0</v>
      </c>
      <c r="AE285" s="3606">
        <f t="shared" si="83"/>
        <v>0</v>
      </c>
      <c r="AF285" s="3554">
        <f t="shared" si="83"/>
        <v>0</v>
      </c>
      <c r="AG285" s="3606">
        <f t="shared" si="83"/>
        <v>0</v>
      </c>
      <c r="AH285" s="3554">
        <f t="shared" si="83"/>
        <v>0</v>
      </c>
      <c r="AI285" s="3606">
        <f t="shared" si="83"/>
        <v>0</v>
      </c>
      <c r="AJ285" s="3554">
        <f t="shared" si="83"/>
        <v>0</v>
      </c>
      <c r="AK285" s="3606">
        <f t="shared" si="83"/>
        <v>0</v>
      </c>
      <c r="AL285" s="3554">
        <f>SUM(AL295:AL303)</f>
        <v>0</v>
      </c>
      <c r="AM285" s="3607">
        <f t="shared" si="83"/>
        <v>0</v>
      </c>
      <c r="AN285" s="3589">
        <f t="shared" ref="AN285:AU285" si="84">SUM(AN286:AN303)</f>
        <v>2</v>
      </c>
      <c r="AO285" s="3589">
        <f t="shared" si="84"/>
        <v>2</v>
      </c>
      <c r="AP285" s="3608">
        <f t="shared" si="84"/>
        <v>0</v>
      </c>
      <c r="AQ285" s="3554">
        <f t="shared" si="84"/>
        <v>0</v>
      </c>
      <c r="AR285" s="3608">
        <f t="shared" si="84"/>
        <v>0</v>
      </c>
      <c r="AS285" s="3609">
        <f t="shared" si="84"/>
        <v>0</v>
      </c>
      <c r="AT285" s="3609">
        <f t="shared" si="84"/>
        <v>0</v>
      </c>
      <c r="AU285" s="3570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3610" t="s">
        <v>33</v>
      </c>
      <c r="C286" s="234">
        <f t="shared" si="82"/>
        <v>1</v>
      </c>
      <c r="D286" s="3241"/>
      <c r="E286" s="3611">
        <f t="shared" ref="E286:E294" si="85">SUM(K286+M286+O286+Q286+S286+U286+W286+Y286+AA286+AC286)</f>
        <v>1</v>
      </c>
      <c r="F286" s="3612"/>
      <c r="G286" s="507"/>
      <c r="H286" s="3612"/>
      <c r="I286" s="507"/>
      <c r="J286" s="3612"/>
      <c r="K286" s="57"/>
      <c r="L286" s="3612"/>
      <c r="M286" s="57"/>
      <c r="N286" s="3612"/>
      <c r="O286" s="57"/>
      <c r="P286" s="3612"/>
      <c r="Q286" s="57"/>
      <c r="R286" s="3612"/>
      <c r="S286" s="57"/>
      <c r="T286" s="3612"/>
      <c r="U286" s="57"/>
      <c r="V286" s="3612"/>
      <c r="W286" s="57">
        <v>1</v>
      </c>
      <c r="X286" s="3612"/>
      <c r="Y286" s="57"/>
      <c r="Z286" s="3612"/>
      <c r="AA286" s="57"/>
      <c r="AB286" s="3612"/>
      <c r="AC286" s="57"/>
      <c r="AD286" s="3612"/>
      <c r="AE286" s="507"/>
      <c r="AF286" s="3612"/>
      <c r="AG286" s="507"/>
      <c r="AH286" s="3612"/>
      <c r="AI286" s="507"/>
      <c r="AJ286" s="3612"/>
      <c r="AK286" s="507"/>
      <c r="AL286" s="3612"/>
      <c r="AM286" s="551"/>
      <c r="AN286" s="3613"/>
      <c r="AO286" s="373"/>
      <c r="AP286" s="57"/>
      <c r="AQ286" s="55">
        <v>0</v>
      </c>
      <c r="AR286" s="57">
        <v>0</v>
      </c>
      <c r="AS286" s="439">
        <v>0</v>
      </c>
      <c r="AT286" s="439">
        <v>0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2948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2939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2939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2939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2939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2939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2939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059"/>
      <c r="B294" s="2943" t="s">
        <v>299</v>
      </c>
      <c r="C294" s="287">
        <f t="shared" si="82"/>
        <v>0</v>
      </c>
      <c r="D294" s="559"/>
      <c r="E294" s="2942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3610" t="s">
        <v>33</v>
      </c>
      <c r="C295" s="436">
        <f t="shared" ref="C295:C303" si="93">SUM(D295+E295)</f>
        <v>0</v>
      </c>
      <c r="D295" s="437">
        <f>SUM(F295+H295+J295+L295+N295+P295+R295+T295+V295+X295+Z295+AB295+AD295+AF295+AH295+AJ295+AL295)</f>
        <v>0</v>
      </c>
      <c r="E295" s="2948">
        <f>SUM(G295+I295+K295+M295+O295+Q295+S295+U295+W295+Y295+AA295+AC295+AE295+AG295+AI295+AK295+AM295)</f>
        <v>0</v>
      </c>
      <c r="F295" s="2882"/>
      <c r="G295" s="2883"/>
      <c r="H295" s="2884"/>
      <c r="I295" s="2883"/>
      <c r="J295" s="2884"/>
      <c r="K295" s="381"/>
      <c r="L295" s="2885"/>
      <c r="M295" s="2883"/>
      <c r="N295" s="2884"/>
      <c r="O295" s="2886"/>
      <c r="P295" s="2882"/>
      <c r="Q295" s="2883"/>
      <c r="R295" s="2884"/>
      <c r="S295" s="2886"/>
      <c r="T295" s="2882"/>
      <c r="U295" s="2883"/>
      <c r="V295" s="2884"/>
      <c r="W295" s="2886"/>
      <c r="X295" s="2882"/>
      <c r="Y295" s="2883"/>
      <c r="Z295" s="2884"/>
      <c r="AA295" s="2886"/>
      <c r="AB295" s="2882"/>
      <c r="AC295" s="2883"/>
      <c r="AD295" s="2884"/>
      <c r="AE295" s="2886"/>
      <c r="AF295" s="2882"/>
      <c r="AG295" s="2883"/>
      <c r="AH295" s="2884"/>
      <c r="AI295" s="2886"/>
      <c r="AJ295" s="2882"/>
      <c r="AK295" s="2883"/>
      <c r="AL295" s="2884"/>
      <c r="AM295" s="2887"/>
      <c r="AN295" s="3613"/>
      <c r="AO295" s="373"/>
      <c r="AP295" s="57"/>
      <c r="AQ295" s="55"/>
      <c r="AR295" s="57"/>
      <c r="AS295" s="439"/>
      <c r="AT295" s="439"/>
      <c r="AU295" s="57"/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2948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0</v>
      </c>
      <c r="D297" s="235">
        <f t="shared" si="94"/>
        <v>0</v>
      </c>
      <c r="E297" s="2939">
        <f t="shared" si="94"/>
        <v>0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/>
      <c r="S297" s="38"/>
      <c r="T297" s="36"/>
      <c r="U297" s="41"/>
      <c r="V297" s="237"/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>
        <v>2</v>
      </c>
      <c r="AO297" s="237">
        <v>2</v>
      </c>
      <c r="AP297" s="40"/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2939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2939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2939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2939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2939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059"/>
      <c r="B303" s="2943" t="s">
        <v>299</v>
      </c>
      <c r="C303" s="287">
        <f t="shared" si="93"/>
        <v>0</v>
      </c>
      <c r="D303" s="288">
        <f t="shared" si="94"/>
        <v>0</v>
      </c>
      <c r="E303" s="2942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3614"/>
      <c r="AY303" s="3615"/>
      <c r="AZ303" s="3615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3614"/>
      <c r="AY304" s="3615"/>
      <c r="AZ304" s="3615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4958" t="s">
        <v>302</v>
      </c>
      <c r="G305" s="4959"/>
      <c r="H305" s="4959"/>
      <c r="I305" s="4959"/>
      <c r="J305" s="4959"/>
      <c r="K305" s="4959"/>
      <c r="L305" s="4959"/>
      <c r="M305" s="4959"/>
      <c r="N305" s="4959"/>
      <c r="O305" s="4959"/>
      <c r="P305" s="4959"/>
      <c r="Q305" s="4959"/>
      <c r="R305" s="4959"/>
      <c r="S305" s="4959"/>
      <c r="T305" s="4959"/>
      <c r="U305" s="4959"/>
      <c r="V305" s="4959"/>
      <c r="W305" s="4959"/>
      <c r="X305" s="4959"/>
      <c r="Y305" s="4959"/>
      <c r="Z305" s="4959"/>
      <c r="AA305" s="4959"/>
      <c r="AB305" s="4959"/>
      <c r="AC305" s="4959"/>
      <c r="AD305" s="4959"/>
      <c r="AE305" s="4959"/>
      <c r="AF305" s="4959"/>
      <c r="AG305" s="4959"/>
      <c r="AH305" s="4959"/>
      <c r="AI305" s="4959"/>
      <c r="AJ305" s="4959"/>
      <c r="AK305" s="4959"/>
      <c r="AL305" s="4959"/>
      <c r="AM305" s="4959"/>
      <c r="AN305" s="4959"/>
      <c r="AO305" s="4959"/>
      <c r="AP305" s="4959"/>
      <c r="AQ305" s="4959"/>
      <c r="AR305" s="4959"/>
      <c r="AS305" s="4960"/>
      <c r="AT305" s="5060" t="s">
        <v>283</v>
      </c>
      <c r="AU305" s="5061"/>
      <c r="AV305" s="4957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065"/>
      <c r="D306" s="4909"/>
      <c r="E306" s="5059"/>
      <c r="F306" s="5015" t="s">
        <v>303</v>
      </c>
      <c r="G306" s="5027"/>
      <c r="H306" s="5015" t="s">
        <v>304</v>
      </c>
      <c r="I306" s="5027"/>
      <c r="J306" s="5015" t="s">
        <v>305</v>
      </c>
      <c r="K306" s="5027"/>
      <c r="L306" s="5015" t="s">
        <v>306</v>
      </c>
      <c r="M306" s="5027"/>
      <c r="N306" s="5015" t="s">
        <v>307</v>
      </c>
      <c r="O306" s="5027"/>
      <c r="P306" s="5015" t="s">
        <v>184</v>
      </c>
      <c r="Q306" s="5027"/>
      <c r="R306" s="5015" t="s">
        <v>119</v>
      </c>
      <c r="S306" s="5027"/>
      <c r="T306" s="5015" t="s">
        <v>12</v>
      </c>
      <c r="U306" s="5027"/>
      <c r="V306" s="5015" t="s">
        <v>121</v>
      </c>
      <c r="W306" s="5016"/>
      <c r="X306" s="5015" t="s">
        <v>122</v>
      </c>
      <c r="Y306" s="5016"/>
      <c r="Z306" s="5015" t="s">
        <v>123</v>
      </c>
      <c r="AA306" s="5016"/>
      <c r="AB306" s="5015" t="s">
        <v>124</v>
      </c>
      <c r="AC306" s="5016"/>
      <c r="AD306" s="5015" t="s">
        <v>125</v>
      </c>
      <c r="AE306" s="5016"/>
      <c r="AF306" s="5015" t="s">
        <v>126</v>
      </c>
      <c r="AG306" s="5016"/>
      <c r="AH306" s="5015" t="s">
        <v>127</v>
      </c>
      <c r="AI306" s="5016"/>
      <c r="AJ306" s="5015" t="s">
        <v>128</v>
      </c>
      <c r="AK306" s="5016"/>
      <c r="AL306" s="5015" t="s">
        <v>129</v>
      </c>
      <c r="AM306" s="5016"/>
      <c r="AN306" s="5015" t="s">
        <v>130</v>
      </c>
      <c r="AO306" s="5016"/>
      <c r="AP306" s="5015" t="s">
        <v>131</v>
      </c>
      <c r="AQ306" s="5016"/>
      <c r="AR306" s="5015" t="s">
        <v>132</v>
      </c>
      <c r="AS306" s="5054"/>
      <c r="AT306" s="5067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001"/>
      <c r="B307" s="4947"/>
      <c r="C307" s="3616" t="s">
        <v>97</v>
      </c>
      <c r="D307" s="3617" t="s">
        <v>62</v>
      </c>
      <c r="E307" s="2951" t="s">
        <v>98</v>
      </c>
      <c r="F307" s="3616" t="s">
        <v>288</v>
      </c>
      <c r="G307" s="3618" t="s">
        <v>98</v>
      </c>
      <c r="H307" s="3616" t="s">
        <v>288</v>
      </c>
      <c r="I307" s="3618" t="s">
        <v>98</v>
      </c>
      <c r="J307" s="3616" t="s">
        <v>288</v>
      </c>
      <c r="K307" s="3618" t="s">
        <v>98</v>
      </c>
      <c r="L307" s="3616" t="s">
        <v>288</v>
      </c>
      <c r="M307" s="3618" t="s">
        <v>98</v>
      </c>
      <c r="N307" s="3616" t="s">
        <v>288</v>
      </c>
      <c r="O307" s="3618" t="s">
        <v>98</v>
      </c>
      <c r="P307" s="3616" t="s">
        <v>288</v>
      </c>
      <c r="Q307" s="3618" t="s">
        <v>98</v>
      </c>
      <c r="R307" s="3616" t="s">
        <v>288</v>
      </c>
      <c r="S307" s="3618" t="s">
        <v>98</v>
      </c>
      <c r="T307" s="3616" t="s">
        <v>288</v>
      </c>
      <c r="U307" s="3618" t="s">
        <v>98</v>
      </c>
      <c r="V307" s="3616" t="s">
        <v>288</v>
      </c>
      <c r="W307" s="3618" t="s">
        <v>98</v>
      </c>
      <c r="X307" s="3616" t="s">
        <v>288</v>
      </c>
      <c r="Y307" s="3618" t="s">
        <v>98</v>
      </c>
      <c r="Z307" s="3616" t="s">
        <v>288</v>
      </c>
      <c r="AA307" s="3618" t="s">
        <v>98</v>
      </c>
      <c r="AB307" s="3616" t="s">
        <v>288</v>
      </c>
      <c r="AC307" s="3618" t="s">
        <v>98</v>
      </c>
      <c r="AD307" s="3616" t="s">
        <v>288</v>
      </c>
      <c r="AE307" s="3618" t="s">
        <v>98</v>
      </c>
      <c r="AF307" s="3616" t="s">
        <v>288</v>
      </c>
      <c r="AG307" s="3618" t="s">
        <v>98</v>
      </c>
      <c r="AH307" s="3616" t="s">
        <v>288</v>
      </c>
      <c r="AI307" s="3618" t="s">
        <v>98</v>
      </c>
      <c r="AJ307" s="3616" t="s">
        <v>288</v>
      </c>
      <c r="AK307" s="3618" t="s">
        <v>98</v>
      </c>
      <c r="AL307" s="3616" t="s">
        <v>288</v>
      </c>
      <c r="AM307" s="3618" t="s">
        <v>98</v>
      </c>
      <c r="AN307" s="3616" t="s">
        <v>288</v>
      </c>
      <c r="AO307" s="3618" t="s">
        <v>98</v>
      </c>
      <c r="AP307" s="3616" t="s">
        <v>288</v>
      </c>
      <c r="AQ307" s="3618" t="s">
        <v>98</v>
      </c>
      <c r="AR307" s="3616" t="s">
        <v>288</v>
      </c>
      <c r="AS307" s="3619" t="s">
        <v>98</v>
      </c>
      <c r="AT307" s="5068"/>
      <c r="AU307" s="4947"/>
      <c r="AV307" s="5018"/>
      <c r="AW307" s="4947"/>
      <c r="AX307" s="4947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4957" t="s">
        <v>190</v>
      </c>
      <c r="B308" s="3611" t="s">
        <v>185</v>
      </c>
      <c r="C308" s="320">
        <f>SUM(D308+E308)</f>
        <v>1</v>
      </c>
      <c r="D308" s="2891"/>
      <c r="E308" s="3620">
        <f>+Q308+S308+U308+W308+Y308+AA308+AC308+AE308+AG308+AI308</f>
        <v>1</v>
      </c>
      <c r="F308" s="3621"/>
      <c r="G308" s="3622"/>
      <c r="H308" s="3621"/>
      <c r="I308" s="3622"/>
      <c r="J308" s="3621"/>
      <c r="K308" s="3623"/>
      <c r="L308" s="3621"/>
      <c r="M308" s="3624"/>
      <c r="N308" s="3621"/>
      <c r="O308" s="3623"/>
      <c r="P308" s="3621"/>
      <c r="Q308" s="3625"/>
      <c r="R308" s="3621"/>
      <c r="S308" s="3625"/>
      <c r="T308" s="3621"/>
      <c r="U308" s="3625"/>
      <c r="V308" s="3621"/>
      <c r="W308" s="3625"/>
      <c r="X308" s="3621"/>
      <c r="Y308" s="3625"/>
      <c r="Z308" s="3621"/>
      <c r="AA308" s="3625">
        <v>1</v>
      </c>
      <c r="AB308" s="3621"/>
      <c r="AC308" s="3625"/>
      <c r="AD308" s="3621"/>
      <c r="AE308" s="3625"/>
      <c r="AF308" s="3621"/>
      <c r="AG308" s="3625"/>
      <c r="AH308" s="3621"/>
      <c r="AI308" s="3625"/>
      <c r="AJ308" s="3621"/>
      <c r="AK308" s="3622"/>
      <c r="AL308" s="3621"/>
      <c r="AM308" s="3622"/>
      <c r="AN308" s="3621"/>
      <c r="AO308" s="3622"/>
      <c r="AP308" s="3621"/>
      <c r="AQ308" s="3622"/>
      <c r="AR308" s="3621"/>
      <c r="AS308" s="3626"/>
      <c r="AT308" s="3625">
        <v>0</v>
      </c>
      <c r="AU308" s="3627">
        <v>0</v>
      </c>
      <c r="AV308" s="3628">
        <v>0</v>
      </c>
      <c r="AW308" s="3627">
        <v>0</v>
      </c>
      <c r="AX308" s="3627"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018"/>
      <c r="B309" s="3567" t="s">
        <v>300</v>
      </c>
      <c r="C309" s="723">
        <f t="shared" ref="C309:C318" si="95">SUM(D309+E309)</f>
        <v>2</v>
      </c>
      <c r="D309" s="577">
        <f>SUM(F309+H309+J309+L309+N309+P309+R309+T309+V309+X309+Z309+AB309+AD309+AF309+AH309+AJ309+AL309+AN309+AP309+AR309)</f>
        <v>2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>
        <v>1</v>
      </c>
      <c r="U309" s="493"/>
      <c r="V309" s="724"/>
      <c r="W309" s="493"/>
      <c r="X309" s="724">
        <v>1</v>
      </c>
      <c r="Y309" s="493"/>
      <c r="Z309" s="724"/>
      <c r="AA309" s="493"/>
      <c r="AB309" s="724"/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/>
      <c r="AU309" s="417"/>
      <c r="AV309" s="697"/>
      <c r="AW309" s="417"/>
      <c r="AX309" s="417"/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062" t="s">
        <v>308</v>
      </c>
      <c r="B310" s="5063"/>
      <c r="C310" s="3629">
        <f t="shared" si="95"/>
        <v>1</v>
      </c>
      <c r="D310" s="3630">
        <f t="shared" ref="D310" si="102">SUM(F310+H310+J310+L310+N310+P310+R310+T310+V310+X310+Z310+AB310+AD310+AF310+AH310+AJ310+AL310+AN310+AP310+AR310)</f>
        <v>0</v>
      </c>
      <c r="E310" s="3364">
        <f t="shared" ref="E310" si="103">SUM(G310+I310+K310+M310+O310+Q310+S310+U310+W310+Y310+AA310+AC310+AE310+AG310+AI310+AK310+AM310+AO310+AQ310+AS310)</f>
        <v>1</v>
      </c>
      <c r="F310" s="3631"/>
      <c r="G310" s="3591"/>
      <c r="H310" s="3631"/>
      <c r="I310" s="3591"/>
      <c r="J310" s="3631"/>
      <c r="K310" s="3340"/>
      <c r="L310" s="3631"/>
      <c r="M310" s="3571"/>
      <c r="N310" s="3631"/>
      <c r="O310" s="3340"/>
      <c r="P310" s="3631"/>
      <c r="Q310" s="3591"/>
      <c r="R310" s="3631"/>
      <c r="S310" s="3591"/>
      <c r="T310" s="3631"/>
      <c r="U310" s="3591"/>
      <c r="V310" s="3631"/>
      <c r="W310" s="3591"/>
      <c r="X310" s="3631"/>
      <c r="Y310" s="3591">
        <v>1</v>
      </c>
      <c r="Z310" s="3631"/>
      <c r="AA310" s="3591"/>
      <c r="AB310" s="3631"/>
      <c r="AC310" s="3591"/>
      <c r="AD310" s="3631"/>
      <c r="AE310" s="3591"/>
      <c r="AF310" s="3631"/>
      <c r="AG310" s="3591"/>
      <c r="AH310" s="3631"/>
      <c r="AI310" s="3591"/>
      <c r="AJ310" s="3631"/>
      <c r="AK310" s="3591"/>
      <c r="AL310" s="3631"/>
      <c r="AM310" s="3591"/>
      <c r="AN310" s="3631"/>
      <c r="AO310" s="3591"/>
      <c r="AP310" s="3631"/>
      <c r="AQ310" s="3591"/>
      <c r="AR310" s="3631"/>
      <c r="AS310" s="3632"/>
      <c r="AT310" s="3591">
        <v>0</v>
      </c>
      <c r="AU310" s="3340">
        <v>0</v>
      </c>
      <c r="AV310" s="3633">
        <v>0</v>
      </c>
      <c r="AW310" s="3340">
        <v>0</v>
      </c>
      <c r="AX310" s="3340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064" t="s">
        <v>309</v>
      </c>
      <c r="B311" s="5064"/>
      <c r="C311" s="3634">
        <f t="shared" si="95"/>
        <v>0</v>
      </c>
      <c r="D311" s="3635">
        <f t="shared" ref="D311:E312" si="104">SUM(F311+H311+J311+L311+N311+P311+R311+T311+V311+X311+Z311+AB311+AD311+AF311+AH311+AJ311+AL311+AN311+AP311+AR311)</f>
        <v>0</v>
      </c>
      <c r="E311" s="3636">
        <f t="shared" si="104"/>
        <v>0</v>
      </c>
      <c r="F311" s="3593"/>
      <c r="G311" s="586"/>
      <c r="H311" s="3593"/>
      <c r="I311" s="586"/>
      <c r="J311" s="3593"/>
      <c r="K311" s="587"/>
      <c r="L311" s="3593"/>
      <c r="M311" s="588"/>
      <c r="N311" s="3593"/>
      <c r="O311" s="587"/>
      <c r="P311" s="3593"/>
      <c r="Q311" s="586"/>
      <c r="R311" s="3593"/>
      <c r="S311" s="586"/>
      <c r="T311" s="3593"/>
      <c r="U311" s="586"/>
      <c r="V311" s="3593"/>
      <c r="W311" s="586"/>
      <c r="X311" s="3593"/>
      <c r="Y311" s="586"/>
      <c r="Z311" s="3593"/>
      <c r="AA311" s="586"/>
      <c r="AB311" s="3593"/>
      <c r="AC311" s="586"/>
      <c r="AD311" s="3593"/>
      <c r="AE311" s="586"/>
      <c r="AF311" s="3593"/>
      <c r="AG311" s="586"/>
      <c r="AH311" s="3593"/>
      <c r="AI311" s="586"/>
      <c r="AJ311" s="3593"/>
      <c r="AK311" s="586"/>
      <c r="AL311" s="3593"/>
      <c r="AM311" s="586"/>
      <c r="AN311" s="3593"/>
      <c r="AO311" s="586"/>
      <c r="AP311" s="3593"/>
      <c r="AQ311" s="586"/>
      <c r="AR311" s="3593"/>
      <c r="AS311" s="589"/>
      <c r="AT311" s="586"/>
      <c r="AU311" s="587"/>
      <c r="AV311" s="3637"/>
      <c r="AW311" s="587"/>
      <c r="AX311" s="587"/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2945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2947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2945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2938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2938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2</v>
      </c>
      <c r="D317" s="235">
        <f t="shared" si="106"/>
        <v>1</v>
      </c>
      <c r="E317" s="236">
        <f t="shared" si="106"/>
        <v>1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>
        <v>1</v>
      </c>
      <c r="Z317" s="36">
        <v>1</v>
      </c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018"/>
      <c r="B318" s="3638" t="s">
        <v>317</v>
      </c>
      <c r="C318" s="3452">
        <f t="shared" si="95"/>
        <v>0</v>
      </c>
      <c r="D318" s="3453">
        <f t="shared" si="106"/>
        <v>0</v>
      </c>
      <c r="E318" s="3454">
        <f t="shared" si="106"/>
        <v>0</v>
      </c>
      <c r="F318" s="3374"/>
      <c r="G318" s="3259"/>
      <c r="H318" s="3374"/>
      <c r="I318" s="3259"/>
      <c r="J318" s="3374"/>
      <c r="K318" s="3379"/>
      <c r="L318" s="3374"/>
      <c r="M318" s="428"/>
      <c r="N318" s="3374"/>
      <c r="O318" s="3379"/>
      <c r="P318" s="3374"/>
      <c r="Q318" s="3259"/>
      <c r="R318" s="3374"/>
      <c r="S318" s="3259"/>
      <c r="T318" s="3374"/>
      <c r="U318" s="3259"/>
      <c r="V318" s="3374"/>
      <c r="W318" s="3259"/>
      <c r="X318" s="3374"/>
      <c r="Y318" s="3259"/>
      <c r="Z318" s="3374"/>
      <c r="AA318" s="3259"/>
      <c r="AB318" s="3374"/>
      <c r="AC318" s="3259"/>
      <c r="AD318" s="3374"/>
      <c r="AE318" s="3259"/>
      <c r="AF318" s="3374"/>
      <c r="AG318" s="3259"/>
      <c r="AH318" s="3374"/>
      <c r="AI318" s="3259"/>
      <c r="AJ318" s="3374"/>
      <c r="AK318" s="3259"/>
      <c r="AL318" s="3374"/>
      <c r="AM318" s="3259"/>
      <c r="AN318" s="3374"/>
      <c r="AO318" s="3259"/>
      <c r="AP318" s="3374"/>
      <c r="AQ318" s="3259"/>
      <c r="AR318" s="3374"/>
      <c r="AS318" s="3260"/>
      <c r="AT318" s="3259"/>
      <c r="AU318" s="3379"/>
      <c r="AV318" s="3569"/>
      <c r="AW318" s="3379"/>
      <c r="AX318" s="3379"/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3639"/>
      <c r="AN319" s="3639"/>
      <c r="AO319" s="3639"/>
      <c r="AP319" s="3639"/>
      <c r="AQ319" s="3639"/>
      <c r="AR319" s="3639"/>
      <c r="AS319" s="3639"/>
      <c r="AT319" s="3639"/>
      <c r="AU319" s="3639"/>
      <c r="AV319" s="3640"/>
      <c r="AW319" s="3640"/>
      <c r="AX319" s="3640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066" t="s">
        <v>281</v>
      </c>
      <c r="D320" s="5066"/>
      <c r="E320" s="5066"/>
      <c r="F320" s="4958" t="s">
        <v>271</v>
      </c>
      <c r="G320" s="4959"/>
      <c r="H320" s="4959"/>
      <c r="I320" s="4959"/>
      <c r="J320" s="4959"/>
      <c r="K320" s="4959"/>
      <c r="L320" s="4959"/>
      <c r="M320" s="4959"/>
      <c r="N320" s="4959"/>
      <c r="O320" s="4959"/>
      <c r="P320" s="4959"/>
      <c r="Q320" s="4959"/>
      <c r="R320" s="4959"/>
      <c r="S320" s="4959"/>
      <c r="T320" s="4959"/>
      <c r="U320" s="4959"/>
      <c r="V320" s="4959"/>
      <c r="W320" s="4959"/>
      <c r="X320" s="4959"/>
      <c r="Y320" s="4959"/>
      <c r="Z320" s="4959"/>
      <c r="AA320" s="4959"/>
      <c r="AB320" s="4959"/>
      <c r="AC320" s="4959"/>
      <c r="AD320" s="4959"/>
      <c r="AE320" s="4959"/>
      <c r="AF320" s="4959"/>
      <c r="AG320" s="4960"/>
      <c r="AH320" s="4917" t="s">
        <v>283</v>
      </c>
      <c r="AI320" s="4918"/>
      <c r="AJ320" s="4953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066"/>
      <c r="D321" s="5066"/>
      <c r="E321" s="5066"/>
      <c r="F321" s="5015" t="s">
        <v>119</v>
      </c>
      <c r="G321" s="5027"/>
      <c r="H321" s="5015" t="s">
        <v>12</v>
      </c>
      <c r="I321" s="5027"/>
      <c r="J321" s="5015" t="s">
        <v>121</v>
      </c>
      <c r="K321" s="5016"/>
      <c r="L321" s="5015" t="s">
        <v>122</v>
      </c>
      <c r="M321" s="5016"/>
      <c r="N321" s="5015" t="s">
        <v>123</v>
      </c>
      <c r="O321" s="5016"/>
      <c r="P321" s="5015" t="s">
        <v>124</v>
      </c>
      <c r="Q321" s="5016"/>
      <c r="R321" s="5015" t="s">
        <v>125</v>
      </c>
      <c r="S321" s="5016"/>
      <c r="T321" s="5015" t="s">
        <v>126</v>
      </c>
      <c r="U321" s="5016"/>
      <c r="V321" s="5015" t="s">
        <v>127</v>
      </c>
      <c r="W321" s="5016"/>
      <c r="X321" s="5015" t="s">
        <v>128</v>
      </c>
      <c r="Y321" s="5016"/>
      <c r="Z321" s="5015" t="s">
        <v>129</v>
      </c>
      <c r="AA321" s="5016"/>
      <c r="AB321" s="5015" t="s">
        <v>130</v>
      </c>
      <c r="AC321" s="5016"/>
      <c r="AD321" s="5015" t="s">
        <v>131</v>
      </c>
      <c r="AE321" s="5016"/>
      <c r="AF321" s="5015" t="s">
        <v>132</v>
      </c>
      <c r="AG321" s="5054"/>
      <c r="AH321" s="4919"/>
      <c r="AI321" s="5057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001"/>
      <c r="B322" s="4947"/>
      <c r="C322" s="3641" t="s">
        <v>97</v>
      </c>
      <c r="D322" s="3642" t="s">
        <v>62</v>
      </c>
      <c r="E322" s="3596" t="s">
        <v>98</v>
      </c>
      <c r="F322" s="3641" t="s">
        <v>288</v>
      </c>
      <c r="G322" s="3643" t="s">
        <v>98</v>
      </c>
      <c r="H322" s="3641" t="s">
        <v>288</v>
      </c>
      <c r="I322" s="3643" t="s">
        <v>98</v>
      </c>
      <c r="J322" s="3641" t="s">
        <v>288</v>
      </c>
      <c r="K322" s="3643" t="s">
        <v>98</v>
      </c>
      <c r="L322" s="3641" t="s">
        <v>288</v>
      </c>
      <c r="M322" s="3643" t="s">
        <v>98</v>
      </c>
      <c r="N322" s="3641" t="s">
        <v>288</v>
      </c>
      <c r="O322" s="3643" t="s">
        <v>98</v>
      </c>
      <c r="P322" s="3641" t="s">
        <v>288</v>
      </c>
      <c r="Q322" s="3643" t="s">
        <v>98</v>
      </c>
      <c r="R322" s="3641" t="s">
        <v>288</v>
      </c>
      <c r="S322" s="3643" t="s">
        <v>98</v>
      </c>
      <c r="T322" s="3641" t="s">
        <v>288</v>
      </c>
      <c r="U322" s="3643" t="s">
        <v>98</v>
      </c>
      <c r="V322" s="3641" t="s">
        <v>288</v>
      </c>
      <c r="W322" s="3643" t="s">
        <v>98</v>
      </c>
      <c r="X322" s="3641" t="s">
        <v>288</v>
      </c>
      <c r="Y322" s="3643" t="s">
        <v>98</v>
      </c>
      <c r="Z322" s="3641" t="s">
        <v>288</v>
      </c>
      <c r="AA322" s="3643" t="s">
        <v>98</v>
      </c>
      <c r="AB322" s="3641" t="s">
        <v>288</v>
      </c>
      <c r="AC322" s="3643" t="s">
        <v>98</v>
      </c>
      <c r="AD322" s="3641" t="s">
        <v>288</v>
      </c>
      <c r="AE322" s="3643" t="s">
        <v>98</v>
      </c>
      <c r="AF322" s="3641" t="s">
        <v>288</v>
      </c>
      <c r="AG322" s="3644" t="s">
        <v>98</v>
      </c>
      <c r="AH322" s="3538" t="s">
        <v>289</v>
      </c>
      <c r="AI322" s="3441" t="s">
        <v>290</v>
      </c>
      <c r="AJ322" s="5070"/>
      <c r="AK322" s="4947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024" t="s">
        <v>190</v>
      </c>
      <c r="B323" s="5024"/>
      <c r="C323" s="3645">
        <f>SUM(D323+E323)</f>
        <v>0</v>
      </c>
      <c r="D323" s="3646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3593"/>
      <c r="G323" s="586"/>
      <c r="H323" s="3593"/>
      <c r="I323" s="586"/>
      <c r="J323" s="3593"/>
      <c r="K323" s="586"/>
      <c r="L323" s="3593"/>
      <c r="M323" s="586"/>
      <c r="N323" s="3593"/>
      <c r="O323" s="586"/>
      <c r="P323" s="3593"/>
      <c r="Q323" s="586"/>
      <c r="R323" s="3593"/>
      <c r="S323" s="586"/>
      <c r="T323" s="3593"/>
      <c r="U323" s="586"/>
      <c r="V323" s="3593"/>
      <c r="W323" s="586"/>
      <c r="X323" s="3593"/>
      <c r="Y323" s="586"/>
      <c r="Z323" s="3593"/>
      <c r="AA323" s="586"/>
      <c r="AB323" s="3593"/>
      <c r="AC323" s="586"/>
      <c r="AD323" s="3593"/>
      <c r="AE323" s="586"/>
      <c r="AF323" s="3593"/>
      <c r="AG323" s="589"/>
      <c r="AH323" s="586"/>
      <c r="AI323" s="617"/>
      <c r="AJ323" s="3593"/>
      <c r="AK323" s="587"/>
      <c r="AL323" s="211"/>
      <c r="AM323" s="14"/>
      <c r="AN323" s="14"/>
      <c r="AO323" s="14"/>
      <c r="AP323" s="14"/>
      <c r="AQ323" s="14"/>
      <c r="AR323" s="3647"/>
      <c r="AS323" s="3647"/>
      <c r="AT323" s="3647"/>
      <c r="AU323" s="3647"/>
      <c r="AV323" s="3647"/>
      <c r="AW323" s="3647"/>
      <c r="AX323" s="3647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3647"/>
      <c r="AS324" s="3647"/>
      <c r="AT324" s="3647"/>
      <c r="AU324" s="3647"/>
      <c r="AV324" s="3647"/>
      <c r="AW324" s="3647"/>
      <c r="AX324" s="3647"/>
    </row>
    <row r="325" spans="1:94" ht="18.75" customHeight="1" thickTop="1" x14ac:dyDescent="0.2">
      <c r="A325" s="5071" t="s">
        <v>319</v>
      </c>
      <c r="B325" s="5071"/>
      <c r="C325" s="3452">
        <f>SUM(D325+E325)</f>
        <v>0</v>
      </c>
      <c r="D325" s="3453">
        <f t="shared" si="107"/>
        <v>0</v>
      </c>
      <c r="E325" s="3567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3648" t="s">
        <v>320</v>
      </c>
      <c r="B326" s="3649"/>
      <c r="C326" s="3650"/>
      <c r="D326" s="3650"/>
      <c r="E326" s="3650"/>
      <c r="F326" s="3650"/>
      <c r="G326" s="3650"/>
      <c r="H326" s="3650"/>
      <c r="I326" s="3650"/>
      <c r="J326" s="3650"/>
      <c r="K326" s="3650"/>
      <c r="L326" s="3650"/>
      <c r="M326" s="3650"/>
      <c r="N326" s="3650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4957" t="s">
        <v>321</v>
      </c>
      <c r="B327" s="4927" t="s">
        <v>322</v>
      </c>
      <c r="C327" s="4928"/>
      <c r="D327" s="4929"/>
      <c r="E327" s="5001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3651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5001"/>
      <c r="C328" s="4790"/>
      <c r="D328" s="4947"/>
      <c r="E328" s="5015" t="s">
        <v>182</v>
      </c>
      <c r="F328" s="5016"/>
      <c r="G328" s="5015" t="s">
        <v>183</v>
      </c>
      <c r="H328" s="5016"/>
      <c r="I328" s="5015" t="s">
        <v>184</v>
      </c>
      <c r="J328" s="5016"/>
      <c r="K328" s="5015" t="s">
        <v>119</v>
      </c>
      <c r="L328" s="5016"/>
      <c r="M328" s="5015" t="s">
        <v>12</v>
      </c>
      <c r="N328" s="5016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018"/>
      <c r="B329" s="699" t="s">
        <v>97</v>
      </c>
      <c r="C329" s="3273" t="s">
        <v>62</v>
      </c>
      <c r="D329" s="3441" t="s">
        <v>98</v>
      </c>
      <c r="E329" s="3641" t="s">
        <v>62</v>
      </c>
      <c r="F329" s="3355" t="s">
        <v>98</v>
      </c>
      <c r="G329" s="3641" t="s">
        <v>62</v>
      </c>
      <c r="H329" s="3355" t="s">
        <v>98</v>
      </c>
      <c r="I329" s="3641" t="s">
        <v>62</v>
      </c>
      <c r="J329" s="3355" t="s">
        <v>98</v>
      </c>
      <c r="K329" s="3641" t="s">
        <v>62</v>
      </c>
      <c r="L329" s="3355" t="s">
        <v>98</v>
      </c>
      <c r="M329" s="3641" t="s">
        <v>62</v>
      </c>
      <c r="N329" s="3355" t="s">
        <v>98</v>
      </c>
    </row>
    <row r="330" spans="1:94" ht="20.25" customHeight="1" x14ac:dyDescent="0.2">
      <c r="A330" s="3652" t="s">
        <v>73</v>
      </c>
      <c r="B330" s="3652">
        <f>SUM(C330+D330)</f>
        <v>0</v>
      </c>
      <c r="C330" s="3653">
        <f>SUM(E330+G330+I330+K330+M330)</f>
        <v>0</v>
      </c>
      <c r="D330" s="3654">
        <f>SUM(F330+H330+J330+L330+N330)</f>
        <v>0</v>
      </c>
      <c r="E330" s="3655"/>
      <c r="F330" s="3656"/>
      <c r="G330" s="3655"/>
      <c r="H330" s="3656"/>
      <c r="I330" s="3655"/>
      <c r="J330" s="3657"/>
      <c r="K330" s="3655"/>
      <c r="L330" s="3657"/>
      <c r="M330" s="3658"/>
      <c r="N330" s="3657"/>
      <c r="O330" s="3"/>
    </row>
    <row r="331" spans="1:94" ht="21.75" customHeight="1" x14ac:dyDescent="0.2">
      <c r="A331" s="3638" t="s">
        <v>85</v>
      </c>
      <c r="B331" s="3638">
        <f>SUM(C331+D331)</f>
        <v>0</v>
      </c>
      <c r="C331" s="3281">
        <f>SUM(E331+G331+I331+K331+M331)</f>
        <v>0</v>
      </c>
      <c r="D331" s="3535">
        <f>SUM(F331+H331+J331+L331+N331)</f>
        <v>0</v>
      </c>
      <c r="E331" s="3374"/>
      <c r="F331" s="3379"/>
      <c r="G331" s="3374"/>
      <c r="H331" s="3425"/>
      <c r="I331" s="3374"/>
      <c r="J331" s="3379"/>
      <c r="K331" s="3374"/>
      <c r="L331" s="3379"/>
      <c r="M331" s="428"/>
      <c r="N331" s="342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4957" t="s">
        <v>321</v>
      </c>
      <c r="B333" s="4957" t="s">
        <v>104</v>
      </c>
      <c r="C333" s="5075" t="s">
        <v>322</v>
      </c>
      <c r="D333" s="5075"/>
      <c r="E333" s="5075"/>
      <c r="F333" s="5015" t="s">
        <v>323</v>
      </c>
      <c r="G333" s="5027"/>
      <c r="H333" s="5027"/>
      <c r="I333" s="5027"/>
      <c r="J333" s="5027"/>
      <c r="K333" s="5027"/>
      <c r="L333" s="5027"/>
      <c r="M333" s="5027"/>
      <c r="N333" s="5027"/>
      <c r="O333" s="5027"/>
      <c r="P333" s="5027"/>
      <c r="Q333" s="5027"/>
      <c r="R333" s="5027"/>
      <c r="S333" s="5027"/>
      <c r="T333" s="5027"/>
      <c r="U333" s="5027"/>
      <c r="V333" s="5027"/>
      <c r="W333" s="5027"/>
      <c r="X333" s="5027"/>
      <c r="Y333" s="5027"/>
      <c r="Z333" s="5027"/>
      <c r="AA333" s="5027"/>
      <c r="AB333" s="5027"/>
      <c r="AC333" s="5027"/>
      <c r="AD333" s="5027"/>
      <c r="AE333" s="5027"/>
      <c r="AF333" s="5027"/>
      <c r="AG333" s="5054"/>
      <c r="AH333" s="4887" t="s">
        <v>272</v>
      </c>
      <c r="AI333" s="4955" t="s">
        <v>8</v>
      </c>
      <c r="AJ333" s="4889" t="s">
        <v>7</v>
      </c>
      <c r="AK333" s="5015" t="s">
        <v>325</v>
      </c>
      <c r="AL333" s="5027"/>
      <c r="AM333" s="5016"/>
      <c r="AN333" s="4957" t="s">
        <v>326</v>
      </c>
      <c r="BT333" s="3"/>
    </row>
    <row r="334" spans="1:94" ht="30.6" customHeight="1" x14ac:dyDescent="0.2">
      <c r="A334" s="5009"/>
      <c r="B334" s="5009"/>
      <c r="C334" s="5075"/>
      <c r="D334" s="5075"/>
      <c r="E334" s="5075"/>
      <c r="F334" s="5015" t="s">
        <v>119</v>
      </c>
      <c r="G334" s="5016"/>
      <c r="H334" s="5015" t="s">
        <v>12</v>
      </c>
      <c r="I334" s="5016"/>
      <c r="J334" s="5015" t="s">
        <v>121</v>
      </c>
      <c r="K334" s="5016"/>
      <c r="L334" s="5015" t="s">
        <v>122</v>
      </c>
      <c r="M334" s="5016"/>
      <c r="N334" s="5015" t="s">
        <v>123</v>
      </c>
      <c r="O334" s="5016"/>
      <c r="P334" s="5015" t="s">
        <v>124</v>
      </c>
      <c r="Q334" s="5016"/>
      <c r="R334" s="5015" t="s">
        <v>125</v>
      </c>
      <c r="S334" s="5016"/>
      <c r="T334" s="5015" t="s">
        <v>126</v>
      </c>
      <c r="U334" s="5016"/>
      <c r="V334" s="5015" t="s">
        <v>127</v>
      </c>
      <c r="W334" s="5016"/>
      <c r="X334" s="5015" t="s">
        <v>128</v>
      </c>
      <c r="Y334" s="5016"/>
      <c r="Z334" s="5015" t="s">
        <v>129</v>
      </c>
      <c r="AA334" s="5016"/>
      <c r="AB334" s="5015" t="s">
        <v>130</v>
      </c>
      <c r="AC334" s="5016"/>
      <c r="AD334" s="5015" t="s">
        <v>131</v>
      </c>
      <c r="AE334" s="5016"/>
      <c r="AF334" s="5015" t="s">
        <v>132</v>
      </c>
      <c r="AG334" s="5054"/>
      <c r="AH334" s="4939"/>
      <c r="AI334" s="4938"/>
      <c r="AJ334" s="4729"/>
      <c r="AK334" s="4953" t="s">
        <v>327</v>
      </c>
      <c r="AL334" s="4955" t="s">
        <v>328</v>
      </c>
      <c r="AM334" s="5073" t="s">
        <v>329</v>
      </c>
      <c r="AN334" s="5009"/>
      <c r="BT334" s="3"/>
    </row>
    <row r="335" spans="1:94" x14ac:dyDescent="0.2">
      <c r="A335" s="5018"/>
      <c r="B335" s="5018"/>
      <c r="C335" s="3659" t="s">
        <v>97</v>
      </c>
      <c r="D335" s="3660" t="s">
        <v>62</v>
      </c>
      <c r="E335" s="3355" t="s">
        <v>98</v>
      </c>
      <c r="F335" s="3641" t="s">
        <v>62</v>
      </c>
      <c r="G335" s="3355" t="s">
        <v>98</v>
      </c>
      <c r="H335" s="3641" t="s">
        <v>62</v>
      </c>
      <c r="I335" s="3355" t="s">
        <v>98</v>
      </c>
      <c r="J335" s="3641" t="s">
        <v>288</v>
      </c>
      <c r="K335" s="3355" t="s">
        <v>98</v>
      </c>
      <c r="L335" s="3641" t="s">
        <v>288</v>
      </c>
      <c r="M335" s="3355" t="s">
        <v>98</v>
      </c>
      <c r="N335" s="3641" t="s">
        <v>288</v>
      </c>
      <c r="O335" s="3355" t="s">
        <v>98</v>
      </c>
      <c r="P335" s="3641" t="s">
        <v>288</v>
      </c>
      <c r="Q335" s="3355" t="s">
        <v>98</v>
      </c>
      <c r="R335" s="3641" t="s">
        <v>288</v>
      </c>
      <c r="S335" s="3355" t="s">
        <v>98</v>
      </c>
      <c r="T335" s="3641" t="s">
        <v>288</v>
      </c>
      <c r="U335" s="3355" t="s">
        <v>98</v>
      </c>
      <c r="V335" s="3641" t="s">
        <v>288</v>
      </c>
      <c r="W335" s="3355" t="s">
        <v>98</v>
      </c>
      <c r="X335" s="3641" t="s">
        <v>288</v>
      </c>
      <c r="Y335" s="3355" t="s">
        <v>98</v>
      </c>
      <c r="Z335" s="3641" t="s">
        <v>288</v>
      </c>
      <c r="AA335" s="3355" t="s">
        <v>98</v>
      </c>
      <c r="AB335" s="3641" t="s">
        <v>288</v>
      </c>
      <c r="AC335" s="3355" t="s">
        <v>98</v>
      </c>
      <c r="AD335" s="3641" t="s">
        <v>288</v>
      </c>
      <c r="AE335" s="3355" t="s">
        <v>98</v>
      </c>
      <c r="AF335" s="3641" t="s">
        <v>288</v>
      </c>
      <c r="AG335" s="3661" t="s">
        <v>98</v>
      </c>
      <c r="AH335" s="5058"/>
      <c r="AI335" s="5072"/>
      <c r="AJ335" s="4947"/>
      <c r="AK335" s="5070"/>
      <c r="AL335" s="5072"/>
      <c r="AM335" s="5074"/>
      <c r="AN335" s="5018"/>
      <c r="BT335" s="3"/>
    </row>
    <row r="336" spans="1:94" x14ac:dyDescent="0.2">
      <c r="A336" s="4957" t="s">
        <v>73</v>
      </c>
      <c r="B336" s="3662" t="s">
        <v>330</v>
      </c>
      <c r="C336" s="3663">
        <f>SUM(D336+E336)</f>
        <v>0</v>
      </c>
      <c r="D336" s="3664">
        <f>SUM(F336+H336+J336+L336+N336+P336+R336+T336+V336+X336+Z336+AB336+AD336+AF336)</f>
        <v>0</v>
      </c>
      <c r="E336" s="3665">
        <f>SUM(G336+I336+K336+M336+O336+Q336+S336+U336+W336+Y336+AA336+AC336+AE336+AG336)</f>
        <v>0</v>
      </c>
      <c r="F336" s="3655"/>
      <c r="G336" s="3656"/>
      <c r="H336" s="3655"/>
      <c r="I336" s="3656"/>
      <c r="J336" s="3655"/>
      <c r="K336" s="3656"/>
      <c r="L336" s="3655"/>
      <c r="M336" s="3656"/>
      <c r="N336" s="3655"/>
      <c r="O336" s="3656"/>
      <c r="P336" s="3655"/>
      <c r="Q336" s="3656"/>
      <c r="R336" s="3655"/>
      <c r="S336" s="3656"/>
      <c r="T336" s="3655"/>
      <c r="U336" s="3656"/>
      <c r="V336" s="3655"/>
      <c r="W336" s="3656"/>
      <c r="X336" s="3655"/>
      <c r="Y336" s="3656"/>
      <c r="Z336" s="3655"/>
      <c r="AA336" s="3656"/>
      <c r="AB336" s="3655"/>
      <c r="AC336" s="3656"/>
      <c r="AD336" s="3655"/>
      <c r="AE336" s="3656"/>
      <c r="AF336" s="3655"/>
      <c r="AG336" s="3666"/>
      <c r="AH336" s="3667"/>
      <c r="AI336" s="3668"/>
      <c r="AJ336" s="3657"/>
      <c r="AK336" s="3669"/>
      <c r="AL336" s="3670"/>
      <c r="AM336" s="3671"/>
      <c r="AN336" s="3671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018"/>
      <c r="B338" s="3547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4957" t="s">
        <v>333</v>
      </c>
      <c r="B339" s="3662" t="s">
        <v>330</v>
      </c>
      <c r="C339" s="3663">
        <f t="shared" si="108"/>
        <v>0</v>
      </c>
      <c r="D339" s="3664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2940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018"/>
      <c r="B341" s="3547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3374"/>
      <c r="G341" s="3379"/>
      <c r="H341" s="3374"/>
      <c r="I341" s="3379"/>
      <c r="J341" s="3374"/>
      <c r="K341" s="3379"/>
      <c r="L341" s="3374"/>
      <c r="M341" s="3379"/>
      <c r="N341" s="3374"/>
      <c r="O341" s="3379"/>
      <c r="P341" s="3374"/>
      <c r="Q341" s="3379"/>
      <c r="R341" s="3374"/>
      <c r="S341" s="3379"/>
      <c r="T341" s="3374"/>
      <c r="U341" s="3379"/>
      <c r="V341" s="3374"/>
      <c r="W341" s="3379"/>
      <c r="X341" s="3374"/>
      <c r="Y341" s="3379"/>
      <c r="Z341" s="3374"/>
      <c r="AA341" s="3379"/>
      <c r="AB341" s="3374"/>
      <c r="AC341" s="3379"/>
      <c r="AD341" s="3374"/>
      <c r="AE341" s="3379"/>
      <c r="AF341" s="3374"/>
      <c r="AG341" s="3260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331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607DF307-9A46-40FF-9B28-37D9235B3FFD}">
      <formula1>0</formula1>
    </dataValidation>
    <dataValidation type="whole" allowBlank="1" showInputMessage="1" showErrorMessage="1" sqref="A311:A314 A305:B309 B311:B316 C305:E318 F305:AX307" xr:uid="{7AA6143A-631D-4D32-A17A-FC685F157D53}">
      <formula1>0</formula1>
      <formula2>1E+30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8B241-35FC-4E1A-B1C4-3961686D0F11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",[3]NOMBRE!B2," - ","( ",[3]NOMBRE!C2,[3]NOMBRE!D2,[3]NOMBRE!E2,[3]NOMBRE!F2,[3]NOMBRE!G2," )")</f>
        <v>COMUNA: LINARES - ( 07401 )</v>
      </c>
    </row>
    <row r="3" spans="1:92" ht="16.350000000000001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",[3]NOMBRE!B6," - ","( ",[3]NOMBRE!C6,[3]NOMBRE!D6," )")</f>
        <v>MES: FEBRERO - ( 02 )</v>
      </c>
      <c r="AE4" s="3672"/>
      <c r="AF4" s="3672"/>
      <c r="AG4" s="3672"/>
      <c r="AH4" s="3672"/>
      <c r="AI4" s="3672"/>
      <c r="AJ4" s="3672"/>
      <c r="AK4" s="3672"/>
      <c r="AL4" s="3672"/>
      <c r="AM4" s="3672"/>
      <c r="AN4" s="3672"/>
      <c r="AO4" s="3672"/>
      <c r="AP4" s="3672"/>
      <c r="AQ4" s="3672"/>
      <c r="AR4" s="3672"/>
      <c r="AS4" s="3672"/>
      <c r="AT4" s="3672"/>
      <c r="AU4" s="3672"/>
      <c r="AV4" s="3672"/>
      <c r="AW4" s="3672"/>
    </row>
    <row r="5" spans="1:92" ht="16.350000000000001" customHeight="1" x14ac:dyDescent="0.2">
      <c r="A5" s="1" t="str">
        <f>CONCATENATE("AÑO: ",[3]NOMBRE!B7)</f>
        <v>AÑO: 2022</v>
      </c>
      <c r="AE5" s="3672"/>
      <c r="AF5" s="3672"/>
      <c r="AG5" s="3672"/>
      <c r="AH5" s="3672"/>
      <c r="AI5" s="3672"/>
      <c r="AJ5" s="3672"/>
      <c r="AK5" s="3672"/>
      <c r="AL5" s="3672"/>
      <c r="AM5" s="3672"/>
      <c r="AN5" s="3672"/>
      <c r="AO5" s="3672"/>
      <c r="AP5" s="3672"/>
      <c r="AQ5" s="3672"/>
      <c r="AR5" s="3672"/>
      <c r="AS5" s="3672"/>
      <c r="AT5" s="3672"/>
      <c r="AU5" s="3672"/>
      <c r="AV5" s="3672"/>
      <c r="AW5" s="3672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3673"/>
      <c r="AF6" s="3673"/>
      <c r="AG6" s="3673"/>
      <c r="AH6" s="3673"/>
      <c r="AI6" s="3673"/>
      <c r="AJ6" s="3673"/>
      <c r="AK6" s="3673"/>
      <c r="AL6" s="3673"/>
      <c r="AM6" s="3673"/>
      <c r="AN6" s="3673"/>
      <c r="AO6" s="3673"/>
      <c r="AP6" s="3673"/>
      <c r="AQ6" s="3673"/>
      <c r="AR6" s="3673"/>
      <c r="AS6" s="3673"/>
      <c r="AT6" s="3673"/>
      <c r="AU6" s="3673"/>
      <c r="AV6" s="3673"/>
      <c r="AW6" s="3672"/>
    </row>
    <row r="7" spans="1:92" ht="15" x14ac:dyDescent="0.2">
      <c r="A7" s="9"/>
      <c r="B7" s="9"/>
      <c r="C7" s="3312"/>
      <c r="D7" s="3312"/>
      <c r="E7" s="3312"/>
      <c r="F7" s="3312"/>
      <c r="G7" s="3312"/>
      <c r="H7" s="3312"/>
      <c r="I7" s="3312"/>
      <c r="J7" s="3312"/>
      <c r="K7" s="3312"/>
      <c r="L7" s="3312"/>
      <c r="M7" s="3312"/>
      <c r="N7" s="3312"/>
      <c r="O7" s="3312"/>
      <c r="P7" s="3312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3673"/>
      <c r="AF7" s="3673"/>
      <c r="AG7" s="3673"/>
      <c r="AH7" s="3673"/>
      <c r="AI7" s="3673"/>
      <c r="AJ7" s="3673"/>
      <c r="AK7" s="3673"/>
      <c r="AL7" s="3673"/>
      <c r="AM7" s="3673"/>
      <c r="AN7" s="3673"/>
      <c r="AO7" s="3673"/>
      <c r="AP7" s="3673"/>
      <c r="AQ7" s="3673"/>
      <c r="AR7" s="3673"/>
      <c r="AS7" s="3673"/>
      <c r="AT7" s="3673"/>
      <c r="AU7" s="3673"/>
      <c r="AV7" s="3673"/>
      <c r="AW7" s="3672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3673"/>
      <c r="AF8" s="3673"/>
      <c r="AG8" s="3673"/>
      <c r="AH8" s="3673"/>
      <c r="AI8" s="3673"/>
      <c r="AJ8" s="3673"/>
      <c r="AK8" s="3673"/>
      <c r="AL8" s="3673"/>
      <c r="AM8" s="3673"/>
      <c r="AN8" s="3673"/>
      <c r="AO8" s="3673"/>
      <c r="AP8" s="3673"/>
      <c r="AQ8" s="3673"/>
      <c r="AR8" s="3673"/>
      <c r="AS8" s="3673"/>
      <c r="AT8" s="3673"/>
      <c r="AU8" s="3673"/>
      <c r="AV8" s="3673"/>
      <c r="AW8" s="3672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76" t="s">
        <v>4</v>
      </c>
      <c r="D9" s="4958" t="s">
        <v>5</v>
      </c>
      <c r="E9" s="4959"/>
      <c r="F9" s="4959"/>
      <c r="G9" s="4959"/>
      <c r="H9" s="4959"/>
      <c r="I9" s="4959"/>
      <c r="J9" s="4959"/>
      <c r="K9" s="4959"/>
      <c r="L9" s="4959"/>
      <c r="M9" s="4960"/>
      <c r="N9" s="4889" t="s">
        <v>6</v>
      </c>
      <c r="O9" s="5076" t="s">
        <v>7</v>
      </c>
      <c r="P9" s="5076" t="s">
        <v>8</v>
      </c>
      <c r="Q9" s="5076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3674"/>
      <c r="AG9" s="3674"/>
      <c r="AH9" s="3674"/>
      <c r="AI9" s="3674"/>
      <c r="AJ9" s="3674"/>
      <c r="AK9" s="3674"/>
      <c r="AL9" s="3674"/>
      <c r="AM9" s="3674"/>
      <c r="AN9" s="3674"/>
      <c r="AO9" s="3674"/>
      <c r="AP9" s="3675"/>
      <c r="AQ9" s="3675"/>
      <c r="AR9" s="3675"/>
      <c r="AS9" s="3675"/>
      <c r="AT9" s="3675"/>
      <c r="AU9" s="3675"/>
      <c r="AV9" s="3675"/>
      <c r="AW9" s="3675"/>
      <c r="AX9" s="3676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031"/>
      <c r="D10" s="776" t="s">
        <v>10</v>
      </c>
      <c r="E10" s="2960" t="s">
        <v>11</v>
      </c>
      <c r="F10" s="2960" t="s">
        <v>12</v>
      </c>
      <c r="G10" s="2960" t="s">
        <v>13</v>
      </c>
      <c r="H10" s="2960" t="s">
        <v>14</v>
      </c>
      <c r="I10" s="2960" t="s">
        <v>15</v>
      </c>
      <c r="J10" s="2960" t="s">
        <v>16</v>
      </c>
      <c r="K10" s="2960" t="s">
        <v>17</v>
      </c>
      <c r="L10" s="2960" t="s">
        <v>18</v>
      </c>
      <c r="M10" s="1574" t="s">
        <v>19</v>
      </c>
      <c r="N10" s="4947"/>
      <c r="O10" s="5031"/>
      <c r="P10" s="5031"/>
      <c r="Q10" s="5031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3677"/>
      <c r="AG10" s="3677"/>
      <c r="AH10" s="3677"/>
      <c r="AI10" s="3677"/>
      <c r="AJ10" s="3677"/>
      <c r="AK10" s="3677"/>
      <c r="AL10" s="3677"/>
      <c r="AM10" s="3677"/>
      <c r="AN10" s="3677"/>
      <c r="AO10" s="3678"/>
      <c r="AP10" s="3678"/>
      <c r="AQ10" s="3678"/>
      <c r="AR10" s="3678"/>
      <c r="AS10" s="3678"/>
      <c r="AT10" s="3678"/>
      <c r="AU10" s="3678"/>
      <c r="AV10" s="3678"/>
      <c r="AW10" s="3678"/>
      <c r="AX10" s="3676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079" t="s">
        <v>20</v>
      </c>
      <c r="B11" s="5079"/>
      <c r="C11" s="2961">
        <f>SUM(D11:M11)</f>
        <v>0</v>
      </c>
      <c r="D11" s="2962"/>
      <c r="E11" s="2963"/>
      <c r="F11" s="2963"/>
      <c r="G11" s="2963"/>
      <c r="H11" s="2963"/>
      <c r="I11" s="2963"/>
      <c r="J11" s="2963"/>
      <c r="K11" s="2963"/>
      <c r="L11" s="3679"/>
      <c r="M11" s="3680"/>
      <c r="N11" s="2966"/>
      <c r="O11" s="745"/>
      <c r="P11" s="745"/>
      <c r="Q11" s="745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3677"/>
      <c r="AG11" s="3677"/>
      <c r="AH11" s="3677"/>
      <c r="AI11" s="3677"/>
      <c r="AJ11" s="3677"/>
      <c r="AK11" s="3678"/>
      <c r="AL11" s="3678"/>
      <c r="AM11" s="3678"/>
      <c r="AN11" s="3678"/>
      <c r="AO11" s="3678"/>
      <c r="AP11" s="3678"/>
      <c r="AQ11" s="3678"/>
      <c r="AR11" s="3678"/>
      <c r="AS11" s="3678"/>
      <c r="AT11" s="3678"/>
      <c r="AU11" s="3678"/>
      <c r="AV11" s="3678"/>
      <c r="AW11" s="3678"/>
      <c r="AX11" s="3676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IF(C11&lt;[3]A03!C79,1,0)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3681"/>
      <c r="AG12" s="3681"/>
      <c r="AH12" s="3681"/>
      <c r="AI12" s="3681"/>
      <c r="AJ12" s="3681"/>
      <c r="AK12" s="3682"/>
      <c r="AL12" s="3682"/>
      <c r="AM12" s="3682"/>
      <c r="AN12" s="3682"/>
      <c r="AO12" s="3681"/>
      <c r="AP12" s="3681"/>
      <c r="AQ12" s="3682"/>
      <c r="AR12" s="3682"/>
      <c r="AS12" s="3682"/>
      <c r="AT12" s="3682"/>
      <c r="AU12" s="3682"/>
      <c r="AV12" s="3682"/>
      <c r="AW12" s="3682"/>
      <c r="AX12" s="3672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3681"/>
      <c r="AG13" s="3681"/>
      <c r="AH13" s="3681"/>
      <c r="AI13" s="3681"/>
      <c r="AJ13" s="3681"/>
      <c r="AK13" s="3682"/>
      <c r="AL13" s="3682"/>
      <c r="AM13" s="3682"/>
      <c r="AN13" s="3682"/>
      <c r="AO13" s="3681"/>
      <c r="AP13" s="3681"/>
      <c r="AQ13" s="3681"/>
      <c r="AR13" s="3682"/>
      <c r="AS13" s="3682"/>
      <c r="AT13" s="3682"/>
      <c r="AU13" s="3682"/>
      <c r="AV13" s="3682"/>
      <c r="AW13" s="3682"/>
      <c r="AX13" s="3672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3681"/>
      <c r="AG14" s="3681"/>
      <c r="AH14" s="3681"/>
      <c r="AI14" s="3681"/>
      <c r="AJ14" s="3681"/>
      <c r="AK14" s="3681"/>
      <c r="AL14" s="3681"/>
      <c r="AM14" s="3681"/>
      <c r="AN14" s="3681"/>
      <c r="AO14" s="3682"/>
      <c r="AP14" s="3682"/>
      <c r="AQ14" s="3682"/>
      <c r="AR14" s="3682"/>
      <c r="AS14" s="3682"/>
      <c r="AT14" s="3682"/>
      <c r="AU14" s="3682"/>
      <c r="AV14" s="3682"/>
      <c r="AW14" s="3682"/>
      <c r="AX14" s="3672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3681"/>
      <c r="AF15" s="3681"/>
      <c r="AG15" s="3681"/>
      <c r="AH15" s="3681"/>
      <c r="AI15" s="3681"/>
      <c r="AJ15" s="3681"/>
      <c r="AK15" s="3681"/>
      <c r="AL15" s="3681"/>
      <c r="AM15" s="3681"/>
      <c r="AN15" s="3681"/>
      <c r="AO15" s="3681"/>
      <c r="AP15" s="3681"/>
      <c r="AQ15" s="3681"/>
      <c r="AR15" s="3681"/>
      <c r="AS15" s="3681"/>
      <c r="AT15" s="3681"/>
      <c r="AU15" s="3681"/>
      <c r="AV15" s="3681"/>
      <c r="AW15" s="3672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4953" t="s">
        <v>26</v>
      </c>
      <c r="D16" s="4955" t="s">
        <v>27</v>
      </c>
      <c r="E16" s="4955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3681"/>
      <c r="AF16" s="3682"/>
      <c r="AG16" s="3682"/>
      <c r="AH16" s="3682"/>
      <c r="AI16" s="3682"/>
      <c r="AJ16" s="3682"/>
      <c r="AK16" s="3682"/>
      <c r="AL16" s="3682"/>
      <c r="AM16" s="3682"/>
      <c r="AN16" s="3682"/>
      <c r="AO16" s="3682"/>
      <c r="AP16" s="3682"/>
      <c r="AQ16" s="3682"/>
      <c r="AR16" s="3682"/>
      <c r="AS16" s="3682"/>
      <c r="AT16" s="3682"/>
      <c r="AU16" s="3682"/>
      <c r="AV16" s="3682"/>
      <c r="AW16" s="3672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080"/>
      <c r="D17" s="5072"/>
      <c r="E17" s="5072"/>
      <c r="F17" s="508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3681"/>
      <c r="AF17" s="3682"/>
      <c r="AG17" s="3682"/>
      <c r="AH17" s="3682"/>
      <c r="AI17" s="3682"/>
      <c r="AJ17" s="3682"/>
      <c r="AK17" s="3682"/>
      <c r="AL17" s="3682"/>
      <c r="AM17" s="3682"/>
      <c r="AN17" s="3682"/>
      <c r="AO17" s="3682"/>
      <c r="AP17" s="3682"/>
      <c r="AQ17" s="3682"/>
      <c r="AR17" s="3682"/>
      <c r="AS17" s="3682"/>
      <c r="AT17" s="3682"/>
      <c r="AU17" s="3682"/>
      <c r="AV17" s="3682"/>
      <c r="AW17" s="3672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4948" t="s">
        <v>28</v>
      </c>
      <c r="B18" s="4949"/>
      <c r="C18" s="3683">
        <v>92</v>
      </c>
      <c r="D18" s="3684">
        <v>0</v>
      </c>
      <c r="E18" s="3684">
        <v>1</v>
      </c>
      <c r="F18" s="3340">
        <v>6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3685"/>
      <c r="AF18" s="3686"/>
      <c r="AG18" s="3686"/>
      <c r="AH18" s="3686"/>
      <c r="AI18" s="3686"/>
      <c r="AJ18" s="3686"/>
      <c r="AK18" s="3686"/>
      <c r="AL18" s="3686"/>
      <c r="AM18" s="3686"/>
      <c r="AN18" s="3686"/>
      <c r="AO18" s="3686"/>
      <c r="AP18" s="3686"/>
      <c r="AQ18" s="3686"/>
      <c r="AR18" s="3686"/>
      <c r="AS18" s="3686"/>
      <c r="AT18" s="3686"/>
      <c r="AU18" s="3686"/>
      <c r="AV18" s="3686"/>
      <c r="AW18" s="3687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077" t="s">
        <v>29</v>
      </c>
      <c r="B19" s="5078"/>
      <c r="C19" s="55">
        <v>1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3685"/>
      <c r="AF19" s="3686"/>
      <c r="AG19" s="3686"/>
      <c r="AH19" s="3686"/>
      <c r="AI19" s="3686"/>
      <c r="AJ19" s="3686"/>
      <c r="AK19" s="3686"/>
      <c r="AL19" s="3686"/>
      <c r="AM19" s="3686"/>
      <c r="AN19" s="3686"/>
      <c r="AO19" s="3686"/>
      <c r="AP19" s="3686"/>
      <c r="AQ19" s="3686"/>
      <c r="AR19" s="3686"/>
      <c r="AS19" s="3686"/>
      <c r="AT19" s="3686"/>
      <c r="AU19" s="3686"/>
      <c r="AV19" s="3686"/>
      <c r="AW19" s="3687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2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3685"/>
      <c r="AF20" s="3686"/>
      <c r="AG20" s="3686"/>
      <c r="AH20" s="3686"/>
      <c r="AI20" s="3686"/>
      <c r="AJ20" s="3686"/>
      <c r="AK20" s="3686"/>
      <c r="AL20" s="3686"/>
      <c r="AM20" s="3686"/>
      <c r="AN20" s="3686"/>
      <c r="AO20" s="3686"/>
      <c r="AP20" s="3686"/>
      <c r="AQ20" s="3686"/>
      <c r="AR20" s="3686"/>
      <c r="AS20" s="3686"/>
      <c r="AT20" s="3686"/>
      <c r="AU20" s="3686"/>
      <c r="AV20" s="3686"/>
      <c r="AW20" s="3687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9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3685"/>
      <c r="AF21" s="3686"/>
      <c r="AG21" s="3686"/>
      <c r="AH21" s="3686"/>
      <c r="AI21" s="3686"/>
      <c r="AJ21" s="3686"/>
      <c r="AK21" s="3686"/>
      <c r="AL21" s="3686"/>
      <c r="AM21" s="3686"/>
      <c r="AN21" s="3686"/>
      <c r="AO21" s="3686"/>
      <c r="AP21" s="3686"/>
      <c r="AQ21" s="3686"/>
      <c r="AR21" s="3686"/>
      <c r="AS21" s="3686"/>
      <c r="AT21" s="3686"/>
      <c r="AU21" s="3686"/>
      <c r="AV21" s="3686"/>
      <c r="AW21" s="3687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1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3685"/>
      <c r="AF22" s="3686"/>
      <c r="AG22" s="3686"/>
      <c r="AH22" s="3686"/>
      <c r="AI22" s="3686"/>
      <c r="AJ22" s="3686"/>
      <c r="AK22" s="3686"/>
      <c r="AL22" s="3686"/>
      <c r="AM22" s="3686"/>
      <c r="AN22" s="3686"/>
      <c r="AO22" s="3686"/>
      <c r="AP22" s="3686"/>
      <c r="AQ22" s="3686"/>
      <c r="AR22" s="3686"/>
      <c r="AS22" s="3686"/>
      <c r="AT22" s="3686"/>
      <c r="AU22" s="3686"/>
      <c r="AV22" s="3686"/>
      <c r="AW22" s="3687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3685"/>
      <c r="AF23" s="3686"/>
      <c r="AG23" s="3686"/>
      <c r="AH23" s="3686"/>
      <c r="AI23" s="3686"/>
      <c r="AJ23" s="3686"/>
      <c r="AK23" s="3686"/>
      <c r="AL23" s="3686"/>
      <c r="AM23" s="3686"/>
      <c r="AN23" s="3686"/>
      <c r="AO23" s="3686"/>
      <c r="AP23" s="3686"/>
      <c r="AQ23" s="3686"/>
      <c r="AR23" s="3686"/>
      <c r="AS23" s="3686"/>
      <c r="AT23" s="3686"/>
      <c r="AU23" s="3686"/>
      <c r="AV23" s="3686"/>
      <c r="AW23" s="3687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2</v>
      </c>
      <c r="D24" s="37">
        <v>0</v>
      </c>
      <c r="E24" s="37">
        <v>0</v>
      </c>
      <c r="F24" s="40">
        <v>2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3685"/>
      <c r="AF24" s="3686"/>
      <c r="AG24" s="3686"/>
      <c r="AH24" s="3686"/>
      <c r="AI24" s="3686"/>
      <c r="AJ24" s="3686"/>
      <c r="AK24" s="3686"/>
      <c r="AL24" s="3686"/>
      <c r="AM24" s="3686"/>
      <c r="AN24" s="3686"/>
      <c r="AO24" s="3686"/>
      <c r="AP24" s="3686"/>
      <c r="AQ24" s="3686"/>
      <c r="AR24" s="3686"/>
      <c r="AS24" s="3686"/>
      <c r="AT24" s="3686"/>
      <c r="AU24" s="3686"/>
      <c r="AV24" s="3686"/>
      <c r="AW24" s="3687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0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3685"/>
      <c r="AF25" s="3686"/>
      <c r="AG25" s="3686"/>
      <c r="AH25" s="3686"/>
      <c r="AI25" s="3686"/>
      <c r="AJ25" s="3686"/>
      <c r="AK25" s="3686"/>
      <c r="AL25" s="3686"/>
      <c r="AM25" s="3686"/>
      <c r="AN25" s="3686"/>
      <c r="AO25" s="3686"/>
      <c r="AP25" s="3686"/>
      <c r="AQ25" s="3686"/>
      <c r="AR25" s="3686"/>
      <c r="AS25" s="3686"/>
      <c r="AT25" s="3686"/>
      <c r="AU25" s="3686"/>
      <c r="AV25" s="3686"/>
      <c r="AW25" s="3687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18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3685"/>
      <c r="AF26" s="3686"/>
      <c r="AG26" s="3686"/>
      <c r="AH26" s="3686"/>
      <c r="AI26" s="3686"/>
      <c r="AJ26" s="3686"/>
      <c r="AK26" s="3686"/>
      <c r="AL26" s="3686"/>
      <c r="AM26" s="3686"/>
      <c r="AN26" s="3686"/>
      <c r="AO26" s="3686"/>
      <c r="AP26" s="3686"/>
      <c r="AQ26" s="3686"/>
      <c r="AR26" s="3686"/>
      <c r="AS26" s="3686"/>
      <c r="AT26" s="3686"/>
      <c r="AU26" s="3686"/>
      <c r="AV26" s="3686"/>
      <c r="AW26" s="3687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1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3685"/>
      <c r="AF27" s="3686"/>
      <c r="AG27" s="3686"/>
      <c r="AH27" s="3686"/>
      <c r="AI27" s="3686"/>
      <c r="AJ27" s="3686"/>
      <c r="AK27" s="3686"/>
      <c r="AL27" s="3686"/>
      <c r="AM27" s="3686"/>
      <c r="AN27" s="3686"/>
      <c r="AO27" s="3686"/>
      <c r="AP27" s="3686"/>
      <c r="AQ27" s="3686"/>
      <c r="AR27" s="3686"/>
      <c r="AS27" s="3686"/>
      <c r="AT27" s="3686"/>
      <c r="AU27" s="3686"/>
      <c r="AV27" s="3686"/>
      <c r="AW27" s="3687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6</v>
      </c>
      <c r="D28" s="59">
        <v>0</v>
      </c>
      <c r="E28" s="59">
        <v>0</v>
      </c>
      <c r="F28" s="60">
        <v>1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3685"/>
      <c r="AF28" s="3686"/>
      <c r="AG28" s="3686"/>
      <c r="AH28" s="3688"/>
      <c r="AI28" s="3686"/>
      <c r="AJ28" s="3686"/>
      <c r="AK28" s="3686"/>
      <c r="AL28" s="3686"/>
      <c r="AM28" s="3686"/>
      <c r="AN28" s="3686"/>
      <c r="AO28" s="3686"/>
      <c r="AP28" s="3686"/>
      <c r="AQ28" s="3686"/>
      <c r="AR28" s="3686"/>
      <c r="AS28" s="3686"/>
      <c r="AT28" s="3686"/>
      <c r="AU28" s="3686"/>
      <c r="AV28" s="3686"/>
      <c r="AW28" s="3689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19</v>
      </c>
      <c r="D29" s="59">
        <v>0</v>
      </c>
      <c r="E29" s="59">
        <v>1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3685"/>
      <c r="AF29" s="3686"/>
      <c r="AG29" s="3686"/>
      <c r="AH29" s="3688"/>
      <c r="AI29" s="3686"/>
      <c r="AJ29" s="3686"/>
      <c r="AK29" s="3686"/>
      <c r="AL29" s="3686"/>
      <c r="AM29" s="3686"/>
      <c r="AN29" s="3686"/>
      <c r="AO29" s="3686"/>
      <c r="AP29" s="3686"/>
      <c r="AQ29" s="3686"/>
      <c r="AR29" s="3686"/>
      <c r="AS29" s="3686"/>
      <c r="AT29" s="3686"/>
      <c r="AU29" s="3686"/>
      <c r="AV29" s="3686"/>
      <c r="AW29" s="3689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5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3685"/>
      <c r="AF30" s="3686"/>
      <c r="AG30" s="3686"/>
      <c r="AH30" s="3688"/>
      <c r="AI30" s="3686"/>
      <c r="AJ30" s="3686"/>
      <c r="AK30" s="3686"/>
      <c r="AL30" s="3686"/>
      <c r="AM30" s="3686"/>
      <c r="AN30" s="3686"/>
      <c r="AO30" s="3686"/>
      <c r="AP30" s="3686"/>
      <c r="AQ30" s="3686"/>
      <c r="AR30" s="3686"/>
      <c r="AS30" s="3686"/>
      <c r="AT30" s="3686"/>
      <c r="AU30" s="3686"/>
      <c r="AV30" s="3686"/>
      <c r="AW30" s="3689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26</v>
      </c>
      <c r="D31" s="44">
        <v>0</v>
      </c>
      <c r="E31" s="44">
        <v>0</v>
      </c>
      <c r="F31" s="63">
        <v>1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3690"/>
      <c r="AF31" s="3690"/>
      <c r="AG31" s="3690"/>
      <c r="AH31" s="3691"/>
      <c r="AI31" s="3690"/>
      <c r="AJ31" s="3690"/>
      <c r="AK31" s="3690"/>
      <c r="AL31" s="3690"/>
      <c r="AM31" s="3690"/>
      <c r="AN31" s="3690"/>
      <c r="AO31" s="3690"/>
      <c r="AP31" s="3690"/>
      <c r="AQ31" s="3690"/>
      <c r="AR31" s="3690"/>
      <c r="AS31" s="3690"/>
      <c r="AT31" s="3690"/>
      <c r="AU31" s="3690"/>
      <c r="AV31" s="3690"/>
      <c r="AW31" s="3689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72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3690"/>
      <c r="AF32" s="3690"/>
      <c r="AG32" s="3690"/>
      <c r="AH32" s="3691"/>
      <c r="AI32" s="3690"/>
      <c r="AJ32" s="3690"/>
      <c r="AK32" s="3690"/>
      <c r="AL32" s="3690"/>
      <c r="AM32" s="3690"/>
      <c r="AN32" s="3690"/>
      <c r="AO32" s="3690"/>
      <c r="AP32" s="3690"/>
      <c r="AQ32" s="3690"/>
      <c r="AR32" s="3690"/>
      <c r="AS32" s="3690"/>
      <c r="AT32" s="3690"/>
      <c r="AU32" s="3690"/>
      <c r="AV32" s="3690"/>
      <c r="AW32" s="3689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76" t="s">
        <v>4</v>
      </c>
      <c r="D33" s="4958" t="s">
        <v>5</v>
      </c>
      <c r="E33" s="4959"/>
      <c r="F33" s="4959"/>
      <c r="G33" s="4959"/>
      <c r="H33" s="4959"/>
      <c r="I33" s="4959"/>
      <c r="J33" s="4959"/>
      <c r="K33" s="4959"/>
      <c r="L33" s="4959"/>
      <c r="M33" s="4959"/>
      <c r="N33" s="4959"/>
      <c r="O33" s="4959"/>
      <c r="P33" s="4960"/>
      <c r="Q33" s="3348"/>
      <c r="R33" s="3349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3690"/>
      <c r="AJ33" s="3690"/>
      <c r="AK33" s="3690"/>
      <c r="AL33" s="3691"/>
      <c r="AM33" s="3690"/>
      <c r="AN33" s="3690"/>
      <c r="AO33" s="3692"/>
      <c r="AP33" s="3692"/>
      <c r="AQ33" s="3692"/>
      <c r="AR33" s="3692"/>
      <c r="AS33" s="3692"/>
      <c r="AT33" s="3692"/>
      <c r="AU33" s="3692"/>
      <c r="AV33" s="3692"/>
      <c r="AW33" s="3692"/>
      <c r="AX33" s="3692"/>
      <c r="AY33" s="3692"/>
      <c r="AZ33" s="3692"/>
      <c r="BA33" s="3689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082"/>
      <c r="D34" s="3351" t="s">
        <v>10</v>
      </c>
      <c r="E34" s="3693" t="s">
        <v>11</v>
      </c>
      <c r="F34" s="3693" t="s">
        <v>12</v>
      </c>
      <c r="G34" s="3693" t="s">
        <v>13</v>
      </c>
      <c r="H34" s="3693" t="s">
        <v>14</v>
      </c>
      <c r="I34" s="3693" t="s">
        <v>15</v>
      </c>
      <c r="J34" s="3693" t="s">
        <v>16</v>
      </c>
      <c r="K34" s="3693" t="s">
        <v>17</v>
      </c>
      <c r="L34" s="3693" t="s">
        <v>18</v>
      </c>
      <c r="M34" s="3693" t="s">
        <v>44</v>
      </c>
      <c r="N34" s="3353" t="s">
        <v>45</v>
      </c>
      <c r="O34" s="3693" t="s">
        <v>46</v>
      </c>
      <c r="P34" s="3354" t="s">
        <v>47</v>
      </c>
      <c r="Q34" s="3503" t="s">
        <v>48</v>
      </c>
      <c r="R34" s="3503" t="s">
        <v>49</v>
      </c>
      <c r="S34" s="71"/>
      <c r="T34" s="726"/>
      <c r="U34" s="3694"/>
      <c r="V34" s="3694"/>
      <c r="W34" s="726"/>
      <c r="X34" s="3695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3685"/>
      <c r="AJ34" s="3685"/>
      <c r="AK34" s="3685"/>
      <c r="AL34" s="3696"/>
      <c r="AM34" s="3685"/>
      <c r="AN34" s="3685"/>
      <c r="AO34" s="3685"/>
      <c r="AP34" s="3685"/>
      <c r="AQ34" s="3685"/>
      <c r="AR34" s="3685"/>
      <c r="AS34" s="3685"/>
      <c r="AT34" s="3686"/>
      <c r="AU34" s="3686"/>
      <c r="AV34" s="3686"/>
      <c r="AW34" s="3686"/>
      <c r="AX34" s="3686"/>
      <c r="AY34" s="3686"/>
      <c r="AZ34" s="3686"/>
      <c r="BA34" s="3689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4961" t="s">
        <v>50</v>
      </c>
      <c r="B35" s="4961"/>
      <c r="C35" s="3359">
        <f>SUM(D35:P35)</f>
        <v>0</v>
      </c>
      <c r="D35" s="3360">
        <f>SUM(D36:D47,D50:D51,D54)</f>
        <v>0</v>
      </c>
      <c r="E35" s="3697">
        <f t="shared" ref="E35:R35" si="3">SUM(E36:E47,E50:E51,E54)</f>
        <v>0</v>
      </c>
      <c r="F35" s="3697">
        <f t="shared" si="3"/>
        <v>0</v>
      </c>
      <c r="G35" s="3697">
        <f t="shared" si="3"/>
        <v>0</v>
      </c>
      <c r="H35" s="3697">
        <f t="shared" si="3"/>
        <v>0</v>
      </c>
      <c r="I35" s="3697">
        <f t="shared" si="3"/>
        <v>0</v>
      </c>
      <c r="J35" s="3697">
        <f t="shared" si="3"/>
        <v>0</v>
      </c>
      <c r="K35" s="3697">
        <f t="shared" si="3"/>
        <v>0</v>
      </c>
      <c r="L35" s="3697">
        <f t="shared" si="3"/>
        <v>0</v>
      </c>
      <c r="M35" s="3697">
        <f t="shared" si="3"/>
        <v>0</v>
      </c>
      <c r="N35" s="3362">
        <f>SUM(N36:N47,N50:N51,N54)</f>
        <v>0</v>
      </c>
      <c r="O35" s="3697">
        <f t="shared" si="3"/>
        <v>0</v>
      </c>
      <c r="P35" s="3363">
        <f t="shared" si="3"/>
        <v>0</v>
      </c>
      <c r="Q35" s="3364">
        <f t="shared" si="3"/>
        <v>0</v>
      </c>
      <c r="R35" s="3364">
        <f t="shared" si="3"/>
        <v>0</v>
      </c>
      <c r="S35" s="82" t="str">
        <f>CA35&amp;CB35&amp;CC35</f>
        <v/>
      </c>
      <c r="T35" s="3698"/>
      <c r="U35" s="726"/>
      <c r="V35" s="726"/>
      <c r="W35" s="3698"/>
      <c r="X35" s="3698"/>
      <c r="Y35" s="3698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3685"/>
      <c r="AN35" s="3685"/>
      <c r="AO35" s="3685"/>
      <c r="AP35" s="3685"/>
      <c r="AQ35" s="3685"/>
      <c r="AR35" s="3685"/>
      <c r="AS35" s="3685"/>
      <c r="AT35" s="3686"/>
      <c r="AU35" s="3686"/>
      <c r="AV35" s="3686"/>
      <c r="AW35" s="3686"/>
      <c r="AX35" s="3686"/>
      <c r="AY35" s="3686"/>
      <c r="AZ35" s="3686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089" t="s">
        <v>51</v>
      </c>
      <c r="B36" s="5090"/>
      <c r="C36" s="3662">
        <f>SUM(D36:M36)</f>
        <v>0</v>
      </c>
      <c r="D36" s="3655"/>
      <c r="E36" s="3668"/>
      <c r="F36" s="3668"/>
      <c r="G36" s="3668"/>
      <c r="H36" s="3668"/>
      <c r="I36" s="3668"/>
      <c r="J36" s="3668"/>
      <c r="K36" s="3668"/>
      <c r="L36" s="3668"/>
      <c r="M36" s="3668"/>
      <c r="N36" s="3699"/>
      <c r="O36" s="3700"/>
      <c r="P36" s="3701"/>
      <c r="Q36" s="3656"/>
      <c r="R36" s="3656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3685"/>
      <c r="AN36" s="3686"/>
      <c r="AO36" s="3686"/>
      <c r="AP36" s="3686"/>
      <c r="AQ36" s="3686"/>
      <c r="AR36" s="3686"/>
      <c r="AS36" s="3686"/>
      <c r="AT36" s="3686"/>
      <c r="AU36" s="3686"/>
      <c r="AV36" s="3686"/>
      <c r="AW36" s="3686"/>
      <c r="AX36" s="3686"/>
      <c r="AY36" s="3686"/>
      <c r="AZ36" s="3686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3685"/>
      <c r="AN37" s="3686"/>
      <c r="AO37" s="3686"/>
      <c r="AP37" s="3686"/>
      <c r="AQ37" s="3686"/>
      <c r="AR37" s="3686"/>
      <c r="AS37" s="3686"/>
      <c r="AT37" s="3686"/>
      <c r="AU37" s="3686"/>
      <c r="AV37" s="3686"/>
      <c r="AW37" s="3686"/>
      <c r="AX37" s="3686"/>
      <c r="AY37" s="3686"/>
      <c r="AZ37" s="3686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76" t="s">
        <v>53</v>
      </c>
      <c r="B38" s="3702" t="s">
        <v>54</v>
      </c>
      <c r="C38" s="3662">
        <f t="shared" si="7"/>
        <v>0</v>
      </c>
      <c r="D38" s="3655"/>
      <c r="E38" s="3668"/>
      <c r="F38" s="3668"/>
      <c r="G38" s="3668"/>
      <c r="H38" s="3668"/>
      <c r="I38" s="3668"/>
      <c r="J38" s="3668"/>
      <c r="K38" s="3668"/>
      <c r="L38" s="3668"/>
      <c r="M38" s="3668"/>
      <c r="N38" s="3699"/>
      <c r="O38" s="3700"/>
      <c r="P38" s="3701"/>
      <c r="Q38" s="3656"/>
      <c r="R38" s="3656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3685"/>
      <c r="AN38" s="3686"/>
      <c r="AO38" s="3686"/>
      <c r="AP38" s="3686"/>
      <c r="AQ38" s="3686"/>
      <c r="AR38" s="3686"/>
      <c r="AS38" s="3686"/>
      <c r="AT38" s="3686"/>
      <c r="AU38" s="3686"/>
      <c r="AV38" s="3686"/>
      <c r="AW38" s="3686"/>
      <c r="AX38" s="3686"/>
      <c r="AY38" s="3686"/>
      <c r="AZ38" s="3686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3311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3685"/>
      <c r="AN39" s="3686"/>
      <c r="AO39" s="3686"/>
      <c r="AP39" s="3686"/>
      <c r="AQ39" s="3686"/>
      <c r="AR39" s="3686"/>
      <c r="AS39" s="3686"/>
      <c r="AT39" s="3686"/>
      <c r="AU39" s="3686"/>
      <c r="AV39" s="3686"/>
      <c r="AW39" s="3686"/>
      <c r="AX39" s="3686"/>
      <c r="AY39" s="3686"/>
      <c r="AZ39" s="3686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3311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3685"/>
      <c r="AN40" s="3686"/>
      <c r="AO40" s="3686"/>
      <c r="AP40" s="3686"/>
      <c r="AQ40" s="3686"/>
      <c r="AR40" s="3686"/>
      <c r="AS40" s="3686"/>
      <c r="AT40" s="3686"/>
      <c r="AU40" s="3686"/>
      <c r="AV40" s="3686"/>
      <c r="AW40" s="3686"/>
      <c r="AX40" s="3686"/>
      <c r="AY40" s="3686"/>
      <c r="AZ40" s="3686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3311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3685"/>
      <c r="AN41" s="3686"/>
      <c r="AO41" s="3686"/>
      <c r="AP41" s="3686"/>
      <c r="AQ41" s="3686"/>
      <c r="AR41" s="3686"/>
      <c r="AS41" s="3686"/>
      <c r="AT41" s="3686"/>
      <c r="AU41" s="3686"/>
      <c r="AV41" s="3686"/>
      <c r="AW41" s="3686"/>
      <c r="AX41" s="3686"/>
      <c r="AY41" s="3686"/>
      <c r="AZ41" s="3686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3311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3685"/>
      <c r="AN42" s="3686"/>
      <c r="AO42" s="3686"/>
      <c r="AP42" s="3686"/>
      <c r="AQ42" s="3686"/>
      <c r="AR42" s="3686"/>
      <c r="AS42" s="3686"/>
      <c r="AT42" s="3686"/>
      <c r="AU42" s="3686"/>
      <c r="AV42" s="3686"/>
      <c r="AW42" s="3686"/>
      <c r="AX42" s="3686"/>
      <c r="AY42" s="3686"/>
      <c r="AZ42" s="3686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082"/>
      <c r="B43" s="99" t="s">
        <v>59</v>
      </c>
      <c r="C43" s="3703">
        <f t="shared" si="7"/>
        <v>0</v>
      </c>
      <c r="D43" s="3704"/>
      <c r="E43" s="3375"/>
      <c r="F43" s="3375"/>
      <c r="G43" s="3375"/>
      <c r="H43" s="3375"/>
      <c r="I43" s="3375"/>
      <c r="J43" s="3375"/>
      <c r="K43" s="3375"/>
      <c r="L43" s="3375"/>
      <c r="M43" s="3375"/>
      <c r="N43" s="3705"/>
      <c r="O43" s="3377"/>
      <c r="P43" s="3378"/>
      <c r="Q43" s="741"/>
      <c r="R43" s="741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3677"/>
      <c r="AN43" s="3678"/>
      <c r="AO43" s="3678"/>
      <c r="AP43" s="3678"/>
      <c r="AQ43" s="3678"/>
      <c r="AR43" s="3678"/>
      <c r="AS43" s="3678"/>
      <c r="AT43" s="3678"/>
      <c r="AU43" s="3678"/>
      <c r="AV43" s="3678"/>
      <c r="AW43" s="3678"/>
      <c r="AX43" s="3678"/>
      <c r="AY43" s="3678"/>
      <c r="AZ43" s="3678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076" t="s">
        <v>60</v>
      </c>
      <c r="B44" s="3706" t="s">
        <v>61</v>
      </c>
      <c r="C44" s="3662">
        <f t="shared" si="7"/>
        <v>0</v>
      </c>
      <c r="D44" s="3655"/>
      <c r="E44" s="3668"/>
      <c r="F44" s="3668"/>
      <c r="G44" s="3668"/>
      <c r="H44" s="3668"/>
      <c r="I44" s="3668"/>
      <c r="J44" s="3668"/>
      <c r="K44" s="3668"/>
      <c r="L44" s="3668"/>
      <c r="M44" s="3668"/>
      <c r="N44" s="3699"/>
      <c r="O44" s="3700"/>
      <c r="P44" s="3701"/>
      <c r="Q44" s="3656"/>
      <c r="R44" s="3656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3685"/>
      <c r="AN44" s="3686"/>
      <c r="AO44" s="3686"/>
      <c r="AP44" s="3686"/>
      <c r="AQ44" s="3686"/>
      <c r="AR44" s="3686"/>
      <c r="AS44" s="3686"/>
      <c r="AT44" s="3686"/>
      <c r="AU44" s="3686"/>
      <c r="AV44" s="3686"/>
      <c r="AW44" s="3686"/>
      <c r="AX44" s="3686"/>
      <c r="AY44" s="3686"/>
      <c r="AZ44" s="3686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082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3685"/>
      <c r="AN45" s="3686"/>
      <c r="AO45" s="3686"/>
      <c r="AP45" s="3686"/>
      <c r="AQ45" s="3686"/>
      <c r="AR45" s="3686"/>
      <c r="AS45" s="3686"/>
      <c r="AT45" s="3686"/>
      <c r="AU45" s="3686"/>
      <c r="AV45" s="3686"/>
      <c r="AW45" s="3686"/>
      <c r="AX45" s="3686"/>
      <c r="AY45" s="3686"/>
      <c r="AZ45" s="3686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085" t="s">
        <v>63</v>
      </c>
      <c r="B46" s="117" t="s">
        <v>61</v>
      </c>
      <c r="C46" s="3662">
        <f t="shared" si="7"/>
        <v>0</v>
      </c>
      <c r="D46" s="3655"/>
      <c r="E46" s="3668"/>
      <c r="F46" s="3668"/>
      <c r="G46" s="3668"/>
      <c r="H46" s="3668"/>
      <c r="I46" s="3668"/>
      <c r="J46" s="3668"/>
      <c r="K46" s="3668"/>
      <c r="L46" s="3668"/>
      <c r="M46" s="3668"/>
      <c r="N46" s="3699"/>
      <c r="O46" s="3700"/>
      <c r="P46" s="3701"/>
      <c r="Q46" s="3656"/>
      <c r="R46" s="3656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3685"/>
      <c r="AN46" s="3686"/>
      <c r="AO46" s="3686"/>
      <c r="AP46" s="3686"/>
      <c r="AQ46" s="3686"/>
      <c r="AR46" s="3686"/>
      <c r="AS46" s="3686"/>
      <c r="AT46" s="3686"/>
      <c r="AU46" s="3686"/>
      <c r="AV46" s="3686"/>
      <c r="AW46" s="3686"/>
      <c r="AX46" s="3686"/>
      <c r="AY46" s="3686"/>
      <c r="AZ46" s="3686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3685"/>
      <c r="AN47" s="3686"/>
      <c r="AO47" s="3686"/>
      <c r="AP47" s="3686"/>
      <c r="AQ47" s="3686"/>
      <c r="AR47" s="3686"/>
      <c r="AS47" s="3686"/>
      <c r="AT47" s="3686"/>
      <c r="AU47" s="3686"/>
      <c r="AV47" s="3686"/>
      <c r="AW47" s="3686"/>
      <c r="AX47" s="3686"/>
      <c r="AY47" s="3686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3685"/>
      <c r="AN48" s="3686"/>
      <c r="AO48" s="3686"/>
      <c r="AP48" s="3686"/>
      <c r="AQ48" s="3686"/>
      <c r="AR48" s="3686"/>
      <c r="AS48" s="3686"/>
      <c r="AT48" s="3686"/>
      <c r="AU48" s="3686"/>
      <c r="AV48" s="3686"/>
      <c r="AW48" s="3686"/>
      <c r="AX48" s="3686"/>
      <c r="AY48" s="3686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083" t="s">
        <v>65</v>
      </c>
      <c r="B49" s="5084"/>
      <c r="C49" s="3703">
        <f t="shared" si="7"/>
        <v>0</v>
      </c>
      <c r="D49" s="3704"/>
      <c r="E49" s="3375"/>
      <c r="F49" s="3375"/>
      <c r="G49" s="3375"/>
      <c r="H49" s="3375"/>
      <c r="I49" s="3375"/>
      <c r="J49" s="3375"/>
      <c r="K49" s="3375"/>
      <c r="L49" s="3375"/>
      <c r="M49" s="3375"/>
      <c r="N49" s="3705"/>
      <c r="O49" s="3377"/>
      <c r="P49" s="3378"/>
      <c r="Q49" s="741"/>
      <c r="R49" s="741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3685"/>
      <c r="AN49" s="3686"/>
      <c r="AO49" s="3686"/>
      <c r="AP49" s="3686"/>
      <c r="AQ49" s="3686"/>
      <c r="AR49" s="3686"/>
      <c r="AS49" s="3686"/>
      <c r="AT49" s="3686"/>
      <c r="AU49" s="3686"/>
      <c r="AV49" s="3686"/>
      <c r="AW49" s="3686"/>
      <c r="AX49" s="3686"/>
      <c r="AY49" s="3686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085" t="s">
        <v>66</v>
      </c>
      <c r="B50" s="3707" t="s">
        <v>61</v>
      </c>
      <c r="C50" s="3708">
        <f>SUM(D50:P50)</f>
        <v>0</v>
      </c>
      <c r="D50" s="3709"/>
      <c r="E50" s="2990"/>
      <c r="F50" s="2990"/>
      <c r="G50" s="2990"/>
      <c r="H50" s="2990"/>
      <c r="I50" s="2990"/>
      <c r="J50" s="2990"/>
      <c r="K50" s="2990"/>
      <c r="L50" s="2990"/>
      <c r="M50" s="2990"/>
      <c r="N50" s="3710"/>
      <c r="O50" s="2990"/>
      <c r="P50" s="3711"/>
      <c r="Q50" s="3712"/>
      <c r="R50" s="3712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3713"/>
      <c r="AN50" s="3714"/>
      <c r="AO50" s="3714"/>
      <c r="AP50" s="3714"/>
      <c r="AQ50" s="3714"/>
      <c r="AR50" s="3714"/>
      <c r="AS50" s="3714"/>
      <c r="AT50" s="3714"/>
      <c r="AU50" s="3714"/>
      <c r="AV50" s="3714"/>
      <c r="AW50" s="3714"/>
      <c r="AX50" s="3714"/>
      <c r="AY50" s="3714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082"/>
      <c r="B51" s="140" t="s">
        <v>62</v>
      </c>
      <c r="C51" s="3703">
        <f t="shared" ref="C51:C54" si="12">SUM(D51:P51)</f>
        <v>0</v>
      </c>
      <c r="D51" s="3704"/>
      <c r="E51" s="3375"/>
      <c r="F51" s="3375"/>
      <c r="G51" s="3375"/>
      <c r="H51" s="3375"/>
      <c r="I51" s="3375"/>
      <c r="J51" s="3375"/>
      <c r="K51" s="3375"/>
      <c r="L51" s="3375"/>
      <c r="M51" s="3375"/>
      <c r="N51" s="3715"/>
      <c r="O51" s="3375"/>
      <c r="P51" s="3398"/>
      <c r="Q51" s="741"/>
      <c r="R51" s="741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3685"/>
      <c r="AN51" s="3686"/>
      <c r="AO51" s="3686"/>
      <c r="AP51" s="3686"/>
      <c r="AQ51" s="3686"/>
      <c r="AR51" s="3686"/>
      <c r="AS51" s="3686"/>
      <c r="AT51" s="3686"/>
      <c r="AU51" s="3686"/>
      <c r="AV51" s="3686"/>
      <c r="AW51" s="3686"/>
      <c r="AX51" s="3686"/>
      <c r="AY51" s="3686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085" t="s">
        <v>67</v>
      </c>
      <c r="B52" s="3707" t="s">
        <v>61</v>
      </c>
      <c r="C52" s="3708">
        <f t="shared" si="12"/>
        <v>0</v>
      </c>
      <c r="D52" s="3709"/>
      <c r="E52" s="3716"/>
      <c r="F52" s="3716"/>
      <c r="G52" s="3716"/>
      <c r="H52" s="3716"/>
      <c r="I52" s="3716"/>
      <c r="J52" s="3716"/>
      <c r="K52" s="3716"/>
      <c r="L52" s="3716"/>
      <c r="M52" s="3716"/>
      <c r="N52" s="3710"/>
      <c r="O52" s="3716"/>
      <c r="P52" s="3711"/>
      <c r="Q52" s="3712"/>
      <c r="R52" s="3712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3713"/>
      <c r="AN52" s="3714"/>
      <c r="AO52" s="3714"/>
      <c r="AP52" s="3714"/>
      <c r="AQ52" s="3714"/>
      <c r="AR52" s="3714"/>
      <c r="AS52" s="3714"/>
      <c r="AT52" s="3714"/>
      <c r="AU52" s="3714"/>
      <c r="AV52" s="3714"/>
      <c r="AW52" s="3714"/>
      <c r="AX52" s="3714"/>
      <c r="AY52" s="3714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082"/>
      <c r="B53" s="3717" t="s">
        <v>62</v>
      </c>
      <c r="C53" s="3703">
        <f t="shared" si="12"/>
        <v>0</v>
      </c>
      <c r="D53" s="3704"/>
      <c r="E53" s="3375"/>
      <c r="F53" s="3375"/>
      <c r="G53" s="3375"/>
      <c r="H53" s="3375"/>
      <c r="I53" s="3375"/>
      <c r="J53" s="3375"/>
      <c r="K53" s="3375"/>
      <c r="L53" s="3375"/>
      <c r="M53" s="3375"/>
      <c r="N53" s="3715"/>
      <c r="O53" s="3375"/>
      <c r="P53" s="3398"/>
      <c r="Q53" s="741"/>
      <c r="R53" s="741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3718"/>
      <c r="AM53" s="3718"/>
      <c r="AN53" s="3718"/>
      <c r="AO53" s="3718"/>
      <c r="AP53" s="3718"/>
      <c r="AQ53" s="3718"/>
      <c r="AR53" s="3718"/>
      <c r="AS53" s="3718"/>
      <c r="AT53" s="3718"/>
      <c r="AU53" s="3718"/>
      <c r="AV53" s="3718"/>
      <c r="AW53" s="3718"/>
      <c r="AX53" s="3718"/>
      <c r="AY53" s="3718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086" t="s">
        <v>68</v>
      </c>
      <c r="B54" s="5087"/>
      <c r="C54" s="3703">
        <f t="shared" si="12"/>
        <v>0</v>
      </c>
      <c r="D54" s="3704"/>
      <c r="E54" s="3375"/>
      <c r="F54" s="3375"/>
      <c r="G54" s="3375"/>
      <c r="H54" s="3375"/>
      <c r="I54" s="3375"/>
      <c r="J54" s="3375"/>
      <c r="K54" s="3375"/>
      <c r="L54" s="3375"/>
      <c r="M54" s="3375"/>
      <c r="N54" s="3715"/>
      <c r="O54" s="3375"/>
      <c r="P54" s="3398"/>
      <c r="Q54" s="741"/>
      <c r="R54" s="741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3718"/>
      <c r="AM54" s="3718"/>
      <c r="AN54" s="3718"/>
      <c r="AO54" s="3718"/>
      <c r="AP54" s="3718"/>
      <c r="AQ54" s="3718"/>
      <c r="AR54" s="3718"/>
      <c r="AS54" s="3718"/>
      <c r="AT54" s="3718"/>
      <c r="AU54" s="3718"/>
      <c r="AV54" s="3718"/>
      <c r="AW54" s="3718"/>
      <c r="AX54" s="3718"/>
      <c r="AY54" s="3718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3718"/>
      <c r="AM55" s="3718"/>
      <c r="AN55" s="3718"/>
      <c r="AO55" s="3719"/>
      <c r="AP55" s="3719"/>
      <c r="AQ55" s="3719"/>
      <c r="AR55" s="3719"/>
      <c r="AS55" s="3719"/>
      <c r="AT55" s="3719"/>
      <c r="AU55" s="3719"/>
      <c r="AV55" s="3719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3718"/>
      <c r="AM56" s="3718"/>
      <c r="AN56" s="3718"/>
      <c r="AO56" s="3719"/>
      <c r="AP56" s="3719"/>
      <c r="AQ56" s="3719"/>
      <c r="AR56" s="3719"/>
      <c r="AS56" s="3719"/>
      <c r="AT56" s="3719"/>
      <c r="AU56" s="3719"/>
      <c r="AV56" s="3719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5094" t="s">
        <v>5</v>
      </c>
      <c r="E57" s="5095"/>
      <c r="F57" s="5095"/>
      <c r="G57" s="5095"/>
      <c r="H57" s="5095"/>
      <c r="I57" s="5095"/>
      <c r="J57" s="5095"/>
      <c r="K57" s="5095"/>
      <c r="L57" s="5095"/>
      <c r="M57" s="5095"/>
      <c r="N57" s="5095"/>
      <c r="O57" s="5095"/>
      <c r="P57" s="5096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3718"/>
      <c r="AK57" s="3718"/>
      <c r="AL57" s="3718"/>
      <c r="AM57" s="3719"/>
      <c r="AN57" s="3719"/>
      <c r="AO57" s="3719"/>
      <c r="AP57" s="3719"/>
      <c r="AQ57" s="3719"/>
      <c r="AR57" s="3719"/>
      <c r="AS57" s="3719"/>
      <c r="AT57" s="3719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082"/>
      <c r="D58" s="776" t="s">
        <v>10</v>
      </c>
      <c r="E58" s="2960" t="s">
        <v>11</v>
      </c>
      <c r="F58" s="2960" t="s">
        <v>12</v>
      </c>
      <c r="G58" s="2960" t="s">
        <v>13</v>
      </c>
      <c r="H58" s="2960" t="s">
        <v>14</v>
      </c>
      <c r="I58" s="2960" t="s">
        <v>15</v>
      </c>
      <c r="J58" s="2960" t="s">
        <v>16</v>
      </c>
      <c r="K58" s="2960" t="s">
        <v>17</v>
      </c>
      <c r="L58" s="2960" t="s">
        <v>18</v>
      </c>
      <c r="M58" s="2960" t="s">
        <v>44</v>
      </c>
      <c r="N58" s="774" t="s">
        <v>45</v>
      </c>
      <c r="O58" s="2960" t="s">
        <v>46</v>
      </c>
      <c r="P58" s="1577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3718"/>
      <c r="AK58" s="3718"/>
      <c r="AL58" s="3718"/>
      <c r="AM58" s="3719"/>
      <c r="AN58" s="3719"/>
      <c r="AO58" s="3719"/>
      <c r="AP58" s="3719"/>
      <c r="AQ58" s="3719"/>
      <c r="AR58" s="3719"/>
      <c r="AS58" s="3719"/>
      <c r="AT58" s="3719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097" t="s">
        <v>50</v>
      </c>
      <c r="B59" s="5097"/>
      <c r="C59" s="3320">
        <f>SUM(D59:P59)</f>
        <v>0</v>
      </c>
      <c r="D59" s="1575">
        <f>SUM(D60:D71,D74:D75,D78)</f>
        <v>0</v>
      </c>
      <c r="E59" s="2979">
        <f t="shared" ref="E59:P59" si="13">SUM(E60:E71,E74:E75,E78)</f>
        <v>0</v>
      </c>
      <c r="F59" s="2979">
        <f t="shared" si="13"/>
        <v>0</v>
      </c>
      <c r="G59" s="2979">
        <f t="shared" si="13"/>
        <v>0</v>
      </c>
      <c r="H59" s="2979">
        <f t="shared" si="13"/>
        <v>0</v>
      </c>
      <c r="I59" s="2979">
        <f t="shared" si="13"/>
        <v>0</v>
      </c>
      <c r="J59" s="2979">
        <f t="shared" si="13"/>
        <v>0</v>
      </c>
      <c r="K59" s="2979">
        <f t="shared" si="13"/>
        <v>0</v>
      </c>
      <c r="L59" s="2979">
        <f t="shared" si="13"/>
        <v>0</v>
      </c>
      <c r="M59" s="2979">
        <f t="shared" si="13"/>
        <v>0</v>
      </c>
      <c r="N59" s="775">
        <f t="shared" si="13"/>
        <v>0</v>
      </c>
      <c r="O59" s="2979">
        <f t="shared" si="13"/>
        <v>0</v>
      </c>
      <c r="P59" s="1578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3718"/>
      <c r="AK59" s="3718"/>
      <c r="AL59" s="3718"/>
      <c r="AM59" s="3719"/>
      <c r="AN59" s="3719"/>
      <c r="AO59" s="3719"/>
      <c r="AP59" s="3719"/>
      <c r="AQ59" s="3719"/>
      <c r="AR59" s="3719"/>
      <c r="AS59" s="3719"/>
      <c r="AT59" s="3719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098" t="s">
        <v>51</v>
      </c>
      <c r="B60" s="5099"/>
      <c r="C60" s="3321">
        <f>SUM(D60:M60)</f>
        <v>0</v>
      </c>
      <c r="D60" s="2962"/>
      <c r="E60" s="3716"/>
      <c r="F60" s="3716"/>
      <c r="G60" s="3716"/>
      <c r="H60" s="3716"/>
      <c r="I60" s="3716"/>
      <c r="J60" s="3716"/>
      <c r="K60" s="3716"/>
      <c r="L60" s="3716"/>
      <c r="M60" s="3716"/>
      <c r="N60" s="3720"/>
      <c r="O60" s="3721"/>
      <c r="P60" s="3722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3718"/>
      <c r="AK60" s="3718"/>
      <c r="AL60" s="3718"/>
      <c r="AM60" s="3719"/>
      <c r="AN60" s="3719"/>
      <c r="AO60" s="3719"/>
      <c r="AP60" s="3719"/>
      <c r="AQ60" s="3719"/>
      <c r="AR60" s="3719"/>
      <c r="AS60" s="3719"/>
      <c r="AT60" s="3719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3718"/>
      <c r="AK61" s="3718"/>
      <c r="AL61" s="3718"/>
      <c r="AM61" s="3719"/>
      <c r="AN61" s="3719"/>
      <c r="AO61" s="3719"/>
      <c r="AP61" s="3719"/>
      <c r="AQ61" s="3719"/>
      <c r="AR61" s="3719"/>
      <c r="AS61" s="3719"/>
      <c r="AT61" s="3719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3723" t="s">
        <v>54</v>
      </c>
      <c r="C62" s="3321">
        <f t="shared" ref="C62:C73" si="14">SUM(D62:M62)</f>
        <v>0</v>
      </c>
      <c r="D62" s="3709"/>
      <c r="E62" s="3716"/>
      <c r="F62" s="3716"/>
      <c r="G62" s="3716"/>
      <c r="H62" s="3716"/>
      <c r="I62" s="3716"/>
      <c r="J62" s="3716"/>
      <c r="K62" s="3716"/>
      <c r="L62" s="3716"/>
      <c r="M62" s="3716"/>
      <c r="N62" s="3720"/>
      <c r="O62" s="3721"/>
      <c r="P62" s="3722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3718"/>
      <c r="AK62" s="3718"/>
      <c r="AL62" s="3718"/>
      <c r="AM62" s="3719"/>
      <c r="AN62" s="3719"/>
      <c r="AO62" s="3719"/>
      <c r="AP62" s="3719"/>
      <c r="AQ62" s="3719"/>
      <c r="AR62" s="3719"/>
      <c r="AS62" s="3719"/>
      <c r="AT62" s="3719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3311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3718"/>
      <c r="AK63" s="3718"/>
      <c r="AL63" s="3718"/>
      <c r="AM63" s="3719"/>
      <c r="AN63" s="3719"/>
      <c r="AO63" s="3719"/>
      <c r="AP63" s="3719"/>
      <c r="AQ63" s="3719"/>
      <c r="AR63" s="3719"/>
      <c r="AS63" s="3719"/>
      <c r="AT63" s="3719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3311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3718"/>
      <c r="AK64" s="3718"/>
      <c r="AL64" s="3718"/>
      <c r="AM64" s="3719"/>
      <c r="AN64" s="3719"/>
      <c r="AO64" s="3719"/>
      <c r="AP64" s="3719"/>
      <c r="AQ64" s="3719"/>
      <c r="AR64" s="3719"/>
      <c r="AS64" s="3719"/>
      <c r="AT64" s="3719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3311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3718"/>
      <c r="AK65" s="3718"/>
      <c r="AL65" s="3718"/>
      <c r="AM65" s="3719"/>
      <c r="AN65" s="3719"/>
      <c r="AO65" s="3719"/>
      <c r="AP65" s="3719"/>
      <c r="AQ65" s="3719"/>
      <c r="AR65" s="3719"/>
      <c r="AS65" s="3719"/>
      <c r="AT65" s="3719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3311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3718"/>
      <c r="AK66" s="3718"/>
      <c r="AL66" s="3718"/>
      <c r="AM66" s="3719"/>
      <c r="AN66" s="3719"/>
      <c r="AO66" s="3719"/>
      <c r="AP66" s="3719"/>
      <c r="AQ66" s="3719"/>
      <c r="AR66" s="3719"/>
      <c r="AS66" s="3719"/>
      <c r="AT66" s="3719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082"/>
      <c r="B67" s="99" t="s">
        <v>59</v>
      </c>
      <c r="C67" s="3703">
        <f t="shared" si="14"/>
        <v>0</v>
      </c>
      <c r="D67" s="3704"/>
      <c r="E67" s="3375"/>
      <c r="F67" s="3375"/>
      <c r="G67" s="3375"/>
      <c r="H67" s="3375"/>
      <c r="I67" s="3375"/>
      <c r="J67" s="3375"/>
      <c r="K67" s="3375"/>
      <c r="L67" s="3375"/>
      <c r="M67" s="3375"/>
      <c r="N67" s="3705"/>
      <c r="O67" s="3377"/>
      <c r="P67" s="3416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3718"/>
      <c r="AK67" s="3718"/>
      <c r="AL67" s="3718"/>
      <c r="AM67" s="3719"/>
      <c r="AN67" s="3719"/>
      <c r="AO67" s="3719"/>
      <c r="AP67" s="3719"/>
      <c r="AQ67" s="3719"/>
      <c r="AR67" s="3719"/>
      <c r="AS67" s="3719"/>
      <c r="AT67" s="3719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100" t="s">
        <v>60</v>
      </c>
      <c r="B68" s="3724" t="s">
        <v>61</v>
      </c>
      <c r="C68" s="3725">
        <f t="shared" si="14"/>
        <v>0</v>
      </c>
      <c r="D68" s="3726"/>
      <c r="E68" s="2990"/>
      <c r="F68" s="2990"/>
      <c r="G68" s="2990"/>
      <c r="H68" s="2990"/>
      <c r="I68" s="2990"/>
      <c r="J68" s="2990"/>
      <c r="K68" s="2990"/>
      <c r="L68" s="2990"/>
      <c r="M68" s="2990"/>
      <c r="N68" s="3727"/>
      <c r="O68" s="2992"/>
      <c r="P68" s="3728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3729"/>
      <c r="AK68" s="3729"/>
      <c r="AL68" s="3729"/>
      <c r="AM68" s="3730"/>
      <c r="AN68" s="3730"/>
      <c r="AO68" s="3730"/>
      <c r="AP68" s="3730"/>
      <c r="AQ68" s="3730"/>
      <c r="AR68" s="3730"/>
      <c r="AS68" s="3730"/>
      <c r="AT68" s="3730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082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3729"/>
      <c r="AK69" s="3729"/>
      <c r="AL69" s="3729"/>
      <c r="AM69" s="3730"/>
      <c r="AN69" s="3730"/>
      <c r="AO69" s="3730"/>
      <c r="AP69" s="3730"/>
      <c r="AQ69" s="3730"/>
      <c r="AR69" s="3730"/>
      <c r="AS69" s="3730"/>
      <c r="AT69" s="3730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091" t="s">
        <v>63</v>
      </c>
      <c r="B70" s="117" t="s">
        <v>61</v>
      </c>
      <c r="C70" s="3321">
        <f t="shared" si="14"/>
        <v>0</v>
      </c>
      <c r="D70" s="3709"/>
      <c r="E70" s="3716"/>
      <c r="F70" s="3716"/>
      <c r="G70" s="3716"/>
      <c r="H70" s="3716"/>
      <c r="I70" s="3716"/>
      <c r="J70" s="3716"/>
      <c r="K70" s="3716"/>
      <c r="L70" s="3716"/>
      <c r="M70" s="3716"/>
      <c r="N70" s="3720"/>
      <c r="O70" s="3721"/>
      <c r="P70" s="3722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3729"/>
      <c r="AK70" s="3729"/>
      <c r="AL70" s="3729"/>
      <c r="AM70" s="3730"/>
      <c r="AN70" s="3730"/>
      <c r="AO70" s="3730"/>
      <c r="AP70" s="3730"/>
      <c r="AQ70" s="3730"/>
      <c r="AR70" s="3730"/>
      <c r="AS70" s="3730"/>
      <c r="AT70" s="3730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082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3729"/>
      <c r="AK71" s="3729"/>
      <c r="AL71" s="3729"/>
      <c r="AM71" s="3730"/>
      <c r="AN71" s="3730"/>
      <c r="AO71" s="3730"/>
      <c r="AP71" s="3730"/>
      <c r="AQ71" s="3730"/>
      <c r="AR71" s="3730"/>
      <c r="AS71" s="3730"/>
      <c r="AT71" s="3730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3720"/>
      <c r="O72" s="3721"/>
      <c r="P72" s="3722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3729"/>
      <c r="AK72" s="3729"/>
      <c r="AL72" s="3729"/>
      <c r="AM72" s="3730"/>
      <c r="AN72" s="3730"/>
      <c r="AO72" s="3730"/>
      <c r="AP72" s="3730"/>
      <c r="AQ72" s="3730"/>
      <c r="AR72" s="3730"/>
      <c r="AS72" s="3730"/>
      <c r="AT72" s="3730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083" t="s">
        <v>65</v>
      </c>
      <c r="B73" s="5084"/>
      <c r="C73" s="3703">
        <f t="shared" si="14"/>
        <v>0</v>
      </c>
      <c r="D73" s="3704"/>
      <c r="E73" s="3375"/>
      <c r="F73" s="3375"/>
      <c r="G73" s="3375"/>
      <c r="H73" s="3375"/>
      <c r="I73" s="3375"/>
      <c r="J73" s="3375"/>
      <c r="K73" s="3375"/>
      <c r="L73" s="3375"/>
      <c r="M73" s="3375"/>
      <c r="N73" s="3705"/>
      <c r="O73" s="3377"/>
      <c r="P73" s="3416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3729"/>
      <c r="AK73" s="3729"/>
      <c r="AL73" s="3729"/>
      <c r="AM73" s="3730"/>
      <c r="AN73" s="3730"/>
      <c r="AO73" s="3730"/>
      <c r="AP73" s="3730"/>
      <c r="AQ73" s="3730"/>
      <c r="AR73" s="3730"/>
      <c r="AS73" s="3730"/>
      <c r="AT73" s="3730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091" t="s">
        <v>66</v>
      </c>
      <c r="B74" s="3731" t="s">
        <v>61</v>
      </c>
      <c r="C74" s="3732">
        <f>SUM(D74:P74)</f>
        <v>0</v>
      </c>
      <c r="D74" s="3733"/>
      <c r="E74" s="2990"/>
      <c r="F74" s="2990"/>
      <c r="G74" s="2990"/>
      <c r="H74" s="2990"/>
      <c r="I74" s="2990"/>
      <c r="J74" s="2990"/>
      <c r="K74" s="2990"/>
      <c r="L74" s="2990"/>
      <c r="M74" s="2990"/>
      <c r="N74" s="3734"/>
      <c r="O74" s="2990"/>
      <c r="P74" s="3735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3736"/>
      <c r="AK74" s="3736"/>
      <c r="AL74" s="3736"/>
      <c r="AM74" s="3737"/>
      <c r="AN74" s="3737"/>
      <c r="AO74" s="3737"/>
      <c r="AP74" s="3737"/>
      <c r="AQ74" s="3737"/>
      <c r="AR74" s="3737"/>
      <c r="AS74" s="3737"/>
      <c r="AT74" s="3737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082"/>
      <c r="B75" s="140" t="s">
        <v>62</v>
      </c>
      <c r="C75" s="3703">
        <f t="shared" ref="C75:C76" si="15">SUM(D75:P75)</f>
        <v>0</v>
      </c>
      <c r="D75" s="3704"/>
      <c r="E75" s="3375"/>
      <c r="F75" s="3375"/>
      <c r="G75" s="3375"/>
      <c r="H75" s="3375"/>
      <c r="I75" s="3375"/>
      <c r="J75" s="3375"/>
      <c r="K75" s="3375"/>
      <c r="L75" s="3375"/>
      <c r="M75" s="3375"/>
      <c r="N75" s="3715"/>
      <c r="O75" s="3375"/>
      <c r="P75" s="342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3736"/>
      <c r="AK75" s="3736"/>
      <c r="AL75" s="3736"/>
      <c r="AM75" s="3737"/>
      <c r="AN75" s="3737"/>
      <c r="AO75" s="3737"/>
      <c r="AP75" s="3737"/>
      <c r="AQ75" s="3737"/>
      <c r="AR75" s="3737"/>
      <c r="AS75" s="3737"/>
      <c r="AT75" s="3737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091" t="s">
        <v>67</v>
      </c>
      <c r="B76" s="3731" t="s">
        <v>61</v>
      </c>
      <c r="C76" s="3732">
        <f t="shared" si="15"/>
        <v>0</v>
      </c>
      <c r="D76" s="3733"/>
      <c r="E76" s="3738"/>
      <c r="F76" s="3738"/>
      <c r="G76" s="3738"/>
      <c r="H76" s="3738"/>
      <c r="I76" s="3738"/>
      <c r="J76" s="3738"/>
      <c r="K76" s="3738"/>
      <c r="L76" s="3738"/>
      <c r="M76" s="3738"/>
      <c r="N76" s="3734"/>
      <c r="O76" s="3738"/>
      <c r="P76" s="3735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3736"/>
      <c r="AK76" s="3736"/>
      <c r="AL76" s="3736"/>
      <c r="AM76" s="3737"/>
      <c r="AN76" s="3737"/>
      <c r="AO76" s="3737"/>
      <c r="AP76" s="3737"/>
      <c r="AQ76" s="3737"/>
      <c r="AR76" s="3737"/>
      <c r="AS76" s="3737"/>
      <c r="AT76" s="3737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082"/>
      <c r="B77" s="3717" t="s">
        <v>62</v>
      </c>
      <c r="C77" s="3703">
        <f>SUM(D77:P77)</f>
        <v>0</v>
      </c>
      <c r="D77" s="3704"/>
      <c r="E77" s="3375"/>
      <c r="F77" s="3375"/>
      <c r="G77" s="3375"/>
      <c r="H77" s="3375"/>
      <c r="I77" s="3375"/>
      <c r="J77" s="3375"/>
      <c r="K77" s="3375"/>
      <c r="L77" s="3375"/>
      <c r="M77" s="3375"/>
      <c r="N77" s="3715"/>
      <c r="O77" s="3375"/>
      <c r="P77" s="342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3736"/>
      <c r="AK77" s="3736"/>
      <c r="AL77" s="3736"/>
      <c r="AM77" s="3737"/>
      <c r="AN77" s="3737"/>
      <c r="AO77" s="3737"/>
      <c r="AP77" s="3737"/>
      <c r="AQ77" s="3737"/>
      <c r="AR77" s="3737"/>
      <c r="AS77" s="3737"/>
      <c r="AT77" s="3737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092" t="s">
        <v>68</v>
      </c>
      <c r="B78" s="5093"/>
      <c r="C78" s="3703">
        <f>SUM(D78:P78)</f>
        <v>0</v>
      </c>
      <c r="D78" s="3704"/>
      <c r="E78" s="3375"/>
      <c r="F78" s="3375"/>
      <c r="G78" s="3375"/>
      <c r="H78" s="3375"/>
      <c r="I78" s="3375"/>
      <c r="J78" s="3375"/>
      <c r="K78" s="3375"/>
      <c r="L78" s="3375"/>
      <c r="M78" s="3375"/>
      <c r="N78" s="3715"/>
      <c r="O78" s="3375"/>
      <c r="P78" s="342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3736"/>
      <c r="AK78" s="3736"/>
      <c r="AL78" s="3736"/>
      <c r="AM78" s="3737"/>
      <c r="AN78" s="3737"/>
      <c r="AO78" s="3737"/>
      <c r="AP78" s="3737"/>
      <c r="AQ78" s="3737"/>
      <c r="AR78" s="3737"/>
      <c r="AS78" s="3737"/>
      <c r="AT78" s="3737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3736"/>
      <c r="AJ79" s="3736"/>
      <c r="AK79" s="3736"/>
      <c r="AL79" s="3736"/>
      <c r="AM79" s="3736"/>
      <c r="AN79" s="3736"/>
      <c r="AO79" s="3737"/>
      <c r="AP79" s="3737"/>
      <c r="AQ79" s="3737"/>
      <c r="AR79" s="3737"/>
      <c r="AS79" s="3737"/>
      <c r="AT79" s="3737"/>
      <c r="AU79" s="3737"/>
      <c r="AV79" s="3737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3739" t="s">
        <v>71</v>
      </c>
      <c r="B80" s="3739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3736"/>
      <c r="AP80" s="3736"/>
      <c r="AQ80" s="3736"/>
      <c r="AR80" s="3736"/>
      <c r="AS80" s="3736"/>
      <c r="AT80" s="3736"/>
      <c r="AU80" s="3736"/>
      <c r="AV80" s="3736"/>
      <c r="AW80" s="3740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3741" t="s">
        <v>73</v>
      </c>
      <c r="B81" s="3742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3743"/>
      <c r="AP81" s="3743"/>
      <c r="AQ81" s="3743"/>
      <c r="AR81" s="3743"/>
      <c r="AS81" s="3743"/>
      <c r="AT81" s="3743"/>
      <c r="AU81" s="3743"/>
      <c r="AV81" s="3743"/>
      <c r="AW81" s="3740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3744"/>
      <c r="AP82" s="3744"/>
      <c r="AQ82" s="3743"/>
      <c r="AR82" s="3743"/>
      <c r="AS82" s="3743"/>
      <c r="AT82" s="3743"/>
      <c r="AU82" s="3743"/>
      <c r="AV82" s="3743"/>
      <c r="AW82" s="3740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3739" t="s">
        <v>72</v>
      </c>
      <c r="D83" s="3745" t="s">
        <v>76</v>
      </c>
      <c r="E83" s="3746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3747"/>
      <c r="AT83" s="3747"/>
      <c r="AU83" s="3747"/>
      <c r="AV83" s="3748"/>
      <c r="AW83" s="3748"/>
      <c r="AX83" s="3748"/>
      <c r="AY83" s="3748"/>
      <c r="AZ83" s="3748"/>
      <c r="BA83" s="3740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104" t="s">
        <v>78</v>
      </c>
      <c r="B84" s="5105"/>
      <c r="C84" s="3749">
        <f>SUM(D84:E84)</f>
        <v>0</v>
      </c>
      <c r="D84" s="3750"/>
      <c r="E84" s="3751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3747"/>
      <c r="AT84" s="3747"/>
      <c r="AU84" s="3747"/>
      <c r="AV84" s="3748"/>
      <c r="AW84" s="3748"/>
      <c r="AX84" s="3748"/>
      <c r="AY84" s="3748"/>
      <c r="AZ84" s="3748"/>
      <c r="BA84" s="3740"/>
      <c r="BZ84" s="2"/>
      <c r="CA84" s="3" t="str">
        <f>IF(AND(([3]A01!$C20+[3]A01!$C21+[3]A01!$C22+[3]A01!$C23+[3]A01!$F37+[3]A01!$F38+[3]A01!$F39)&lt;&gt;0,D84=0,E84=""),"*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3747"/>
      <c r="AT85" s="3747"/>
      <c r="AU85" s="3747"/>
      <c r="AV85" s="3748"/>
      <c r="AW85" s="3748"/>
      <c r="AX85" s="3748"/>
      <c r="AY85" s="3748"/>
      <c r="AZ85" s="3748"/>
      <c r="BA85" s="3740"/>
      <c r="BZ85" s="2"/>
      <c r="CA85" s="3" t="str">
        <f>IF(AND(([3]A01!$C20+[3]A01!$C21+[3]A01!$C22+[3]A01!$C23+[3]A01!$F37+[3]A01!$F38+[3]A01!$F39)&lt;&gt;0,D85=0,E85=""),"*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107" t="s">
        <v>82</v>
      </c>
      <c r="G86" s="5108"/>
      <c r="H86" s="5108"/>
      <c r="I86" s="5108"/>
      <c r="J86" s="5108"/>
      <c r="K86" s="5108"/>
      <c r="L86" s="5108"/>
      <c r="M86" s="5108"/>
      <c r="N86" s="5108"/>
      <c r="O86" s="5108"/>
      <c r="P86" s="5108"/>
      <c r="Q86" s="5109"/>
      <c r="R86" s="5110" t="s">
        <v>83</v>
      </c>
      <c r="S86" s="5103"/>
      <c r="T86" s="5102" t="s">
        <v>84</v>
      </c>
      <c r="U86" s="5111"/>
      <c r="V86" s="5115" t="s">
        <v>85</v>
      </c>
      <c r="W86" s="5116"/>
      <c r="X86" s="5112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3747"/>
      <c r="AT86" s="3747"/>
      <c r="AU86" s="3747"/>
      <c r="AV86" s="3748"/>
      <c r="AW86" s="3748"/>
      <c r="AX86" s="3748"/>
      <c r="AY86" s="3748"/>
      <c r="AZ86" s="3748"/>
      <c r="BA86" s="3740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106"/>
      <c r="D87" s="4790"/>
      <c r="E87" s="4947"/>
      <c r="F87" s="5102" t="s">
        <v>88</v>
      </c>
      <c r="G87" s="5103"/>
      <c r="H87" s="5102" t="s">
        <v>89</v>
      </c>
      <c r="I87" s="5103"/>
      <c r="J87" s="5102" t="s">
        <v>90</v>
      </c>
      <c r="K87" s="5103"/>
      <c r="L87" s="5102" t="s">
        <v>91</v>
      </c>
      <c r="M87" s="5103"/>
      <c r="N87" s="5102" t="s">
        <v>92</v>
      </c>
      <c r="O87" s="5103"/>
      <c r="P87" s="5102" t="s">
        <v>93</v>
      </c>
      <c r="Q87" s="5103"/>
      <c r="R87" s="5110" t="s">
        <v>94</v>
      </c>
      <c r="S87" s="5103"/>
      <c r="T87" s="5102" t="s">
        <v>95</v>
      </c>
      <c r="U87" s="5111"/>
      <c r="V87" s="5103" t="s">
        <v>96</v>
      </c>
      <c r="W87" s="5112"/>
      <c r="X87" s="5112"/>
      <c r="Y87" s="5101"/>
      <c r="Z87" s="4981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3747"/>
      <c r="AT87" s="3747"/>
      <c r="AU87" s="3747"/>
      <c r="AV87" s="3748"/>
      <c r="AW87" s="3748"/>
      <c r="AX87" s="3748"/>
      <c r="AY87" s="3748"/>
      <c r="AZ87" s="3748"/>
      <c r="BA87" s="3740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106"/>
      <c r="B88" s="4947"/>
      <c r="C88" s="3745" t="s">
        <v>97</v>
      </c>
      <c r="D88" s="3752" t="s">
        <v>62</v>
      </c>
      <c r="E88" s="3441" t="s">
        <v>98</v>
      </c>
      <c r="F88" s="3753" t="s">
        <v>62</v>
      </c>
      <c r="G88" s="3754" t="s">
        <v>98</v>
      </c>
      <c r="H88" s="3753" t="s">
        <v>62</v>
      </c>
      <c r="I88" s="3754" t="s">
        <v>98</v>
      </c>
      <c r="J88" s="3753" t="s">
        <v>62</v>
      </c>
      <c r="K88" s="3754" t="s">
        <v>98</v>
      </c>
      <c r="L88" s="3753" t="s">
        <v>62</v>
      </c>
      <c r="M88" s="3754" t="s">
        <v>98</v>
      </c>
      <c r="N88" s="3753" t="s">
        <v>62</v>
      </c>
      <c r="O88" s="3754" t="s">
        <v>98</v>
      </c>
      <c r="P88" s="3753" t="s">
        <v>62</v>
      </c>
      <c r="Q88" s="3754" t="s">
        <v>98</v>
      </c>
      <c r="R88" s="3296" t="s">
        <v>62</v>
      </c>
      <c r="S88" s="3754" t="s">
        <v>98</v>
      </c>
      <c r="T88" s="3753" t="s">
        <v>62</v>
      </c>
      <c r="U88" s="3755" t="s">
        <v>98</v>
      </c>
      <c r="V88" s="3754" t="s">
        <v>99</v>
      </c>
      <c r="W88" s="3739" t="s">
        <v>100</v>
      </c>
      <c r="X88" s="5117"/>
      <c r="Y88" s="3739" t="s">
        <v>101</v>
      </c>
      <c r="Z88" s="3739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3740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113" t="s">
        <v>103</v>
      </c>
      <c r="B89" s="5114"/>
      <c r="C89" s="3756">
        <f>SUM(D89:E89)</f>
        <v>0</v>
      </c>
      <c r="D89" s="3757">
        <f>SUM(F89+H89+J89+L89+N89+P89)</f>
        <v>0</v>
      </c>
      <c r="E89" s="3758">
        <f>SUM(G89+I89+K89+M89+O89+Q89)</f>
        <v>0</v>
      </c>
      <c r="F89" s="3733"/>
      <c r="G89" s="3759"/>
      <c r="H89" s="3733"/>
      <c r="I89" s="3759"/>
      <c r="J89" s="3733"/>
      <c r="K89" s="3759"/>
      <c r="L89" s="3733"/>
      <c r="M89" s="3759"/>
      <c r="N89" s="3733"/>
      <c r="O89" s="3759"/>
      <c r="P89" s="3733"/>
      <c r="Q89" s="3759"/>
      <c r="R89" s="3734"/>
      <c r="S89" s="3759"/>
      <c r="T89" s="3733"/>
      <c r="U89" s="3760"/>
      <c r="V89" s="3734"/>
      <c r="W89" s="3733"/>
      <c r="X89" s="3761"/>
      <c r="Y89" s="3761"/>
      <c r="Z89" s="3762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3740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3740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3763">
        <f>SUM(D92:E92)</f>
        <v>0</v>
      </c>
      <c r="D92" s="3453">
        <f t="shared" si="16"/>
        <v>0</v>
      </c>
      <c r="E92" s="3454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3764"/>
      <c r="Z92" s="3764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107" t="s">
        <v>108</v>
      </c>
      <c r="G94" s="5108"/>
      <c r="H94" s="5108"/>
      <c r="I94" s="5108"/>
      <c r="J94" s="5108"/>
      <c r="K94" s="5108"/>
      <c r="L94" s="5108"/>
      <c r="M94" s="5108"/>
      <c r="N94" s="5108"/>
      <c r="O94" s="5108"/>
      <c r="P94" s="5108"/>
      <c r="Q94" s="5118"/>
      <c r="R94" s="5119" t="s">
        <v>109</v>
      </c>
      <c r="S94" s="5120"/>
      <c r="T94" s="5120"/>
      <c r="U94" s="5120"/>
      <c r="V94" s="5115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106"/>
      <c r="D95" s="4790"/>
      <c r="E95" s="4947"/>
      <c r="F95" s="5102" t="s">
        <v>88</v>
      </c>
      <c r="G95" s="5103"/>
      <c r="H95" s="5102" t="s">
        <v>89</v>
      </c>
      <c r="I95" s="5103"/>
      <c r="J95" s="5102" t="s">
        <v>90</v>
      </c>
      <c r="K95" s="5103"/>
      <c r="L95" s="5102" t="s">
        <v>91</v>
      </c>
      <c r="M95" s="5103"/>
      <c r="N95" s="5102" t="s">
        <v>92</v>
      </c>
      <c r="O95" s="5103"/>
      <c r="P95" s="5102" t="s">
        <v>93</v>
      </c>
      <c r="Q95" s="5111"/>
      <c r="R95" s="5110" t="s">
        <v>96</v>
      </c>
      <c r="S95" s="5103"/>
      <c r="T95" s="5091" t="s">
        <v>86</v>
      </c>
      <c r="U95" s="5102" t="s">
        <v>110</v>
      </c>
      <c r="V95" s="5103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106"/>
      <c r="B96" s="4947"/>
      <c r="C96" s="3745" t="s">
        <v>97</v>
      </c>
      <c r="D96" s="3752" t="s">
        <v>62</v>
      </c>
      <c r="E96" s="3441" t="s">
        <v>98</v>
      </c>
      <c r="F96" s="3753" t="s">
        <v>62</v>
      </c>
      <c r="G96" s="3754" t="s">
        <v>98</v>
      </c>
      <c r="H96" s="3753" t="s">
        <v>62</v>
      </c>
      <c r="I96" s="3754" t="s">
        <v>98</v>
      </c>
      <c r="J96" s="3753" t="s">
        <v>62</v>
      </c>
      <c r="K96" s="3754" t="s">
        <v>98</v>
      </c>
      <c r="L96" s="3753" t="s">
        <v>62</v>
      </c>
      <c r="M96" s="3754" t="s">
        <v>98</v>
      </c>
      <c r="N96" s="3753" t="s">
        <v>62</v>
      </c>
      <c r="O96" s="3754" t="s">
        <v>98</v>
      </c>
      <c r="P96" s="3753" t="s">
        <v>62</v>
      </c>
      <c r="Q96" s="3755" t="s">
        <v>98</v>
      </c>
      <c r="R96" s="3754" t="s">
        <v>99</v>
      </c>
      <c r="S96" s="3739" t="s">
        <v>100</v>
      </c>
      <c r="T96" s="5082"/>
      <c r="U96" s="3765" t="s">
        <v>101</v>
      </c>
      <c r="V96" s="3739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113" t="s">
        <v>103</v>
      </c>
      <c r="B97" s="5114"/>
      <c r="C97" s="3756">
        <f>SUM(D97:E97)</f>
        <v>0</v>
      </c>
      <c r="D97" s="3757">
        <f>SUM(F97+H97+J97+L97+N97+P97)</f>
        <v>0</v>
      </c>
      <c r="E97" s="3758">
        <f>SUM(G97+I97+K97+M97+O97+Q97)</f>
        <v>0</v>
      </c>
      <c r="F97" s="3733"/>
      <c r="G97" s="3759"/>
      <c r="H97" s="3733"/>
      <c r="I97" s="3759"/>
      <c r="J97" s="3733"/>
      <c r="K97" s="3759"/>
      <c r="L97" s="3733"/>
      <c r="M97" s="3759"/>
      <c r="N97" s="3733"/>
      <c r="O97" s="3759"/>
      <c r="P97" s="3733"/>
      <c r="Q97" s="3760"/>
      <c r="R97" s="3734"/>
      <c r="S97" s="3733"/>
      <c r="T97" s="3761"/>
      <c r="U97" s="3761"/>
      <c r="V97" s="3762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3766"/>
      <c r="X98" s="3767"/>
      <c r="Y98" s="3767"/>
      <c r="Z98" s="3740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3766"/>
      <c r="X99" s="3767"/>
      <c r="Y99" s="3767"/>
      <c r="Z99" s="3740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3763">
        <f>SUM(D100:E100)</f>
        <v>0</v>
      </c>
      <c r="D100" s="3453">
        <f t="shared" si="17"/>
        <v>0</v>
      </c>
      <c r="E100" s="3454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3764"/>
      <c r="V100" s="3764"/>
      <c r="W100" s="3766"/>
      <c r="X100" s="3767"/>
      <c r="Y100" s="3767"/>
      <c r="Z100" s="3740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3768"/>
      <c r="S101" s="3768"/>
      <c r="T101" s="3768"/>
      <c r="U101" s="3767"/>
      <c r="V101" s="3767"/>
      <c r="W101" s="3767"/>
      <c r="X101" s="3767"/>
      <c r="Y101" s="3767"/>
      <c r="Z101" s="3740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102" t="s">
        <v>113</v>
      </c>
      <c r="G102" s="5110"/>
      <c r="H102" s="5110"/>
      <c r="I102" s="5110"/>
      <c r="J102" s="5110"/>
      <c r="K102" s="5110"/>
      <c r="L102" s="5110"/>
      <c r="M102" s="5110"/>
      <c r="N102" s="5110"/>
      <c r="O102" s="5103"/>
      <c r="P102" s="205"/>
      <c r="Q102" s="205"/>
      <c r="R102" s="3768"/>
      <c r="S102" s="3768"/>
      <c r="T102" s="3768"/>
      <c r="U102" s="3767"/>
      <c r="V102" s="3767"/>
      <c r="W102" s="3767"/>
      <c r="X102" s="3767"/>
      <c r="Y102" s="3767"/>
      <c r="Z102" s="3740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102" t="s">
        <v>114</v>
      </c>
      <c r="G103" s="5103"/>
      <c r="H103" s="5102" t="s">
        <v>115</v>
      </c>
      <c r="I103" s="5103"/>
      <c r="J103" s="5102" t="s">
        <v>116</v>
      </c>
      <c r="K103" s="5103"/>
      <c r="L103" s="5102" t="s">
        <v>117</v>
      </c>
      <c r="M103" s="5103"/>
      <c r="N103" s="5123" t="s">
        <v>12</v>
      </c>
      <c r="O103" s="5124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3769"/>
      <c r="AO103" s="3767"/>
      <c r="AP103" s="3767"/>
      <c r="AQ103" s="3767"/>
      <c r="AR103" s="3767"/>
      <c r="AS103" s="3767"/>
      <c r="AT103" s="3767"/>
      <c r="AU103" s="3767"/>
      <c r="AV103" s="3767"/>
      <c r="AW103" s="3740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121"/>
      <c r="B104" s="5122"/>
      <c r="C104" s="3770" t="s">
        <v>97</v>
      </c>
      <c r="D104" s="3752" t="s">
        <v>62</v>
      </c>
      <c r="E104" s="3754" t="s">
        <v>98</v>
      </c>
      <c r="F104" s="3745" t="s">
        <v>62</v>
      </c>
      <c r="G104" s="3754" t="s">
        <v>98</v>
      </c>
      <c r="H104" s="3745" t="s">
        <v>62</v>
      </c>
      <c r="I104" s="3754" t="s">
        <v>98</v>
      </c>
      <c r="J104" s="3745" t="s">
        <v>62</v>
      </c>
      <c r="K104" s="3754" t="s">
        <v>98</v>
      </c>
      <c r="L104" s="3745" t="s">
        <v>62</v>
      </c>
      <c r="M104" s="3754" t="s">
        <v>98</v>
      </c>
      <c r="N104" s="3745" t="s">
        <v>62</v>
      </c>
      <c r="O104" s="3754" t="s">
        <v>98</v>
      </c>
      <c r="AH104" s="12"/>
      <c r="AI104" s="12"/>
      <c r="AJ104" s="12"/>
      <c r="AK104" s="12"/>
      <c r="AL104" s="3743"/>
      <c r="AM104" s="3743"/>
      <c r="AN104" s="3743"/>
      <c r="AO104" s="3743"/>
      <c r="AP104" s="3743"/>
      <c r="AQ104" s="3743"/>
      <c r="AR104" s="3743"/>
      <c r="AS104" s="3743"/>
      <c r="AT104" s="3743"/>
      <c r="AU104" s="3771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125" t="s">
        <v>73</v>
      </c>
      <c r="B105" s="5126"/>
      <c r="C105" s="3772">
        <f>SUM(D105:E105)</f>
        <v>0</v>
      </c>
      <c r="D105" s="3773">
        <f>SUM(F105+H105+J105+L105+N105)</f>
        <v>0</v>
      </c>
      <c r="E105" s="3774">
        <f>SUM(G105+I105+K105+M105+O105)</f>
        <v>0</v>
      </c>
      <c r="F105" s="3750"/>
      <c r="G105" s="3751"/>
      <c r="H105" s="3750"/>
      <c r="I105" s="3751"/>
      <c r="J105" s="3750"/>
      <c r="K105" s="3775"/>
      <c r="L105" s="3750"/>
      <c r="M105" s="3775"/>
      <c r="N105" s="3750"/>
      <c r="O105" s="3775"/>
      <c r="P105" s="3"/>
      <c r="AH105" s="12"/>
      <c r="AI105" s="12"/>
      <c r="AJ105" s="12"/>
      <c r="AK105" s="12"/>
      <c r="AL105" s="3743"/>
      <c r="AM105" s="3743"/>
      <c r="AN105" s="3743"/>
      <c r="AO105" s="3743"/>
      <c r="AP105" s="3743"/>
      <c r="AQ105" s="3743"/>
      <c r="AR105" s="3743"/>
      <c r="AS105" s="3743"/>
      <c r="AT105" s="3743"/>
      <c r="AU105" s="3771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3776"/>
      <c r="AH106" s="12"/>
      <c r="AI106" s="12"/>
      <c r="AJ106" s="12"/>
      <c r="AK106" s="16"/>
      <c r="AL106" s="3777"/>
      <c r="AM106" s="3777"/>
      <c r="AN106" s="3777"/>
      <c r="AO106" s="3777"/>
      <c r="AP106" s="3777"/>
      <c r="AQ106" s="3777"/>
      <c r="AR106" s="3777"/>
      <c r="AS106" s="3777"/>
      <c r="AT106" s="3777"/>
      <c r="AU106" s="3778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102" t="s">
        <v>73</v>
      </c>
      <c r="G107" s="5110"/>
      <c r="H107" s="5110"/>
      <c r="I107" s="5110"/>
      <c r="J107" s="5110"/>
      <c r="K107" s="5110"/>
      <c r="L107" s="5110"/>
      <c r="M107" s="5110"/>
      <c r="N107" s="5110"/>
      <c r="O107" s="5110"/>
      <c r="P107" s="5110"/>
      <c r="Q107" s="5110"/>
      <c r="R107" s="5110"/>
      <c r="S107" s="5110"/>
      <c r="T107" s="5110"/>
      <c r="U107" s="5110"/>
      <c r="V107" s="5110"/>
      <c r="W107" s="5110"/>
      <c r="X107" s="5110"/>
      <c r="Y107" s="5110"/>
      <c r="Z107" s="5110"/>
      <c r="AA107" s="5110"/>
      <c r="AB107" s="5110"/>
      <c r="AC107" s="5110"/>
      <c r="AD107" s="5110"/>
      <c r="AE107" s="5110"/>
      <c r="AF107" s="5110"/>
      <c r="AG107" s="5103"/>
      <c r="AH107" s="12"/>
      <c r="AI107" s="12"/>
      <c r="AJ107" s="12"/>
      <c r="AK107" s="16"/>
      <c r="AL107" s="3777"/>
      <c r="AM107" s="3777"/>
      <c r="AN107" s="3777"/>
      <c r="AO107" s="3777"/>
      <c r="AP107" s="3777"/>
      <c r="AQ107" s="3777"/>
      <c r="AR107" s="3777"/>
      <c r="AS107" s="3777"/>
      <c r="AT107" s="3777"/>
      <c r="AU107" s="3778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128" t="s">
        <v>119</v>
      </c>
      <c r="G108" s="5128"/>
      <c r="H108" s="5128" t="s">
        <v>120</v>
      </c>
      <c r="I108" s="5128"/>
      <c r="J108" s="5128" t="s">
        <v>121</v>
      </c>
      <c r="K108" s="5128"/>
      <c r="L108" s="5128" t="s">
        <v>122</v>
      </c>
      <c r="M108" s="5128"/>
      <c r="N108" s="5128" t="s">
        <v>123</v>
      </c>
      <c r="O108" s="5128"/>
      <c r="P108" s="5128" t="s">
        <v>124</v>
      </c>
      <c r="Q108" s="5128"/>
      <c r="R108" s="5128" t="s">
        <v>125</v>
      </c>
      <c r="S108" s="5128"/>
      <c r="T108" s="5128" t="s">
        <v>126</v>
      </c>
      <c r="U108" s="5128"/>
      <c r="V108" s="5128" t="s">
        <v>127</v>
      </c>
      <c r="W108" s="5128"/>
      <c r="X108" s="5128" t="s">
        <v>128</v>
      </c>
      <c r="Y108" s="5128"/>
      <c r="Z108" s="5102" t="s">
        <v>129</v>
      </c>
      <c r="AA108" s="5103"/>
      <c r="AB108" s="5102" t="s">
        <v>130</v>
      </c>
      <c r="AC108" s="5103"/>
      <c r="AD108" s="5102" t="s">
        <v>131</v>
      </c>
      <c r="AE108" s="5103"/>
      <c r="AF108" s="5102" t="s">
        <v>132</v>
      </c>
      <c r="AG108" s="5103"/>
      <c r="AH108" s="12"/>
      <c r="AI108" s="12"/>
      <c r="AJ108" s="126"/>
      <c r="AK108" s="3779"/>
      <c r="AL108" s="3777"/>
      <c r="AM108" s="3777"/>
      <c r="AN108" s="3777"/>
      <c r="AO108" s="3777"/>
      <c r="AP108" s="3777"/>
      <c r="AQ108" s="3777"/>
      <c r="AR108" s="3777"/>
      <c r="AS108" s="3777"/>
      <c r="AT108" s="3777"/>
      <c r="AU108" s="3778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127"/>
      <c r="B109" s="5122"/>
      <c r="C109" s="3745" t="s">
        <v>97</v>
      </c>
      <c r="D109" s="3752" t="s">
        <v>62</v>
      </c>
      <c r="E109" s="3754" t="s">
        <v>98</v>
      </c>
      <c r="F109" s="3753" t="s">
        <v>62</v>
      </c>
      <c r="G109" s="3780" t="s">
        <v>98</v>
      </c>
      <c r="H109" s="3753" t="s">
        <v>62</v>
      </c>
      <c r="I109" s="3780" t="s">
        <v>98</v>
      </c>
      <c r="J109" s="3753" t="s">
        <v>62</v>
      </c>
      <c r="K109" s="3780" t="s">
        <v>98</v>
      </c>
      <c r="L109" s="3753" t="s">
        <v>62</v>
      </c>
      <c r="M109" s="3780" t="s">
        <v>98</v>
      </c>
      <c r="N109" s="3753" t="s">
        <v>62</v>
      </c>
      <c r="O109" s="3780" t="s">
        <v>98</v>
      </c>
      <c r="P109" s="3753" t="s">
        <v>62</v>
      </c>
      <c r="Q109" s="3780" t="s">
        <v>98</v>
      </c>
      <c r="R109" s="3753" t="s">
        <v>62</v>
      </c>
      <c r="S109" s="3780" t="s">
        <v>98</v>
      </c>
      <c r="T109" s="3753" t="s">
        <v>62</v>
      </c>
      <c r="U109" s="3780" t="s">
        <v>98</v>
      </c>
      <c r="V109" s="3753" t="s">
        <v>62</v>
      </c>
      <c r="W109" s="3780" t="s">
        <v>98</v>
      </c>
      <c r="X109" s="3753" t="s">
        <v>62</v>
      </c>
      <c r="Y109" s="3780" t="s">
        <v>98</v>
      </c>
      <c r="Z109" s="3753" t="s">
        <v>62</v>
      </c>
      <c r="AA109" s="3780" t="s">
        <v>98</v>
      </c>
      <c r="AB109" s="3753" t="s">
        <v>62</v>
      </c>
      <c r="AC109" s="3780" t="s">
        <v>98</v>
      </c>
      <c r="AD109" s="3753" t="s">
        <v>62</v>
      </c>
      <c r="AE109" s="3780" t="s">
        <v>98</v>
      </c>
      <c r="AF109" s="3753" t="s">
        <v>62</v>
      </c>
      <c r="AG109" s="3780" t="s">
        <v>98</v>
      </c>
      <c r="AH109" s="205"/>
      <c r="AI109" s="12"/>
      <c r="AJ109" s="3781"/>
      <c r="AK109" s="3777"/>
      <c r="AL109" s="3777"/>
      <c r="AM109" s="3777"/>
      <c r="AN109" s="3777"/>
      <c r="AO109" s="3777"/>
      <c r="AP109" s="3777"/>
      <c r="AQ109" s="3777"/>
      <c r="AR109" s="3777"/>
      <c r="AS109" s="3777"/>
      <c r="AT109" s="3777"/>
      <c r="AU109" s="3778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104" t="s">
        <v>133</v>
      </c>
      <c r="B110" s="5105"/>
      <c r="C110" s="3782">
        <f>SUM(D110:E110)</f>
        <v>13</v>
      </c>
      <c r="D110" s="3783">
        <f>SUM(F110+H110+J110+L110+N110+P110+R110+T110+V110+X110+Z110+AB110+AD110+AF110)</f>
        <v>5</v>
      </c>
      <c r="E110" s="3784">
        <f t="shared" ref="D110:E115" si="18">SUM(G110+I110+K110+M110+O110+Q110+S110+U110+W110+Y110+AA110+AC110+AE110+AG110)</f>
        <v>8</v>
      </c>
      <c r="F110" s="3733"/>
      <c r="G110" s="3734"/>
      <c r="H110" s="3733"/>
      <c r="I110" s="3734"/>
      <c r="J110" s="3733"/>
      <c r="K110" s="3734">
        <v>1</v>
      </c>
      <c r="L110" s="3733"/>
      <c r="M110" s="3734"/>
      <c r="N110" s="3733"/>
      <c r="O110" s="3734"/>
      <c r="P110" s="3733"/>
      <c r="Q110" s="3734"/>
      <c r="R110" s="3733"/>
      <c r="S110" s="3734"/>
      <c r="T110" s="3733"/>
      <c r="U110" s="3734">
        <v>3</v>
      </c>
      <c r="V110" s="3733">
        <v>2</v>
      </c>
      <c r="W110" s="3734">
        <v>1</v>
      </c>
      <c r="X110" s="3733">
        <v>3</v>
      </c>
      <c r="Y110" s="3734">
        <v>1</v>
      </c>
      <c r="Z110" s="3733"/>
      <c r="AA110" s="3734">
        <v>2</v>
      </c>
      <c r="AB110" s="3733"/>
      <c r="AC110" s="3734"/>
      <c r="AD110" s="3733"/>
      <c r="AE110" s="3734"/>
      <c r="AF110" s="3733"/>
      <c r="AG110" s="3735"/>
      <c r="AH110" s="281"/>
      <c r="AI110" s="12"/>
      <c r="AJ110" s="3785"/>
      <c r="AK110" s="16"/>
      <c r="AL110" s="3777"/>
      <c r="AM110" s="3777"/>
      <c r="AN110" s="3777"/>
      <c r="AO110" s="3777"/>
      <c r="AP110" s="3777"/>
      <c r="AQ110" s="3777"/>
      <c r="AR110" s="3777"/>
      <c r="AS110" s="3777"/>
      <c r="AT110" s="3777"/>
      <c r="AU110" s="3778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091" t="s">
        <v>134</v>
      </c>
      <c r="B111" s="3732" t="s">
        <v>135</v>
      </c>
      <c r="C111" s="3756">
        <f t="shared" ref="C111:C115" si="19">SUM(D111:E111)</f>
        <v>0</v>
      </c>
      <c r="D111" s="3757">
        <f t="shared" si="18"/>
        <v>0</v>
      </c>
      <c r="E111" s="3758">
        <f>SUM(G111+I111+K111+M111+O111+Q111+S111+U111+W111+Y111+AA111+AC111+AE111+AG111)</f>
        <v>0</v>
      </c>
      <c r="F111" s="3733"/>
      <c r="G111" s="3759"/>
      <c r="H111" s="3733"/>
      <c r="I111" s="3759"/>
      <c r="J111" s="3733"/>
      <c r="K111" s="3759"/>
      <c r="L111" s="3733"/>
      <c r="M111" s="3759"/>
      <c r="N111" s="3733"/>
      <c r="O111" s="3759"/>
      <c r="P111" s="3733"/>
      <c r="Q111" s="3759"/>
      <c r="R111" s="3733"/>
      <c r="S111" s="3759"/>
      <c r="T111" s="3733"/>
      <c r="U111" s="3759"/>
      <c r="V111" s="3733"/>
      <c r="W111" s="3759"/>
      <c r="X111" s="3733"/>
      <c r="Y111" s="3759"/>
      <c r="Z111" s="3733"/>
      <c r="AA111" s="3759"/>
      <c r="AB111" s="3733"/>
      <c r="AC111" s="3759"/>
      <c r="AD111" s="3733"/>
      <c r="AE111" s="3759"/>
      <c r="AF111" s="3733"/>
      <c r="AG111" s="3735"/>
      <c r="AH111" s="281"/>
      <c r="AI111" s="12"/>
      <c r="AJ111" s="3786"/>
      <c r="AK111" s="3779"/>
      <c r="AL111" s="3777"/>
      <c r="AM111" s="3777"/>
      <c r="AN111" s="3777"/>
      <c r="AO111" s="3777"/>
      <c r="AP111" s="3777"/>
      <c r="AQ111" s="3777"/>
      <c r="AR111" s="3777"/>
      <c r="AS111" s="3777"/>
      <c r="AT111" s="3777"/>
      <c r="AU111" s="3778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3311" t="s">
        <v>136</v>
      </c>
      <c r="C112" s="234">
        <f t="shared" si="19"/>
        <v>13</v>
      </c>
      <c r="D112" s="235">
        <f t="shared" si="18"/>
        <v>5</v>
      </c>
      <c r="E112" s="236">
        <f t="shared" si="18"/>
        <v>8</v>
      </c>
      <c r="F112" s="36"/>
      <c r="G112" s="40"/>
      <c r="H112" s="36"/>
      <c r="I112" s="40"/>
      <c r="J112" s="36"/>
      <c r="K112" s="40">
        <v>1</v>
      </c>
      <c r="L112" s="36"/>
      <c r="M112" s="40"/>
      <c r="N112" s="36"/>
      <c r="O112" s="40"/>
      <c r="P112" s="36"/>
      <c r="Q112" s="40"/>
      <c r="R112" s="36"/>
      <c r="S112" s="40"/>
      <c r="T112" s="36"/>
      <c r="U112" s="40">
        <v>3</v>
      </c>
      <c r="V112" s="36">
        <v>2</v>
      </c>
      <c r="W112" s="40">
        <v>1</v>
      </c>
      <c r="X112" s="36">
        <v>3</v>
      </c>
      <c r="Y112" s="40">
        <v>1</v>
      </c>
      <c r="Z112" s="36"/>
      <c r="AA112" s="40">
        <v>2</v>
      </c>
      <c r="AB112" s="36"/>
      <c r="AC112" s="40"/>
      <c r="AD112" s="36"/>
      <c r="AE112" s="40"/>
      <c r="AF112" s="36"/>
      <c r="AG112" s="41"/>
      <c r="AH112" s="281"/>
      <c r="AI112" s="12"/>
      <c r="AJ112" s="3785"/>
      <c r="AK112" s="3787"/>
      <c r="AL112" s="3777"/>
      <c r="AM112" s="3777"/>
      <c r="AN112" s="3777"/>
      <c r="AO112" s="3777"/>
      <c r="AP112" s="3777"/>
      <c r="AQ112" s="3777"/>
      <c r="AR112" s="3777"/>
      <c r="AS112" s="3777"/>
      <c r="AT112" s="3777"/>
      <c r="AU112" s="3778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3311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3788"/>
      <c r="AO113" s="3788"/>
      <c r="AP113" s="3788"/>
      <c r="AQ113" s="3788"/>
      <c r="AR113" s="3788"/>
      <c r="AS113" s="3788"/>
      <c r="AT113" s="3788"/>
      <c r="AU113" s="3788"/>
      <c r="AV113" s="3788"/>
      <c r="AW113" s="3778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3777"/>
      <c r="AM114" s="3777"/>
      <c r="AN114" s="3777"/>
      <c r="AO114" s="3777"/>
      <c r="AP114" s="3777"/>
      <c r="AQ114" s="3777"/>
      <c r="AR114" s="3777"/>
      <c r="AS114" s="3777"/>
      <c r="AT114" s="3777"/>
      <c r="AU114" s="3778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129"/>
      <c r="B115" s="88" t="s">
        <v>139</v>
      </c>
      <c r="C115" s="287">
        <f t="shared" si="19"/>
        <v>0</v>
      </c>
      <c r="D115" s="288">
        <f t="shared" si="18"/>
        <v>0</v>
      </c>
      <c r="E115" s="3310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3777"/>
      <c r="AM115" s="3777"/>
      <c r="AN115" s="3777"/>
      <c r="AO115" s="3777"/>
      <c r="AP115" s="3777"/>
      <c r="AQ115" s="3777"/>
      <c r="AR115" s="3777"/>
      <c r="AS115" s="3777"/>
      <c r="AT115" s="3777"/>
      <c r="AU115" s="3778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3777"/>
      <c r="AM116" s="3777"/>
      <c r="AN116" s="3777"/>
      <c r="AO116" s="3777"/>
      <c r="AP116" s="3777"/>
      <c r="AQ116" s="3777"/>
      <c r="AR116" s="3777"/>
      <c r="AS116" s="3777"/>
      <c r="AT116" s="3777"/>
      <c r="AU116" s="3778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091" t="s">
        <v>72</v>
      </c>
      <c r="D117" s="5091"/>
      <c r="E117" s="5091"/>
      <c r="F117" s="5117" t="s">
        <v>85</v>
      </c>
      <c r="G117" s="5117"/>
      <c r="H117" s="5117"/>
      <c r="I117" s="5117"/>
      <c r="J117" s="5117"/>
      <c r="K117" s="5117"/>
      <c r="L117" s="5117"/>
      <c r="M117" s="5117"/>
      <c r="N117" s="5117"/>
      <c r="O117" s="5117"/>
      <c r="P117" s="5117"/>
      <c r="Q117" s="5117"/>
      <c r="R117" s="5117"/>
      <c r="S117" s="5117"/>
      <c r="T117" s="5117"/>
      <c r="U117" s="5117"/>
      <c r="V117" s="5117"/>
      <c r="W117" s="5117"/>
      <c r="X117" s="5117"/>
      <c r="Y117" s="5117"/>
      <c r="Z117" s="5117"/>
      <c r="AA117" s="5117"/>
      <c r="AB117" s="5117"/>
      <c r="AC117" s="5117"/>
      <c r="AD117" s="5117"/>
      <c r="AE117" s="5117"/>
      <c r="AF117" s="5117"/>
      <c r="AG117" s="5131"/>
      <c r="AH117" s="5132" t="s">
        <v>141</v>
      </c>
      <c r="AI117" s="5133"/>
      <c r="AJ117" s="5133"/>
      <c r="AK117" s="5134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130"/>
      <c r="D118" s="5130"/>
      <c r="E118" s="5130"/>
      <c r="F118" s="5128" t="s">
        <v>119</v>
      </c>
      <c r="G118" s="5128"/>
      <c r="H118" s="5128" t="s">
        <v>120</v>
      </c>
      <c r="I118" s="5128"/>
      <c r="J118" s="5117" t="s">
        <v>121</v>
      </c>
      <c r="K118" s="5117"/>
      <c r="L118" s="5117" t="s">
        <v>122</v>
      </c>
      <c r="M118" s="5117"/>
      <c r="N118" s="5117" t="s">
        <v>123</v>
      </c>
      <c r="O118" s="5117"/>
      <c r="P118" s="5117" t="s">
        <v>124</v>
      </c>
      <c r="Q118" s="5117"/>
      <c r="R118" s="5128" t="s">
        <v>125</v>
      </c>
      <c r="S118" s="5128"/>
      <c r="T118" s="5117" t="s">
        <v>126</v>
      </c>
      <c r="U118" s="5117"/>
      <c r="V118" s="5117" t="s">
        <v>127</v>
      </c>
      <c r="W118" s="5117"/>
      <c r="X118" s="5117" t="s">
        <v>128</v>
      </c>
      <c r="Y118" s="5117"/>
      <c r="Z118" s="5117" t="s">
        <v>129</v>
      </c>
      <c r="AA118" s="5117"/>
      <c r="AB118" s="5117" t="s">
        <v>130</v>
      </c>
      <c r="AC118" s="5117"/>
      <c r="AD118" s="5117" t="s">
        <v>131</v>
      </c>
      <c r="AE118" s="5117"/>
      <c r="AF118" s="5117" t="s">
        <v>132</v>
      </c>
      <c r="AG118" s="5131"/>
      <c r="AH118" s="4889" t="s">
        <v>142</v>
      </c>
      <c r="AI118" s="5091" t="s">
        <v>143</v>
      </c>
      <c r="AJ118" s="5091" t="s">
        <v>144</v>
      </c>
      <c r="AK118" s="5091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127"/>
      <c r="B119" s="5122"/>
      <c r="C119" s="3745" t="s">
        <v>97</v>
      </c>
      <c r="D119" s="3752" t="s">
        <v>62</v>
      </c>
      <c r="E119" s="3754" t="s">
        <v>98</v>
      </c>
      <c r="F119" s="3753" t="s">
        <v>62</v>
      </c>
      <c r="G119" s="3297" t="s">
        <v>98</v>
      </c>
      <c r="H119" s="3753" t="s">
        <v>62</v>
      </c>
      <c r="I119" s="3297" t="s">
        <v>98</v>
      </c>
      <c r="J119" s="3753" t="s">
        <v>62</v>
      </c>
      <c r="K119" s="3297" t="s">
        <v>98</v>
      </c>
      <c r="L119" s="3753" t="s">
        <v>62</v>
      </c>
      <c r="M119" s="3297" t="s">
        <v>98</v>
      </c>
      <c r="N119" s="3753" t="s">
        <v>62</v>
      </c>
      <c r="O119" s="3297" t="s">
        <v>98</v>
      </c>
      <c r="P119" s="3753" t="s">
        <v>62</v>
      </c>
      <c r="Q119" s="3297" t="s">
        <v>98</v>
      </c>
      <c r="R119" s="3753" t="s">
        <v>62</v>
      </c>
      <c r="S119" s="3297" t="s">
        <v>98</v>
      </c>
      <c r="T119" s="3753" t="s">
        <v>62</v>
      </c>
      <c r="U119" s="3297" t="s">
        <v>98</v>
      </c>
      <c r="V119" s="3753" t="s">
        <v>62</v>
      </c>
      <c r="W119" s="3297" t="s">
        <v>98</v>
      </c>
      <c r="X119" s="3753" t="s">
        <v>62</v>
      </c>
      <c r="Y119" s="3297" t="s">
        <v>98</v>
      </c>
      <c r="Z119" s="3753" t="s">
        <v>62</v>
      </c>
      <c r="AA119" s="3297" t="s">
        <v>98</v>
      </c>
      <c r="AB119" s="3753" t="s">
        <v>62</v>
      </c>
      <c r="AC119" s="3297" t="s">
        <v>98</v>
      </c>
      <c r="AD119" s="3753" t="s">
        <v>62</v>
      </c>
      <c r="AE119" s="3297" t="s">
        <v>98</v>
      </c>
      <c r="AF119" s="3753" t="s">
        <v>62</v>
      </c>
      <c r="AG119" s="680" t="s">
        <v>98</v>
      </c>
      <c r="AH119" s="5122"/>
      <c r="AI119" s="5129"/>
      <c r="AJ119" s="5129"/>
      <c r="AK119" s="5129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104" t="s">
        <v>146</v>
      </c>
      <c r="B120" s="5105"/>
      <c r="C120" s="3782">
        <f>SUM(D120:E120)</f>
        <v>1</v>
      </c>
      <c r="D120" s="3783">
        <f>SUM(F120+H120+J120+L120+N120+P120+R120+T120+V120+X120+Z120+AB120+AD120+AF120)</f>
        <v>1</v>
      </c>
      <c r="E120" s="3784">
        <f t="shared" ref="D120:E125" si="20">SUM(G120+I120+K120+M120+O120+Q120+S120+U120+W120+Y120+AA120+AC120+AE120+AG120)</f>
        <v>0</v>
      </c>
      <c r="F120" s="3733"/>
      <c r="G120" s="3759"/>
      <c r="H120" s="3733"/>
      <c r="I120" s="3759"/>
      <c r="J120" s="3733"/>
      <c r="K120" s="3759"/>
      <c r="L120" s="3733"/>
      <c r="M120" s="3759"/>
      <c r="N120" s="3733"/>
      <c r="O120" s="3759"/>
      <c r="P120" s="3733"/>
      <c r="Q120" s="3759"/>
      <c r="R120" s="3733"/>
      <c r="S120" s="3759"/>
      <c r="T120" s="3733"/>
      <c r="U120" s="3759"/>
      <c r="V120" s="3733"/>
      <c r="W120" s="3759"/>
      <c r="X120" s="3733"/>
      <c r="Y120" s="3759"/>
      <c r="Z120" s="3733"/>
      <c r="AA120" s="3759"/>
      <c r="AB120" s="3733">
        <v>1</v>
      </c>
      <c r="AC120" s="3759"/>
      <c r="AD120" s="3733"/>
      <c r="AE120" s="3759"/>
      <c r="AF120" s="3733"/>
      <c r="AG120" s="3760"/>
      <c r="AH120" s="3759"/>
      <c r="AI120" s="3762">
        <v>1</v>
      </c>
      <c r="AJ120" s="3762"/>
      <c r="AK120" s="3762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091" t="s">
        <v>134</v>
      </c>
      <c r="B121" s="3732" t="s">
        <v>135</v>
      </c>
      <c r="C121" s="3756">
        <f t="shared" ref="C121:C125" si="21">SUM(D121:E121)</f>
        <v>0</v>
      </c>
      <c r="D121" s="3757">
        <f t="shared" si="20"/>
        <v>0</v>
      </c>
      <c r="E121" s="3758">
        <f t="shared" si="20"/>
        <v>0</v>
      </c>
      <c r="F121" s="3733"/>
      <c r="G121" s="3759"/>
      <c r="H121" s="3733"/>
      <c r="I121" s="3759"/>
      <c r="J121" s="3733"/>
      <c r="K121" s="3759"/>
      <c r="L121" s="3733"/>
      <c r="M121" s="3759"/>
      <c r="N121" s="3733"/>
      <c r="O121" s="3759"/>
      <c r="P121" s="3733"/>
      <c r="Q121" s="3759"/>
      <c r="R121" s="3733"/>
      <c r="S121" s="3759"/>
      <c r="T121" s="3733"/>
      <c r="U121" s="3759"/>
      <c r="V121" s="3733"/>
      <c r="W121" s="3759"/>
      <c r="X121" s="3733"/>
      <c r="Y121" s="3759"/>
      <c r="Z121" s="3733"/>
      <c r="AA121" s="3759"/>
      <c r="AB121" s="3733"/>
      <c r="AC121" s="3759"/>
      <c r="AD121" s="3733"/>
      <c r="AE121" s="3759"/>
      <c r="AF121" s="3733"/>
      <c r="AG121" s="3760"/>
      <c r="AH121" s="3759"/>
      <c r="AI121" s="3762"/>
      <c r="AJ121" s="3762"/>
      <c r="AK121" s="3762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130"/>
      <c r="B122" s="3311" t="s">
        <v>136</v>
      </c>
      <c r="C122" s="234">
        <f t="shared" si="21"/>
        <v>1</v>
      </c>
      <c r="D122" s="235">
        <f t="shared" si="20"/>
        <v>1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>
        <v>1</v>
      </c>
      <c r="AC122" s="40"/>
      <c r="AD122" s="36"/>
      <c r="AE122" s="40"/>
      <c r="AF122" s="36"/>
      <c r="AG122" s="238"/>
      <c r="AH122" s="40"/>
      <c r="AI122" s="240">
        <v>1</v>
      </c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130"/>
      <c r="B123" s="3311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3788"/>
      <c r="AO123" s="3788"/>
      <c r="AP123" s="3788"/>
      <c r="AQ123" s="3788"/>
      <c r="AR123" s="3788"/>
      <c r="AS123" s="3788"/>
      <c r="AT123" s="3788"/>
      <c r="AU123" s="3789"/>
      <c r="AV123" s="3789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13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3790"/>
      <c r="AM124" s="3788"/>
      <c r="AN124" s="3788"/>
      <c r="AO124" s="3788"/>
      <c r="AP124" s="3788"/>
      <c r="AQ124" s="3788"/>
      <c r="AR124" s="3791"/>
      <c r="AS124" s="3788"/>
      <c r="AT124" s="3788"/>
      <c r="AU124" s="3792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129"/>
      <c r="B125" s="88" t="s">
        <v>139</v>
      </c>
      <c r="C125" s="287">
        <f t="shared" si="21"/>
        <v>0</v>
      </c>
      <c r="D125" s="288">
        <f t="shared" si="20"/>
        <v>0</v>
      </c>
      <c r="E125" s="3310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3793"/>
      <c r="AM125" s="3777"/>
      <c r="AN125" s="3777"/>
      <c r="AO125" s="3777"/>
      <c r="AP125" s="3777"/>
      <c r="AQ125" s="3777"/>
      <c r="AR125" s="3794"/>
      <c r="AS125" s="3777"/>
      <c r="AT125" s="3777"/>
      <c r="AU125" s="3792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3777"/>
      <c r="AT126" s="3777"/>
      <c r="AU126" s="3792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102" t="s">
        <v>73</v>
      </c>
      <c r="G127" s="5110"/>
      <c r="H127" s="5110"/>
      <c r="I127" s="5110"/>
      <c r="J127" s="5110"/>
      <c r="K127" s="5110"/>
      <c r="L127" s="5110"/>
      <c r="M127" s="5110"/>
      <c r="N127" s="5110"/>
      <c r="O127" s="5110"/>
      <c r="P127" s="5110"/>
      <c r="Q127" s="5110"/>
      <c r="R127" s="5110"/>
      <c r="S127" s="5110"/>
      <c r="T127" s="5110"/>
      <c r="U127" s="5110"/>
      <c r="V127" s="5110"/>
      <c r="W127" s="5110"/>
      <c r="X127" s="5110"/>
      <c r="Y127" s="5110"/>
      <c r="Z127" s="5110"/>
      <c r="AA127" s="5110"/>
      <c r="AB127" s="5110"/>
      <c r="AC127" s="5110"/>
      <c r="AD127" s="5110"/>
      <c r="AE127" s="5110"/>
      <c r="AF127" s="5110"/>
      <c r="AG127" s="5111"/>
      <c r="AH127" s="5134" t="s">
        <v>141</v>
      </c>
      <c r="AI127" s="5135"/>
      <c r="AJ127" s="5135"/>
      <c r="AK127" s="301"/>
      <c r="AL127" s="16"/>
      <c r="AM127" s="16"/>
      <c r="AN127" s="16"/>
      <c r="AO127" s="16"/>
      <c r="AP127" s="16"/>
      <c r="AQ127" s="16"/>
      <c r="AR127" s="16"/>
      <c r="AS127" s="3777"/>
      <c r="AT127" s="3777"/>
      <c r="AU127" s="3792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123" t="s">
        <v>148</v>
      </c>
      <c r="G128" s="5124"/>
      <c r="H128" s="5123" t="s">
        <v>120</v>
      </c>
      <c r="I128" s="5124"/>
      <c r="J128" s="5123" t="s">
        <v>121</v>
      </c>
      <c r="K128" s="5124"/>
      <c r="L128" s="5123" t="s">
        <v>122</v>
      </c>
      <c r="M128" s="5124"/>
      <c r="N128" s="5123" t="s">
        <v>123</v>
      </c>
      <c r="O128" s="5124"/>
      <c r="P128" s="5123" t="s">
        <v>124</v>
      </c>
      <c r="Q128" s="5124"/>
      <c r="R128" s="5123" t="s">
        <v>125</v>
      </c>
      <c r="S128" s="5124"/>
      <c r="T128" s="5123" t="s">
        <v>126</v>
      </c>
      <c r="U128" s="5124"/>
      <c r="V128" s="5123" t="s">
        <v>127</v>
      </c>
      <c r="W128" s="5124"/>
      <c r="X128" s="5123" t="s">
        <v>128</v>
      </c>
      <c r="Y128" s="5124"/>
      <c r="Z128" s="5102" t="s">
        <v>129</v>
      </c>
      <c r="AA128" s="5103"/>
      <c r="AB128" s="5102" t="s">
        <v>130</v>
      </c>
      <c r="AC128" s="5103"/>
      <c r="AD128" s="5102" t="s">
        <v>131</v>
      </c>
      <c r="AE128" s="5103"/>
      <c r="AF128" s="5102" t="s">
        <v>132</v>
      </c>
      <c r="AG128" s="5111"/>
      <c r="AH128" s="4889" t="s">
        <v>149</v>
      </c>
      <c r="AI128" s="5091" t="s">
        <v>150</v>
      </c>
      <c r="AJ128" s="5091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3795"/>
      <c r="AT128" s="3795"/>
      <c r="AU128" s="3796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127"/>
      <c r="B129" s="5122"/>
      <c r="C129" s="776" t="s">
        <v>97</v>
      </c>
      <c r="D129" s="778" t="s">
        <v>62</v>
      </c>
      <c r="E129" s="3313" t="s">
        <v>98</v>
      </c>
      <c r="F129" s="3315" t="s">
        <v>62</v>
      </c>
      <c r="G129" s="3297" t="s">
        <v>98</v>
      </c>
      <c r="H129" s="3315" t="s">
        <v>62</v>
      </c>
      <c r="I129" s="3297" t="s">
        <v>98</v>
      </c>
      <c r="J129" s="3315" t="s">
        <v>62</v>
      </c>
      <c r="K129" s="3297" t="s">
        <v>98</v>
      </c>
      <c r="L129" s="3315" t="s">
        <v>62</v>
      </c>
      <c r="M129" s="3297" t="s">
        <v>98</v>
      </c>
      <c r="N129" s="3315" t="s">
        <v>62</v>
      </c>
      <c r="O129" s="3297" t="s">
        <v>98</v>
      </c>
      <c r="P129" s="3315" t="s">
        <v>62</v>
      </c>
      <c r="Q129" s="3297" t="s">
        <v>98</v>
      </c>
      <c r="R129" s="3315" t="s">
        <v>62</v>
      </c>
      <c r="S129" s="3297" t="s">
        <v>98</v>
      </c>
      <c r="T129" s="3315" t="s">
        <v>62</v>
      </c>
      <c r="U129" s="3297" t="s">
        <v>98</v>
      </c>
      <c r="V129" s="3315" t="s">
        <v>62</v>
      </c>
      <c r="W129" s="3297" t="s">
        <v>98</v>
      </c>
      <c r="X129" s="3315" t="s">
        <v>62</v>
      </c>
      <c r="Y129" s="3297" t="s">
        <v>98</v>
      </c>
      <c r="Z129" s="3315" t="s">
        <v>62</v>
      </c>
      <c r="AA129" s="3297" t="s">
        <v>98</v>
      </c>
      <c r="AB129" s="3315" t="s">
        <v>62</v>
      </c>
      <c r="AC129" s="3297" t="s">
        <v>98</v>
      </c>
      <c r="AD129" s="3315" t="s">
        <v>62</v>
      </c>
      <c r="AE129" s="3297" t="s">
        <v>98</v>
      </c>
      <c r="AF129" s="3315" t="s">
        <v>62</v>
      </c>
      <c r="AG129" s="680" t="s">
        <v>98</v>
      </c>
      <c r="AH129" s="5122"/>
      <c r="AI129" s="5129"/>
      <c r="AJ129" s="5129"/>
      <c r="AK129" s="302"/>
      <c r="AL129" s="16"/>
      <c r="AM129" s="16"/>
      <c r="AN129" s="16"/>
      <c r="AO129" s="16"/>
      <c r="AP129" s="16"/>
      <c r="AQ129" s="16"/>
      <c r="AR129" s="16"/>
      <c r="AS129" s="3795"/>
      <c r="AT129" s="3795"/>
      <c r="AU129" s="3796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140" t="s">
        <v>151</v>
      </c>
      <c r="B130" s="5141"/>
      <c r="C130" s="3797">
        <f>SUM(D130:E130)</f>
        <v>0</v>
      </c>
      <c r="D130" s="3798">
        <f>SUM(F130+H130+J130+L130+N130+P130+R130+T130+V130+X130+Z130+AB130+AD130+AF130)</f>
        <v>0</v>
      </c>
      <c r="E130" s="3799">
        <f>SUM(G130+I130+K130+M130+O130+Q130+S130+U130+W130+Y130+AA130+AC130+AE130+AG130)</f>
        <v>0</v>
      </c>
      <c r="F130" s="3709"/>
      <c r="G130" s="2966"/>
      <c r="H130" s="3709"/>
      <c r="I130" s="2966"/>
      <c r="J130" s="3709"/>
      <c r="K130" s="2966"/>
      <c r="L130" s="3709"/>
      <c r="M130" s="2966"/>
      <c r="N130" s="3709"/>
      <c r="O130" s="2966"/>
      <c r="P130" s="3709"/>
      <c r="Q130" s="2966"/>
      <c r="R130" s="3709"/>
      <c r="S130" s="2966"/>
      <c r="T130" s="3709"/>
      <c r="U130" s="2966"/>
      <c r="V130" s="3709"/>
      <c r="W130" s="2966"/>
      <c r="X130" s="3709"/>
      <c r="Y130" s="2966"/>
      <c r="Z130" s="3709"/>
      <c r="AA130" s="2966"/>
      <c r="AB130" s="3709"/>
      <c r="AC130" s="2966"/>
      <c r="AD130" s="3709"/>
      <c r="AE130" s="2966"/>
      <c r="AF130" s="3709"/>
      <c r="AG130" s="747"/>
      <c r="AH130" s="2966"/>
      <c r="AI130" s="3800"/>
      <c r="AJ130" s="3800"/>
      <c r="AK130" s="16"/>
      <c r="AL130" s="16"/>
      <c r="AM130" s="16"/>
      <c r="AN130" s="16"/>
      <c r="AO130" s="16"/>
      <c r="AP130" s="16"/>
      <c r="AQ130" s="16"/>
      <c r="AR130" s="16"/>
      <c r="AS130" s="3801"/>
      <c r="AT130" s="3801"/>
      <c r="AU130" s="3796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3732" t="s">
        <v>154</v>
      </c>
      <c r="C132" s="3756">
        <f>SUM(D132:E132)</f>
        <v>0</v>
      </c>
      <c r="D132" s="3757">
        <f t="shared" si="22"/>
        <v>0</v>
      </c>
      <c r="E132" s="3758">
        <f t="shared" si="22"/>
        <v>0</v>
      </c>
      <c r="F132" s="3733"/>
      <c r="G132" s="3759"/>
      <c r="H132" s="3733"/>
      <c r="I132" s="3759"/>
      <c r="J132" s="3733"/>
      <c r="K132" s="3759"/>
      <c r="L132" s="3733"/>
      <c r="M132" s="3759"/>
      <c r="N132" s="3733"/>
      <c r="O132" s="3759"/>
      <c r="P132" s="3733"/>
      <c r="Q132" s="3759"/>
      <c r="R132" s="3733"/>
      <c r="S132" s="3759"/>
      <c r="T132" s="3733"/>
      <c r="U132" s="3759"/>
      <c r="V132" s="3733"/>
      <c r="W132" s="3759"/>
      <c r="X132" s="3733"/>
      <c r="Y132" s="3759"/>
      <c r="Z132" s="3733"/>
      <c r="AA132" s="3759"/>
      <c r="AB132" s="3733"/>
      <c r="AC132" s="3759"/>
      <c r="AD132" s="3733"/>
      <c r="AE132" s="3759"/>
      <c r="AF132" s="3733"/>
      <c r="AG132" s="3760"/>
      <c r="AH132" s="3759"/>
      <c r="AI132" s="3762"/>
      <c r="AJ132" s="3762"/>
      <c r="AK132" s="14"/>
      <c r="AL132" s="3802"/>
      <c r="AM132" s="14"/>
      <c r="AN132" s="3788"/>
      <c r="AO132" s="3788"/>
      <c r="AP132" s="3788"/>
      <c r="AQ132" s="3788"/>
      <c r="AR132" s="3788"/>
      <c r="AS132" s="3788"/>
      <c r="AT132" s="3788"/>
      <c r="AU132" s="3788"/>
      <c r="AV132" s="3788"/>
      <c r="AW132" s="3778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143"/>
      <c r="B133" s="88" t="s">
        <v>155</v>
      </c>
      <c r="C133" s="287">
        <f>SUM(D133:E133)</f>
        <v>0</v>
      </c>
      <c r="D133" s="288">
        <f t="shared" si="22"/>
        <v>0</v>
      </c>
      <c r="E133" s="3310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144" t="s">
        <v>156</v>
      </c>
      <c r="B134" s="5145"/>
      <c r="C134" s="3803">
        <f>SUM(D134:E134)</f>
        <v>0</v>
      </c>
      <c r="D134" s="3804">
        <f t="shared" si="22"/>
        <v>0</v>
      </c>
      <c r="E134" s="3805">
        <f t="shared" si="22"/>
        <v>0</v>
      </c>
      <c r="F134" s="3806"/>
      <c r="G134" s="3807"/>
      <c r="H134" s="3806"/>
      <c r="I134" s="3807"/>
      <c r="J134" s="3806"/>
      <c r="K134" s="3807"/>
      <c r="L134" s="3806"/>
      <c r="M134" s="3807"/>
      <c r="N134" s="3806"/>
      <c r="O134" s="3807"/>
      <c r="P134" s="3806"/>
      <c r="Q134" s="3807"/>
      <c r="R134" s="3806"/>
      <c r="S134" s="3807"/>
      <c r="T134" s="3806"/>
      <c r="U134" s="3807"/>
      <c r="V134" s="3806"/>
      <c r="W134" s="3807"/>
      <c r="X134" s="3806"/>
      <c r="Y134" s="3807"/>
      <c r="Z134" s="3806"/>
      <c r="AA134" s="3807"/>
      <c r="AB134" s="3806"/>
      <c r="AC134" s="3807"/>
      <c r="AD134" s="3806"/>
      <c r="AE134" s="3807"/>
      <c r="AF134" s="3806"/>
      <c r="AG134" s="3808"/>
      <c r="AH134" s="3807"/>
      <c r="AI134" s="3809"/>
      <c r="AJ134" s="3809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1393"/>
      <c r="N135" s="3810"/>
      <c r="O135" s="3744"/>
      <c r="P135" s="3744"/>
      <c r="Q135" s="3744"/>
      <c r="R135" s="3744"/>
      <c r="S135" s="3744"/>
      <c r="T135" s="3744"/>
      <c r="U135" s="3744"/>
      <c r="V135" s="3810"/>
      <c r="W135" s="3744"/>
      <c r="X135" s="3744"/>
      <c r="Y135" s="3744"/>
      <c r="Z135" s="3811"/>
      <c r="AA135" s="3811"/>
      <c r="AB135" s="3740"/>
      <c r="AC135" s="3740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102" t="s">
        <v>72</v>
      </c>
      <c r="D136" s="5146"/>
      <c r="E136" s="5103"/>
      <c r="F136" s="5102" t="s">
        <v>129</v>
      </c>
      <c r="G136" s="5103"/>
      <c r="H136" s="5102" t="s">
        <v>130</v>
      </c>
      <c r="I136" s="5103"/>
      <c r="J136" s="5102" t="s">
        <v>131</v>
      </c>
      <c r="K136" s="5103"/>
      <c r="L136" s="5102" t="s">
        <v>132</v>
      </c>
      <c r="M136" s="5103"/>
      <c r="N136" s="3812"/>
      <c r="O136" s="3744"/>
      <c r="P136" s="3744"/>
      <c r="Q136" s="3744"/>
      <c r="R136" s="3744"/>
      <c r="S136" s="3744"/>
      <c r="T136" s="3744"/>
      <c r="U136" s="3744"/>
      <c r="V136" s="3810"/>
      <c r="W136" s="3744"/>
      <c r="X136" s="3744"/>
      <c r="Y136" s="3744"/>
      <c r="Z136" s="3811"/>
      <c r="AA136" s="3811"/>
      <c r="AB136" s="3740"/>
      <c r="AC136" s="3740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121"/>
      <c r="B137" s="5122"/>
      <c r="C137" s="3745" t="s">
        <v>97</v>
      </c>
      <c r="D137" s="3752" t="s">
        <v>62</v>
      </c>
      <c r="E137" s="3754" t="s">
        <v>98</v>
      </c>
      <c r="F137" s="3745" t="s">
        <v>62</v>
      </c>
      <c r="G137" s="3754" t="s">
        <v>98</v>
      </c>
      <c r="H137" s="3745" t="s">
        <v>62</v>
      </c>
      <c r="I137" s="3754" t="s">
        <v>98</v>
      </c>
      <c r="J137" s="3745" t="s">
        <v>62</v>
      </c>
      <c r="K137" s="3754" t="s">
        <v>98</v>
      </c>
      <c r="L137" s="3745" t="s">
        <v>62</v>
      </c>
      <c r="M137" s="3754" t="s">
        <v>98</v>
      </c>
      <c r="N137" s="3812"/>
      <c r="O137" s="3744"/>
      <c r="P137" s="3744"/>
      <c r="Q137" s="3744"/>
      <c r="R137" s="3744"/>
      <c r="S137" s="3744"/>
      <c r="T137" s="3744"/>
      <c r="U137" s="3744"/>
      <c r="V137" s="3810"/>
      <c r="W137" s="3744"/>
      <c r="X137" s="3744"/>
      <c r="Y137" s="3744"/>
      <c r="Z137" s="3811"/>
      <c r="AA137" s="3811"/>
      <c r="AB137" s="3740"/>
      <c r="AC137" s="3740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3732" t="s">
        <v>159</v>
      </c>
      <c r="C138" s="3756">
        <f>SUM(D138:E138)</f>
        <v>0</v>
      </c>
      <c r="D138" s="3757">
        <f t="shared" ref="D138:E140" si="23">SUM(F138+H138+J138+L138)</f>
        <v>0</v>
      </c>
      <c r="E138" s="3758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3813"/>
      <c r="O138" s="3744"/>
      <c r="P138" s="3744"/>
      <c r="Q138" s="3744"/>
      <c r="R138" s="3744"/>
      <c r="S138" s="3744"/>
      <c r="T138" s="3744"/>
      <c r="U138" s="3744"/>
      <c r="V138" s="3810"/>
      <c r="W138" s="3744"/>
      <c r="X138" s="3744"/>
      <c r="Y138" s="3744"/>
      <c r="Z138" s="3811"/>
      <c r="AA138" s="3811"/>
      <c r="AB138" s="3740"/>
      <c r="AC138" s="3740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3311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3813"/>
      <c r="O139" s="3744"/>
      <c r="P139" s="3744"/>
      <c r="Q139" s="3744"/>
      <c r="R139" s="3744"/>
      <c r="S139" s="3744"/>
      <c r="T139" s="3744"/>
      <c r="U139" s="3744"/>
      <c r="V139" s="3810"/>
      <c r="W139" s="3744"/>
      <c r="X139" s="3811"/>
      <c r="Y139" s="3811"/>
      <c r="Z139" s="3811"/>
      <c r="AA139" s="3811"/>
      <c r="AB139" s="3740"/>
      <c r="AC139" s="3740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3810"/>
      <c r="V140" s="3744"/>
      <c r="W140" s="3744"/>
      <c r="X140" s="3744"/>
      <c r="Y140" s="3744"/>
      <c r="Z140" s="3744"/>
      <c r="AA140" s="3744"/>
      <c r="AB140" s="3744"/>
      <c r="AC140" s="3744"/>
      <c r="AD140" s="3744"/>
      <c r="AE140" s="3744"/>
      <c r="AF140" s="3744"/>
      <c r="AG140" s="3744"/>
      <c r="AH140" s="3810"/>
      <c r="AI140" s="3744"/>
      <c r="AJ140" s="3811"/>
      <c r="AK140" s="3811"/>
      <c r="AL140" s="3811"/>
      <c r="AM140" s="3811"/>
      <c r="AN140" s="3740"/>
      <c r="AO140" s="3740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136" t="s">
        <v>162</v>
      </c>
      <c r="B141" s="5136"/>
      <c r="C141" s="3782">
        <f>SUM(C138:C140)</f>
        <v>0</v>
      </c>
      <c r="D141" s="3783">
        <f>SUM(D138:D140)</f>
        <v>0</v>
      </c>
      <c r="E141" s="3784">
        <f>SUM(E138:E140)</f>
        <v>0</v>
      </c>
      <c r="F141" s="3782">
        <f t="shared" ref="F141:M141" si="24">SUM(F138:F140)</f>
        <v>0</v>
      </c>
      <c r="G141" s="3784">
        <f t="shared" si="24"/>
        <v>0</v>
      </c>
      <c r="H141" s="3782">
        <f t="shared" si="24"/>
        <v>0</v>
      </c>
      <c r="I141" s="3784">
        <f t="shared" si="24"/>
        <v>0</v>
      </c>
      <c r="J141" s="3782">
        <f t="shared" si="24"/>
        <v>0</v>
      </c>
      <c r="K141" s="3784">
        <f t="shared" si="24"/>
        <v>0</v>
      </c>
      <c r="L141" s="3782">
        <f t="shared" si="24"/>
        <v>0</v>
      </c>
      <c r="M141" s="3784">
        <f t="shared" si="24"/>
        <v>0</v>
      </c>
      <c r="N141" s="319"/>
      <c r="O141" s="12"/>
      <c r="P141" s="12"/>
      <c r="Q141" s="12"/>
      <c r="R141" s="12"/>
      <c r="S141" s="12"/>
      <c r="T141" s="12"/>
      <c r="U141" s="3810"/>
      <c r="V141" s="3744"/>
      <c r="W141" s="3744"/>
      <c r="X141" s="3744"/>
      <c r="Y141" s="3744"/>
      <c r="Z141" s="3744"/>
      <c r="AA141" s="3744"/>
      <c r="AB141" s="3744"/>
      <c r="AC141" s="3744"/>
      <c r="AD141" s="3744"/>
      <c r="AE141" s="3744"/>
      <c r="AF141" s="3744"/>
      <c r="AG141" s="3744"/>
      <c r="AH141" s="3810"/>
      <c r="AI141" s="3744"/>
      <c r="AJ141" s="3811"/>
      <c r="AK141" s="3811"/>
      <c r="AL141" s="3811"/>
      <c r="AM141" s="3811"/>
      <c r="AN141" s="3740"/>
      <c r="AO141" s="3740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3744"/>
      <c r="W142" s="3744"/>
      <c r="X142" s="3744"/>
      <c r="Y142" s="3744"/>
      <c r="Z142" s="3744"/>
      <c r="AA142" s="3744"/>
      <c r="AB142" s="3744"/>
      <c r="AC142" s="3744"/>
      <c r="AD142" s="3744"/>
      <c r="AE142" s="3744"/>
      <c r="AF142" s="3744"/>
      <c r="AG142" s="3744"/>
      <c r="AH142" s="3810"/>
      <c r="AI142" s="3744"/>
      <c r="AJ142" s="3811"/>
      <c r="AK142" s="3811"/>
      <c r="AL142" s="3811"/>
      <c r="AM142" s="3811"/>
      <c r="AN142" s="3740"/>
      <c r="AO142" s="3740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3311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3785"/>
      <c r="V143" s="3744"/>
      <c r="W143" s="3744"/>
      <c r="X143" s="3744"/>
      <c r="Y143" s="3744"/>
      <c r="Z143" s="3744"/>
      <c r="AA143" s="3744"/>
      <c r="AB143" s="3744"/>
      <c r="AC143" s="3744"/>
      <c r="AD143" s="3744"/>
      <c r="AE143" s="3744"/>
      <c r="AF143" s="3744"/>
      <c r="AG143" s="3744"/>
      <c r="AH143" s="3810"/>
      <c r="AI143" s="3744"/>
      <c r="AJ143" s="3811"/>
      <c r="AK143" s="3811"/>
      <c r="AL143" s="3811"/>
      <c r="AM143" s="3811"/>
      <c r="AN143" s="3740"/>
      <c r="AO143" s="3740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3311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3785"/>
      <c r="V144" s="3744"/>
      <c r="W144" s="3744"/>
      <c r="X144" s="3744"/>
      <c r="Y144" s="3744"/>
      <c r="Z144" s="3744"/>
      <c r="AA144" s="3744"/>
      <c r="AB144" s="3744"/>
      <c r="AC144" s="3744"/>
      <c r="AD144" s="3744"/>
      <c r="AE144" s="3744"/>
      <c r="AF144" s="3744"/>
      <c r="AG144" s="3744"/>
      <c r="AH144" s="3810"/>
      <c r="AI144" s="3744"/>
      <c r="AJ144" s="3811"/>
      <c r="AK144" s="3811"/>
      <c r="AL144" s="3811"/>
      <c r="AM144" s="3811"/>
      <c r="AN144" s="3740"/>
      <c r="AO144" s="3740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129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3814"/>
      <c r="U145" s="14"/>
      <c r="V145" s="14"/>
      <c r="W145" s="14"/>
      <c r="X145" s="3788"/>
      <c r="Y145" s="3788"/>
      <c r="Z145" s="3788"/>
      <c r="AA145" s="3788"/>
      <c r="AB145" s="3788"/>
      <c r="AC145" s="3788"/>
      <c r="AD145" s="3788"/>
      <c r="AE145" s="3788"/>
      <c r="AF145" s="3736"/>
      <c r="AG145" s="3811"/>
      <c r="AH145" s="3811"/>
      <c r="AI145" s="3811"/>
      <c r="AJ145" s="3815"/>
      <c r="AK145" s="3811"/>
      <c r="AL145" s="3811"/>
      <c r="AM145" s="3811"/>
      <c r="AN145" s="3811"/>
      <c r="AO145" s="3811"/>
      <c r="AP145" s="3811"/>
      <c r="AQ145" s="3811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137" t="s">
        <v>162</v>
      </c>
      <c r="B146" s="5136"/>
      <c r="C146" s="3782">
        <f>SUM(C142:C145)</f>
        <v>0</v>
      </c>
      <c r="D146" s="3783">
        <f>SUM(D142:D145)</f>
        <v>0</v>
      </c>
      <c r="E146" s="3784">
        <f>SUM(E142:E145)</f>
        <v>0</v>
      </c>
      <c r="F146" s="3782">
        <f>SUM(F142:F145)</f>
        <v>0</v>
      </c>
      <c r="G146" s="3784">
        <f t="shared" ref="G146:M146" si="26">SUM(G142:G145)</f>
        <v>0</v>
      </c>
      <c r="H146" s="3782">
        <f t="shared" si="26"/>
        <v>0</v>
      </c>
      <c r="I146" s="3784">
        <f t="shared" si="26"/>
        <v>0</v>
      </c>
      <c r="J146" s="3782">
        <f t="shared" si="26"/>
        <v>0</v>
      </c>
      <c r="K146" s="3784">
        <f t="shared" si="26"/>
        <v>0</v>
      </c>
      <c r="L146" s="3782">
        <f t="shared" si="26"/>
        <v>0</v>
      </c>
      <c r="M146" s="3784">
        <f t="shared" si="26"/>
        <v>0</v>
      </c>
      <c r="N146" s="3"/>
      <c r="Q146" s="5138"/>
      <c r="R146" s="5139"/>
      <c r="S146" s="5147"/>
      <c r="T146" s="5147"/>
      <c r="U146" s="5147"/>
      <c r="V146" s="5147"/>
      <c r="W146" s="5147"/>
      <c r="X146" s="5147"/>
      <c r="Y146" s="5147"/>
      <c r="Z146" s="5147"/>
      <c r="AA146" s="3816"/>
      <c r="AB146" s="3777"/>
      <c r="AC146" s="3777"/>
      <c r="AD146" s="3777"/>
      <c r="AE146" s="3788"/>
      <c r="AF146" s="3811"/>
      <c r="AG146" s="3811"/>
      <c r="AH146" s="3811"/>
      <c r="AI146" s="3743"/>
      <c r="AJ146" s="3743"/>
      <c r="AK146" s="3743"/>
      <c r="AL146" s="3743"/>
      <c r="AM146" s="3817"/>
      <c r="AN146" s="3744"/>
      <c r="AO146" s="3744"/>
      <c r="AP146" s="3744"/>
      <c r="AQ146" s="3744"/>
      <c r="AR146" s="3744"/>
      <c r="AS146" s="3744"/>
      <c r="AT146" s="3744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137" t="s">
        <v>168</v>
      </c>
      <c r="B147" s="5137"/>
      <c r="C147" s="3818">
        <f>SUM(C141+C146)</f>
        <v>0</v>
      </c>
      <c r="D147" s="3453">
        <f>SUM(D141+D146)</f>
        <v>0</v>
      </c>
      <c r="E147" s="3805">
        <f>SUM(E141+E146)</f>
        <v>0</v>
      </c>
      <c r="F147" s="3818">
        <f>SUM(F141+F146)</f>
        <v>0</v>
      </c>
      <c r="G147" s="3805">
        <f>SUM(G141+G146)</f>
        <v>0</v>
      </c>
      <c r="H147" s="3818">
        <f t="shared" ref="H147:M147" si="27">SUM(H141+H146)</f>
        <v>0</v>
      </c>
      <c r="I147" s="3805">
        <f t="shared" si="27"/>
        <v>0</v>
      </c>
      <c r="J147" s="3818">
        <f t="shared" si="27"/>
        <v>0</v>
      </c>
      <c r="K147" s="3805">
        <f t="shared" si="27"/>
        <v>0</v>
      </c>
      <c r="L147" s="3818">
        <f t="shared" si="27"/>
        <v>0</v>
      </c>
      <c r="M147" s="3805">
        <f t="shared" si="27"/>
        <v>0</v>
      </c>
      <c r="N147" s="3"/>
      <c r="Q147" s="3819"/>
      <c r="R147" s="3820"/>
      <c r="S147" s="3820"/>
      <c r="T147" s="3820"/>
      <c r="U147" s="3820"/>
      <c r="V147" s="3820"/>
      <c r="W147" s="3820"/>
      <c r="X147" s="3820"/>
      <c r="Y147" s="3820"/>
      <c r="Z147" s="3820"/>
      <c r="AA147" s="3816"/>
      <c r="AB147" s="3777"/>
      <c r="AC147" s="3777"/>
      <c r="AD147" s="3777"/>
      <c r="AE147" s="3788"/>
      <c r="AF147" s="3811"/>
      <c r="AG147" s="3811"/>
      <c r="AH147" s="3811"/>
      <c r="AI147" s="3743"/>
      <c r="AJ147" s="3743"/>
      <c r="AK147" s="3743"/>
      <c r="AL147" s="3743"/>
      <c r="AM147" s="3817"/>
      <c r="AN147" s="3744"/>
      <c r="AO147" s="3744"/>
      <c r="AP147" s="3744"/>
      <c r="AQ147" s="3744"/>
      <c r="AR147" s="3744"/>
      <c r="AS147" s="3744"/>
      <c r="AT147" s="3744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3816"/>
      <c r="R148" s="3777"/>
      <c r="S148" s="3777"/>
      <c r="T148" s="3777"/>
      <c r="U148" s="3777"/>
      <c r="V148" s="3777"/>
      <c r="W148" s="3777"/>
      <c r="X148" s="3777"/>
      <c r="Y148" s="3793"/>
      <c r="Z148" s="3793"/>
      <c r="AA148" s="3816"/>
      <c r="AB148" s="3777"/>
      <c r="AC148" s="3777"/>
      <c r="AD148" s="3777"/>
      <c r="AE148" s="3788"/>
      <c r="AF148" s="3811"/>
      <c r="AG148" s="3811"/>
      <c r="AH148" s="3811"/>
      <c r="AI148" s="3743"/>
      <c r="AJ148" s="3743"/>
      <c r="AK148" s="3743"/>
      <c r="AL148" s="3743"/>
      <c r="AM148" s="3743"/>
      <c r="AN148" s="3744"/>
      <c r="AO148" s="3744"/>
      <c r="AP148" s="3744"/>
      <c r="AQ148" s="3744"/>
      <c r="AR148" s="3744"/>
      <c r="AS148" s="3744"/>
      <c r="AT148" s="3744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102" t="s">
        <v>72</v>
      </c>
      <c r="D149" s="5146"/>
      <c r="E149" s="5103"/>
      <c r="F149" s="5102" t="s">
        <v>129</v>
      </c>
      <c r="G149" s="5103"/>
      <c r="H149" s="5102" t="s">
        <v>130</v>
      </c>
      <c r="I149" s="5103"/>
      <c r="J149" s="5102" t="s">
        <v>131</v>
      </c>
      <c r="K149" s="5103"/>
      <c r="L149" s="5102" t="s">
        <v>132</v>
      </c>
      <c r="M149" s="5146"/>
      <c r="N149" s="5150" t="s">
        <v>141</v>
      </c>
      <c r="O149" s="5146"/>
      <c r="P149" s="5103"/>
      <c r="Q149" s="3816"/>
      <c r="R149" s="3777"/>
      <c r="S149" s="3777"/>
      <c r="T149" s="3777"/>
      <c r="U149" s="3777"/>
      <c r="V149" s="3777"/>
      <c r="W149" s="3777"/>
      <c r="X149" s="3777"/>
      <c r="Y149" s="3793"/>
      <c r="Z149" s="3821"/>
      <c r="AA149" s="3787"/>
      <c r="AB149" s="3779"/>
      <c r="AC149" s="3779"/>
      <c r="AD149" s="3779"/>
      <c r="AE149" s="3789"/>
      <c r="AF149" s="3822"/>
      <c r="AG149" s="3822"/>
      <c r="AH149" s="3822"/>
      <c r="AI149" s="3823"/>
      <c r="AJ149" s="3823"/>
      <c r="AK149" s="3823"/>
      <c r="AL149" s="3823"/>
      <c r="AM149" s="3743"/>
      <c r="AN149" s="3744"/>
      <c r="AO149" s="3744"/>
      <c r="AP149" s="3744"/>
      <c r="AQ149" s="3744"/>
      <c r="AR149" s="3744"/>
      <c r="AS149" s="3744"/>
      <c r="AT149" s="3744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148"/>
      <c r="B150" s="5149"/>
      <c r="C150" s="3745" t="s">
        <v>97</v>
      </c>
      <c r="D150" s="3752" t="s">
        <v>62</v>
      </c>
      <c r="E150" s="3754" t="s">
        <v>98</v>
      </c>
      <c r="F150" s="3745" t="s">
        <v>62</v>
      </c>
      <c r="G150" s="3754" t="s">
        <v>98</v>
      </c>
      <c r="H150" s="3745" t="s">
        <v>62</v>
      </c>
      <c r="I150" s="3754" t="s">
        <v>98</v>
      </c>
      <c r="J150" s="3745" t="s">
        <v>62</v>
      </c>
      <c r="K150" s="3754" t="s">
        <v>98</v>
      </c>
      <c r="L150" s="3745" t="s">
        <v>62</v>
      </c>
      <c r="M150" s="3314" t="s">
        <v>98</v>
      </c>
      <c r="N150" s="3824" t="s">
        <v>142</v>
      </c>
      <c r="O150" s="3752" t="s">
        <v>143</v>
      </c>
      <c r="P150" s="3754" t="s">
        <v>144</v>
      </c>
      <c r="Q150" s="3825"/>
      <c r="R150" s="3777"/>
      <c r="S150" s="3777"/>
      <c r="T150" s="3777"/>
      <c r="U150" s="3777"/>
      <c r="V150" s="3777"/>
      <c r="W150" s="3777"/>
      <c r="X150" s="3777"/>
      <c r="Y150" s="3826"/>
      <c r="Z150" s="3793"/>
      <c r="AA150" s="3777"/>
      <c r="AB150" s="3777"/>
      <c r="AC150" s="3777"/>
      <c r="AD150" s="3777"/>
      <c r="AE150" s="3788"/>
      <c r="AF150" s="3811"/>
      <c r="AG150" s="3811"/>
      <c r="AH150" s="3811"/>
      <c r="AI150" s="3743"/>
      <c r="AJ150" s="3743"/>
      <c r="AK150" s="3743"/>
      <c r="AL150" s="3743"/>
      <c r="AM150" s="3743"/>
      <c r="AN150" s="3744"/>
      <c r="AO150" s="3744"/>
      <c r="AP150" s="3744"/>
      <c r="AQ150" s="3744"/>
      <c r="AR150" s="3744"/>
      <c r="AS150" s="3744"/>
      <c r="AT150" s="3744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3732" t="s">
        <v>159</v>
      </c>
      <c r="C151" s="3827">
        <f>SUM(D151:E151)</f>
        <v>0</v>
      </c>
      <c r="D151" s="3828">
        <f>SUM(F151+H151+J151+L151)</f>
        <v>0</v>
      </c>
      <c r="E151" s="3829">
        <f>SUM(G151+I151+K151+M151)</f>
        <v>0</v>
      </c>
      <c r="F151" s="3733"/>
      <c r="G151" s="3759"/>
      <c r="H151" s="3733"/>
      <c r="I151" s="3759"/>
      <c r="J151" s="3733"/>
      <c r="K151" s="3759"/>
      <c r="L151" s="3733"/>
      <c r="M151" s="3830"/>
      <c r="N151" s="3831"/>
      <c r="O151" s="3738"/>
      <c r="P151" s="3759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777"/>
      <c r="AD151" s="3777"/>
      <c r="AE151" s="3788"/>
      <c r="AF151" s="3811"/>
      <c r="AG151" s="3811"/>
      <c r="AH151" s="3811"/>
      <c r="AI151" s="3743"/>
      <c r="AJ151" s="3743"/>
      <c r="AK151" s="3743"/>
      <c r="AL151" s="3743"/>
      <c r="AM151" s="3743"/>
      <c r="AN151" s="3744"/>
      <c r="AO151" s="3744"/>
      <c r="AP151" s="3744"/>
      <c r="AQ151" s="3744"/>
      <c r="AR151" s="3744"/>
      <c r="AS151" s="3744"/>
      <c r="AT151" s="3744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3311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3825"/>
      <c r="R152" s="3777"/>
      <c r="S152" s="3777"/>
      <c r="T152" s="3777"/>
      <c r="U152" s="3777"/>
      <c r="V152" s="3777"/>
      <c r="W152" s="3777"/>
      <c r="X152" s="3777"/>
      <c r="Y152" s="3794"/>
      <c r="Z152" s="3777"/>
      <c r="AA152" s="3777"/>
      <c r="AB152" s="3777"/>
      <c r="AC152" s="3777"/>
      <c r="AD152" s="3777"/>
      <c r="AE152" s="3777"/>
      <c r="AF152" s="3744"/>
      <c r="AG152" s="3744"/>
      <c r="AH152" s="3744"/>
      <c r="AI152" s="3744"/>
      <c r="AJ152" s="3744"/>
      <c r="AK152" s="3744"/>
      <c r="AL152" s="3744"/>
      <c r="AM152" s="3744"/>
      <c r="AN152" s="3744"/>
      <c r="AO152" s="3811"/>
      <c r="AP152" s="3811"/>
      <c r="AQ152" s="3811"/>
      <c r="AR152" s="3811"/>
      <c r="AS152" s="3743"/>
      <c r="AT152" s="3743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3777"/>
      <c r="AA153" s="3777"/>
      <c r="AB153" s="3777"/>
      <c r="AC153" s="3777"/>
      <c r="AD153" s="3777"/>
      <c r="AE153" s="3777"/>
      <c r="AF153" s="3744"/>
      <c r="AG153" s="3744"/>
      <c r="AH153" s="3744"/>
      <c r="AI153" s="3744"/>
      <c r="AJ153" s="3744"/>
      <c r="AK153" s="3744"/>
      <c r="AL153" s="3744"/>
      <c r="AM153" s="3744"/>
      <c r="AN153" s="3744"/>
      <c r="AO153" s="3811"/>
      <c r="AP153" s="3811"/>
      <c r="AQ153" s="3811"/>
      <c r="AR153" s="3811"/>
      <c r="AS153" s="3743"/>
      <c r="AT153" s="3743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136" t="s">
        <v>162</v>
      </c>
      <c r="B154" s="5136"/>
      <c r="C154" s="3832">
        <f>SUM(C151:C153)</f>
        <v>0</v>
      </c>
      <c r="D154" s="3833">
        <f>SUM(D151:D153)</f>
        <v>0</v>
      </c>
      <c r="E154" s="3834">
        <f>SUM(E151:E153)</f>
        <v>0</v>
      </c>
      <c r="F154" s="3832">
        <f>SUM(F151:F153)</f>
        <v>0</v>
      </c>
      <c r="G154" s="3834">
        <f t="shared" ref="G154:P154" si="29">SUM(G151:G153)</f>
        <v>0</v>
      </c>
      <c r="H154" s="3832">
        <f t="shared" si="29"/>
        <v>0</v>
      </c>
      <c r="I154" s="3834">
        <f t="shared" si="29"/>
        <v>0</v>
      </c>
      <c r="J154" s="3832">
        <f t="shared" si="29"/>
        <v>0</v>
      </c>
      <c r="K154" s="3834">
        <f t="shared" si="29"/>
        <v>0</v>
      </c>
      <c r="L154" s="3832">
        <f t="shared" si="29"/>
        <v>0</v>
      </c>
      <c r="M154" s="783">
        <f t="shared" si="29"/>
        <v>0</v>
      </c>
      <c r="N154" s="3835">
        <f t="shared" si="29"/>
        <v>0</v>
      </c>
      <c r="O154" s="3833">
        <f t="shared" si="29"/>
        <v>0</v>
      </c>
      <c r="P154" s="3834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3777"/>
      <c r="AA154" s="3777"/>
      <c r="AB154" s="3777"/>
      <c r="AC154" s="3777"/>
      <c r="AD154" s="3777"/>
      <c r="AE154" s="3777"/>
      <c r="AF154" s="3744"/>
      <c r="AG154" s="3744"/>
      <c r="AH154" s="3744"/>
      <c r="AI154" s="3744"/>
      <c r="AJ154" s="3744"/>
      <c r="AK154" s="3744"/>
      <c r="AL154" s="3744"/>
      <c r="AM154" s="3744"/>
      <c r="AN154" s="3744"/>
      <c r="AO154" s="3811"/>
      <c r="AP154" s="3811"/>
      <c r="AQ154" s="3811"/>
      <c r="AR154" s="3811"/>
      <c r="AS154" s="3743"/>
      <c r="AT154" s="3743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3777"/>
      <c r="AA155" s="3777"/>
      <c r="AB155" s="3777"/>
      <c r="AC155" s="3777"/>
      <c r="AD155" s="3777"/>
      <c r="AE155" s="3777"/>
      <c r="AF155" s="3744"/>
      <c r="AG155" s="3744"/>
      <c r="AH155" s="3744"/>
      <c r="AI155" s="3744"/>
      <c r="AJ155" s="3744"/>
      <c r="AK155" s="3744"/>
      <c r="AL155" s="3744"/>
      <c r="AM155" s="3744"/>
      <c r="AN155" s="3744"/>
      <c r="AO155" s="3811"/>
      <c r="AP155" s="3811"/>
      <c r="AQ155" s="3811"/>
      <c r="AR155" s="3811"/>
      <c r="AS155" s="3743"/>
      <c r="AT155" s="3743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3311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777"/>
      <c r="AD156" s="3777"/>
      <c r="AE156" s="3777"/>
      <c r="AF156" s="3744"/>
      <c r="AG156" s="3744"/>
      <c r="AH156" s="3744"/>
      <c r="AI156" s="3744"/>
      <c r="AJ156" s="3744"/>
      <c r="AK156" s="3744"/>
      <c r="AL156" s="3744"/>
      <c r="AM156" s="3744"/>
      <c r="AN156" s="3744"/>
      <c r="AO156" s="3811"/>
      <c r="AP156" s="3811"/>
      <c r="AQ156" s="3811"/>
      <c r="AR156" s="3811"/>
      <c r="AS156" s="3743"/>
      <c r="AT156" s="3743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3311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3777"/>
      <c r="AA157" s="3777"/>
      <c r="AB157" s="3777"/>
      <c r="AC157" s="3777"/>
      <c r="AD157" s="3777"/>
      <c r="AE157" s="3777"/>
      <c r="AF157" s="3744"/>
      <c r="AG157" s="3744"/>
      <c r="AH157" s="3744"/>
      <c r="AI157" s="3744"/>
      <c r="AJ157" s="3744"/>
      <c r="AK157" s="3744"/>
      <c r="AL157" s="3744"/>
      <c r="AM157" s="3744"/>
      <c r="AN157" s="3744"/>
      <c r="AO157" s="3744"/>
      <c r="AP157" s="3744"/>
      <c r="AQ157" s="3744"/>
      <c r="AR157" s="3744"/>
      <c r="AS157" s="3744"/>
      <c r="AT157" s="3744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151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3777"/>
      <c r="AC158" s="3777"/>
      <c r="AD158" s="3777"/>
      <c r="AE158" s="3777"/>
      <c r="AF158" s="3744"/>
      <c r="AG158" s="3744"/>
      <c r="AH158" s="3744"/>
      <c r="AI158" s="3744"/>
      <c r="AJ158" s="3744"/>
      <c r="AK158" s="3744"/>
      <c r="AL158" s="3744"/>
      <c r="AM158" s="3744"/>
      <c r="AN158" s="3744"/>
      <c r="AO158" s="3744"/>
      <c r="AP158" s="3744"/>
      <c r="AQ158" s="3744"/>
      <c r="AR158" s="3744"/>
      <c r="AS158" s="3744"/>
      <c r="AT158" s="3744"/>
      <c r="AU158" s="3744"/>
      <c r="AV158" s="3744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137" t="s">
        <v>162</v>
      </c>
      <c r="B159" s="5136"/>
      <c r="C159" s="3832">
        <f>SUM(C155:C158)</f>
        <v>0</v>
      </c>
      <c r="D159" s="3833">
        <f>SUM(D155:D158)</f>
        <v>0</v>
      </c>
      <c r="E159" s="3834">
        <f>SUM(E155:E158)</f>
        <v>0</v>
      </c>
      <c r="F159" s="3832">
        <f>SUM(F155:F158)</f>
        <v>0</v>
      </c>
      <c r="G159" s="3834">
        <f t="shared" ref="G159:P159" si="31">SUM(G155:G158)</f>
        <v>0</v>
      </c>
      <c r="H159" s="3832">
        <f t="shared" si="31"/>
        <v>0</v>
      </c>
      <c r="I159" s="3834">
        <f t="shared" si="31"/>
        <v>0</v>
      </c>
      <c r="J159" s="3832">
        <f t="shared" si="31"/>
        <v>0</v>
      </c>
      <c r="K159" s="3834">
        <f t="shared" si="31"/>
        <v>0</v>
      </c>
      <c r="L159" s="3832">
        <f t="shared" si="31"/>
        <v>0</v>
      </c>
      <c r="M159" s="783">
        <f t="shared" si="31"/>
        <v>0</v>
      </c>
      <c r="N159" s="3835">
        <f t="shared" si="31"/>
        <v>0</v>
      </c>
      <c r="O159" s="3833">
        <f t="shared" si="31"/>
        <v>0</v>
      </c>
      <c r="P159" s="3834">
        <f t="shared" si="31"/>
        <v>0</v>
      </c>
      <c r="Q159" s="302"/>
      <c r="R159" s="16"/>
      <c r="S159" s="16"/>
      <c r="T159" s="16"/>
      <c r="U159" s="16"/>
      <c r="V159" s="16"/>
      <c r="W159" s="3777"/>
      <c r="X159" s="3777"/>
      <c r="Y159" s="3777"/>
      <c r="Z159" s="3777"/>
      <c r="AA159" s="3777"/>
      <c r="AB159" s="3777"/>
      <c r="AC159" s="3777"/>
      <c r="AD159" s="3777"/>
      <c r="AE159" s="3777"/>
      <c r="AF159" s="3744"/>
      <c r="AG159" s="3744"/>
      <c r="AH159" s="3744"/>
      <c r="AI159" s="3744"/>
      <c r="AJ159" s="3744"/>
      <c r="AK159" s="3744"/>
      <c r="AL159" s="3744"/>
      <c r="AM159" s="3744"/>
      <c r="AN159" s="3744"/>
      <c r="AO159" s="3744"/>
      <c r="AP159" s="3744"/>
      <c r="AQ159" s="3744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137" t="s">
        <v>168</v>
      </c>
      <c r="B160" s="5137"/>
      <c r="C160" s="3836">
        <f>SUM(C154+C159)</f>
        <v>0</v>
      </c>
      <c r="D160" s="3534">
        <f t="shared" ref="D160:P160" si="32">SUM(D154+D159)</f>
        <v>0</v>
      </c>
      <c r="E160" s="3837">
        <f t="shared" si="32"/>
        <v>0</v>
      </c>
      <c r="F160" s="3836">
        <f t="shared" si="32"/>
        <v>0</v>
      </c>
      <c r="G160" s="3837">
        <f t="shared" si="32"/>
        <v>0</v>
      </c>
      <c r="H160" s="3836">
        <f t="shared" si="32"/>
        <v>0</v>
      </c>
      <c r="I160" s="3837">
        <f t="shared" si="32"/>
        <v>0</v>
      </c>
      <c r="J160" s="3836">
        <f t="shared" si="32"/>
        <v>0</v>
      </c>
      <c r="K160" s="3837">
        <f t="shared" si="32"/>
        <v>0</v>
      </c>
      <c r="L160" s="3836">
        <f t="shared" si="32"/>
        <v>0</v>
      </c>
      <c r="M160" s="367">
        <f t="shared" si="32"/>
        <v>0</v>
      </c>
      <c r="N160" s="3838">
        <f t="shared" si="32"/>
        <v>0</v>
      </c>
      <c r="O160" s="3534">
        <f t="shared" si="32"/>
        <v>0</v>
      </c>
      <c r="P160" s="3837">
        <f t="shared" si="32"/>
        <v>0</v>
      </c>
      <c r="Q160" s="302"/>
      <c r="R160" s="16"/>
      <c r="S160" s="16"/>
      <c r="T160" s="16"/>
      <c r="U160" s="16"/>
      <c r="V160" s="16"/>
      <c r="W160" s="3777"/>
      <c r="X160" s="3777"/>
      <c r="Y160" s="3777"/>
      <c r="Z160" s="3777"/>
      <c r="AA160" s="3777"/>
      <c r="AB160" s="3777"/>
      <c r="AC160" s="3777"/>
      <c r="AD160" s="3777"/>
      <c r="AE160" s="3777"/>
      <c r="AF160" s="3744"/>
      <c r="AG160" s="3744"/>
      <c r="AH160" s="3744"/>
      <c r="AI160" s="3744"/>
      <c r="AJ160" s="3744"/>
      <c r="AK160" s="3744"/>
      <c r="AL160" s="3744"/>
      <c r="AM160" s="3744"/>
      <c r="AN160" s="3744"/>
      <c r="AO160" s="3744"/>
      <c r="AP160" s="3744"/>
      <c r="AQ160" s="3744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3777"/>
      <c r="X161" s="3777"/>
      <c r="Y161" s="3777"/>
      <c r="Z161" s="3777"/>
      <c r="AA161" s="3777"/>
      <c r="AB161" s="3777"/>
      <c r="AC161" s="3777"/>
      <c r="AD161" s="3777"/>
      <c r="AE161" s="3777"/>
      <c r="AF161" s="3744"/>
      <c r="AG161" s="3744"/>
      <c r="AH161" s="3744"/>
      <c r="AI161" s="3744"/>
      <c r="AJ161" s="3744"/>
      <c r="AK161" s="3744"/>
      <c r="AL161" s="3744"/>
      <c r="AM161" s="3744"/>
      <c r="AN161" s="3744"/>
      <c r="AO161" s="3744"/>
      <c r="AP161" s="3744"/>
      <c r="AQ161" s="3744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146" t="s">
        <v>72</v>
      </c>
      <c r="D162" s="5146"/>
      <c r="E162" s="5103"/>
      <c r="F162" s="5102" t="s">
        <v>128</v>
      </c>
      <c r="G162" s="5103"/>
      <c r="H162" s="5102" t="s">
        <v>129</v>
      </c>
      <c r="I162" s="5103"/>
      <c r="J162" s="5102" t="s">
        <v>130</v>
      </c>
      <c r="K162" s="5103"/>
      <c r="L162" s="5102" t="s">
        <v>131</v>
      </c>
      <c r="M162" s="5103"/>
      <c r="N162" s="5102" t="s">
        <v>132</v>
      </c>
      <c r="O162" s="5103"/>
      <c r="P162" s="16"/>
      <c r="Q162" s="16"/>
      <c r="R162" s="16"/>
      <c r="S162" s="16"/>
      <c r="T162" s="16"/>
      <c r="U162" s="16"/>
      <c r="V162" s="16"/>
      <c r="W162" s="3777"/>
      <c r="X162" s="3777"/>
      <c r="Y162" s="3777"/>
      <c r="Z162" s="3777"/>
      <c r="AA162" s="3777"/>
      <c r="AB162" s="3777"/>
      <c r="AC162" s="3777"/>
      <c r="AD162" s="3777"/>
      <c r="AE162" s="3777"/>
      <c r="AF162" s="3744"/>
      <c r="AG162" s="3744"/>
      <c r="AH162" s="3744"/>
      <c r="AI162" s="3744"/>
      <c r="AJ162" s="3744"/>
      <c r="AK162" s="3744"/>
      <c r="AL162" s="3744"/>
      <c r="AM162" s="3744"/>
      <c r="AN162" s="3744"/>
      <c r="AO162" s="3744"/>
      <c r="AP162" s="3744"/>
      <c r="AQ162" s="3839"/>
      <c r="AR162" s="3740"/>
      <c r="AS162" s="3740"/>
      <c r="AT162" s="3740"/>
      <c r="AU162" s="3740"/>
      <c r="AV162" s="3740"/>
      <c r="AW162" s="3740"/>
      <c r="AX162" s="3740"/>
      <c r="AY162" s="3740"/>
      <c r="AZ162" s="3740"/>
      <c r="BA162" s="3740"/>
      <c r="BB162" s="3740"/>
      <c r="BC162" s="3740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148"/>
      <c r="B163" s="5122"/>
      <c r="C163" s="3745" t="s">
        <v>97</v>
      </c>
      <c r="D163" s="3752" t="s">
        <v>62</v>
      </c>
      <c r="E163" s="3754" t="s">
        <v>98</v>
      </c>
      <c r="F163" s="3745" t="s">
        <v>62</v>
      </c>
      <c r="G163" s="3754" t="s">
        <v>98</v>
      </c>
      <c r="H163" s="3745" t="s">
        <v>62</v>
      </c>
      <c r="I163" s="3754" t="s">
        <v>98</v>
      </c>
      <c r="J163" s="3745" t="s">
        <v>62</v>
      </c>
      <c r="K163" s="3754" t="s">
        <v>98</v>
      </c>
      <c r="L163" s="3745" t="s">
        <v>62</v>
      </c>
      <c r="M163" s="3754" t="s">
        <v>98</v>
      </c>
      <c r="N163" s="3840" t="s">
        <v>62</v>
      </c>
      <c r="O163" s="3746" t="s">
        <v>98</v>
      </c>
      <c r="P163" s="16"/>
      <c r="Q163" s="16"/>
      <c r="R163" s="16"/>
      <c r="S163" s="16"/>
      <c r="T163" s="16"/>
      <c r="U163" s="16"/>
      <c r="V163" s="16"/>
      <c r="W163" s="3777"/>
      <c r="X163" s="3777"/>
      <c r="Y163" s="3777"/>
      <c r="Z163" s="3777"/>
      <c r="AA163" s="3777"/>
      <c r="AB163" s="3777"/>
      <c r="AC163" s="3777"/>
      <c r="AD163" s="3777"/>
      <c r="AE163" s="3777"/>
      <c r="AF163" s="3744"/>
      <c r="AG163" s="3744"/>
      <c r="AH163" s="3744"/>
      <c r="AI163" s="3744"/>
      <c r="AJ163" s="3744"/>
      <c r="AK163" s="3744"/>
      <c r="AL163" s="3744"/>
      <c r="AM163" s="3744"/>
      <c r="AN163" s="3744"/>
      <c r="AO163" s="3744"/>
      <c r="AP163" s="3744"/>
      <c r="AQ163" s="3781"/>
      <c r="AR163" s="3740"/>
      <c r="AS163" s="3740"/>
      <c r="AT163" s="3740"/>
      <c r="AU163" s="3740"/>
      <c r="AV163" s="3740"/>
      <c r="AW163" s="3740"/>
      <c r="AX163" s="3740"/>
      <c r="AY163" s="3740"/>
      <c r="AZ163" s="3740"/>
      <c r="BA163" s="3740"/>
      <c r="BB163" s="3740"/>
      <c r="BC163" s="3740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3317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3733"/>
      <c r="G164" s="3759"/>
      <c r="H164" s="3733"/>
      <c r="I164" s="57"/>
      <c r="J164" s="55"/>
      <c r="K164" s="57"/>
      <c r="L164" s="55"/>
      <c r="M164" s="57"/>
      <c r="N164" s="373"/>
      <c r="O164" s="3735"/>
      <c r="P164" s="3826"/>
      <c r="Q164" s="3777"/>
      <c r="R164" s="3777"/>
      <c r="S164" s="3777"/>
      <c r="T164" s="3777"/>
      <c r="U164" s="3777"/>
      <c r="V164" s="3777"/>
      <c r="W164" s="3777"/>
      <c r="X164" s="3777"/>
      <c r="Y164" s="3777"/>
      <c r="Z164" s="3777"/>
      <c r="AA164" s="3777"/>
      <c r="AB164" s="3777"/>
      <c r="AC164" s="3777"/>
      <c r="AD164" s="3744"/>
      <c r="AE164" s="3744"/>
      <c r="AF164" s="3744"/>
      <c r="AG164" s="3744"/>
      <c r="AH164" s="3744"/>
      <c r="AI164" s="3810"/>
      <c r="AJ164" s="3841"/>
      <c r="AK164" s="3841"/>
      <c r="AL164" s="3841"/>
      <c r="AM164" s="3841"/>
      <c r="AN164" s="3841"/>
      <c r="AO164" s="3841"/>
      <c r="AP164" s="3841"/>
      <c r="AQ164" s="3841"/>
      <c r="AR164" s="3841"/>
      <c r="AS164" s="3841"/>
      <c r="AT164" s="3841"/>
      <c r="AU164" s="3841"/>
      <c r="AV164" s="3841"/>
      <c r="AW164" s="3841"/>
      <c r="AX164" s="3841"/>
      <c r="AY164" s="3841"/>
      <c r="AZ164" s="3841"/>
      <c r="BA164" s="3841"/>
      <c r="BB164" s="3841"/>
      <c r="BC164" s="3841"/>
      <c r="BD164" s="3841"/>
      <c r="BE164" s="3841"/>
      <c r="BF164" s="3841"/>
      <c r="BG164" s="3841"/>
      <c r="BH164" s="3841"/>
      <c r="BI164" s="3841"/>
      <c r="BJ164" s="3841"/>
      <c r="BK164" s="3841"/>
      <c r="BL164" s="3841"/>
      <c r="BM164" s="3841"/>
      <c r="BN164" s="3841"/>
      <c r="BO164" s="3841"/>
      <c r="BP164" s="3841"/>
      <c r="BQ164" s="3841"/>
      <c r="BR164" s="3841"/>
      <c r="BS164" s="3841"/>
      <c r="BT164" s="3841"/>
      <c r="BU164" s="3841"/>
      <c r="BV164" s="3841"/>
      <c r="BW164" s="3841"/>
      <c r="BX164" s="3841"/>
      <c r="BY164" s="3841"/>
      <c r="BZ164" s="3842"/>
      <c r="CA164" s="3843"/>
      <c r="CB164" s="3843"/>
      <c r="CC164" s="3843"/>
      <c r="CD164" s="3843"/>
      <c r="CE164" s="3843"/>
      <c r="CF164" s="3843"/>
      <c r="CG164" s="3844"/>
      <c r="CH164" s="3844"/>
      <c r="CI164" s="3844"/>
      <c r="CJ164" s="3844"/>
      <c r="CK164" s="3844"/>
      <c r="CL164" s="3844"/>
      <c r="CM164" s="3844"/>
      <c r="CN164" s="3844"/>
      <c r="CO164" s="3843"/>
      <c r="CP164" s="3843"/>
      <c r="CQ164" s="3843"/>
      <c r="CR164" s="3843"/>
      <c r="CS164" s="3843"/>
      <c r="CT164" s="3843"/>
      <c r="CU164" s="3843"/>
      <c r="CV164" s="3843"/>
      <c r="CW164" s="3843"/>
      <c r="CX164" s="3843"/>
      <c r="CY164" s="3843"/>
      <c r="CZ164" s="3843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3777"/>
      <c r="R165" s="3777"/>
      <c r="S165" s="3777"/>
      <c r="T165" s="3777"/>
      <c r="U165" s="3777"/>
      <c r="V165" s="3777"/>
      <c r="W165" s="3777"/>
      <c r="X165" s="3777"/>
      <c r="Y165" s="3777"/>
      <c r="Z165" s="3777"/>
      <c r="AA165" s="3777"/>
      <c r="AB165" s="3777"/>
      <c r="AC165" s="3777"/>
      <c r="AD165" s="3744"/>
      <c r="AE165" s="3744"/>
      <c r="AF165" s="3744"/>
      <c r="AG165" s="3744"/>
      <c r="AH165" s="3744"/>
      <c r="AI165" s="3810"/>
      <c r="AJ165" s="3841"/>
      <c r="AK165" s="3841"/>
      <c r="AL165" s="3841"/>
      <c r="AM165" s="3841"/>
      <c r="AN165" s="3841"/>
      <c r="AO165" s="3841"/>
      <c r="AP165" s="3841"/>
      <c r="AQ165" s="3841"/>
      <c r="AR165" s="3841"/>
      <c r="AS165" s="3841"/>
      <c r="AT165" s="3841"/>
      <c r="AU165" s="3841"/>
      <c r="AV165" s="3841"/>
      <c r="AW165" s="3841"/>
      <c r="AX165" s="3841"/>
      <c r="AY165" s="3841"/>
      <c r="AZ165" s="3841"/>
      <c r="BA165" s="3841"/>
      <c r="BB165" s="3841"/>
      <c r="BC165" s="3841"/>
      <c r="BD165" s="3841"/>
      <c r="BE165" s="3841"/>
      <c r="BF165" s="3841"/>
      <c r="BG165" s="3841"/>
      <c r="BH165" s="3841"/>
      <c r="BI165" s="3841"/>
      <c r="BJ165" s="3841"/>
      <c r="BK165" s="3841"/>
      <c r="BL165" s="3841"/>
      <c r="BM165" s="3841"/>
      <c r="BN165" s="3841"/>
      <c r="BO165" s="3841"/>
      <c r="BP165" s="3841"/>
      <c r="BQ165" s="3841"/>
      <c r="BR165" s="3841"/>
      <c r="BS165" s="3841"/>
      <c r="BT165" s="3841"/>
      <c r="BU165" s="3841"/>
      <c r="BV165" s="3841"/>
      <c r="BW165" s="3841"/>
      <c r="BX165" s="3841"/>
      <c r="BY165" s="3841"/>
      <c r="BZ165" s="3842"/>
      <c r="CA165" s="3843"/>
      <c r="CB165" s="3843"/>
      <c r="CC165" s="3843"/>
      <c r="CD165" s="3843"/>
      <c r="CE165" s="3843"/>
      <c r="CF165" s="3843"/>
      <c r="CG165" s="3844"/>
      <c r="CH165" s="3844"/>
      <c r="CI165" s="3844"/>
      <c r="CJ165" s="3844"/>
      <c r="CK165" s="3844"/>
      <c r="CL165" s="3844"/>
      <c r="CM165" s="3844"/>
      <c r="CN165" s="3844"/>
      <c r="CO165" s="3843"/>
      <c r="CP165" s="3843"/>
      <c r="CQ165" s="3843"/>
      <c r="CR165" s="3843"/>
      <c r="CS165" s="3843"/>
      <c r="CT165" s="3843"/>
      <c r="CU165" s="3843"/>
      <c r="CV165" s="3843"/>
      <c r="CW165" s="3843"/>
      <c r="CX165" s="3843"/>
      <c r="CY165" s="3843"/>
      <c r="CZ165" s="3843"/>
    </row>
    <row r="166" spans="1:104" ht="16.350000000000001" customHeight="1" x14ac:dyDescent="0.2">
      <c r="A166" s="4970"/>
      <c r="B166" s="3845" t="s">
        <v>161</v>
      </c>
      <c r="C166" s="287">
        <f>SUM(D166+E166)</f>
        <v>0</v>
      </c>
      <c r="D166" s="288">
        <f>SUM(H166+J166+L166+N166)</f>
        <v>0</v>
      </c>
      <c r="E166" s="3310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3777"/>
      <c r="R166" s="3777"/>
      <c r="S166" s="3777"/>
      <c r="T166" s="3777"/>
      <c r="U166" s="3777"/>
      <c r="V166" s="3777"/>
      <c r="W166" s="3777"/>
      <c r="X166" s="3777"/>
      <c r="Y166" s="3777"/>
      <c r="Z166" s="3777"/>
      <c r="AA166" s="3777"/>
      <c r="AB166" s="3777"/>
      <c r="AC166" s="3777"/>
      <c r="AD166" s="3744"/>
      <c r="AE166" s="3744"/>
      <c r="AF166" s="3744"/>
      <c r="AG166" s="3744"/>
      <c r="AH166" s="3744"/>
      <c r="AI166" s="3810"/>
      <c r="AJ166" s="3740"/>
      <c r="AK166" s="3740"/>
      <c r="AL166" s="3740"/>
      <c r="AM166" s="3740"/>
      <c r="AN166" s="3740"/>
      <c r="AO166" s="3740"/>
      <c r="AP166" s="3740"/>
      <c r="AQ166" s="3740"/>
      <c r="AR166" s="3740"/>
      <c r="AS166" s="3740"/>
      <c r="AT166" s="3740"/>
      <c r="AU166" s="3740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3777"/>
      <c r="Z167" s="3777"/>
      <c r="AA167" s="3777"/>
      <c r="AB167" s="3777"/>
      <c r="AC167" s="3777"/>
      <c r="AD167" s="3744"/>
      <c r="AE167" s="3744"/>
      <c r="AF167" s="3744"/>
      <c r="AG167" s="3744"/>
      <c r="AH167" s="3744"/>
      <c r="AI167" s="3744"/>
      <c r="AJ167" s="3744"/>
      <c r="AK167" s="3744"/>
      <c r="AL167" s="3744"/>
      <c r="AM167" s="3744"/>
      <c r="AN167" s="3744"/>
      <c r="AO167" s="3839"/>
      <c r="AP167" s="3744"/>
      <c r="AQ167" s="3744"/>
      <c r="AR167" s="3771"/>
      <c r="AS167" s="3740"/>
      <c r="AT167" s="3792"/>
      <c r="AU167" s="3792"/>
      <c r="AV167" s="3792"/>
      <c r="AW167" s="3792"/>
      <c r="AX167" s="3792"/>
      <c r="AY167" s="3792"/>
      <c r="AZ167" s="3792"/>
      <c r="BA167" s="3792"/>
      <c r="BB167" s="3792"/>
      <c r="BC167" s="3792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3308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3787"/>
      <c r="Z168" s="3779"/>
      <c r="AA168" s="16"/>
      <c r="AB168" s="3846"/>
      <c r="AC168" s="3779"/>
      <c r="AD168" s="126"/>
      <c r="AE168" s="3847"/>
      <c r="AF168" s="3847"/>
      <c r="AG168" s="3847"/>
      <c r="AH168" s="3744"/>
      <c r="AI168" s="126"/>
      <c r="AJ168" s="3839"/>
      <c r="AK168" s="3839"/>
      <c r="AL168" s="3839"/>
      <c r="AM168" s="3744"/>
      <c r="AN168" s="126"/>
      <c r="AO168" s="3839"/>
      <c r="AP168" s="3744"/>
      <c r="AQ168" s="3744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3311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151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3848"/>
      <c r="AM171" s="3849"/>
      <c r="AN171" s="3849"/>
      <c r="AO171" s="717"/>
      <c r="AP171" s="3849"/>
      <c r="AQ171" s="717"/>
      <c r="AR171" s="1098"/>
      <c r="AS171" s="3850"/>
      <c r="AT171" s="3788"/>
      <c r="AU171" s="3777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128" t="s">
        <v>72</v>
      </c>
      <c r="D175" s="5128"/>
      <c r="E175" s="5128"/>
      <c r="F175" s="5128" t="s">
        <v>182</v>
      </c>
      <c r="G175" s="5128"/>
      <c r="H175" s="5128" t="s">
        <v>183</v>
      </c>
      <c r="I175" s="5128"/>
      <c r="J175" s="5128" t="s">
        <v>184</v>
      </c>
      <c r="K175" s="5128"/>
      <c r="L175" s="5128" t="s">
        <v>119</v>
      </c>
      <c r="M175" s="5128"/>
      <c r="N175" s="5123" t="s">
        <v>12</v>
      </c>
      <c r="O175" s="5124"/>
      <c r="P175" s="5117" t="s">
        <v>121</v>
      </c>
      <c r="Q175" s="5117"/>
      <c r="R175" s="5117" t="s">
        <v>122</v>
      </c>
      <c r="S175" s="5117"/>
      <c r="T175" s="5117" t="s">
        <v>123</v>
      </c>
      <c r="U175" s="5117"/>
      <c r="V175" s="5117" t="s">
        <v>124</v>
      </c>
      <c r="W175" s="5117"/>
      <c r="X175" s="5117" t="s">
        <v>125</v>
      </c>
      <c r="Y175" s="5117"/>
      <c r="Z175" s="5117" t="s">
        <v>126</v>
      </c>
      <c r="AA175" s="5117"/>
      <c r="AB175" s="5117" t="s">
        <v>127</v>
      </c>
      <c r="AC175" s="5117"/>
      <c r="AD175" s="5117" t="s">
        <v>128</v>
      </c>
      <c r="AE175" s="5117"/>
      <c r="AF175" s="5117" t="s">
        <v>129</v>
      </c>
      <c r="AG175" s="5117"/>
      <c r="AH175" s="5117" t="s">
        <v>130</v>
      </c>
      <c r="AI175" s="5117"/>
      <c r="AJ175" s="5117" t="s">
        <v>131</v>
      </c>
      <c r="AK175" s="5117"/>
      <c r="AL175" s="5117" t="s">
        <v>132</v>
      </c>
      <c r="AM175" s="5102"/>
      <c r="AN175" s="5156" t="s">
        <v>185</v>
      </c>
      <c r="AO175" s="5157" t="s">
        <v>186</v>
      </c>
      <c r="AP175" s="5102" t="s">
        <v>187</v>
      </c>
      <c r="AQ175" s="5103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148"/>
      <c r="B176" s="5122"/>
      <c r="C176" s="3851" t="s">
        <v>97</v>
      </c>
      <c r="D176" s="3852" t="s">
        <v>62</v>
      </c>
      <c r="E176" s="3853" t="s">
        <v>98</v>
      </c>
      <c r="F176" s="3851" t="s">
        <v>62</v>
      </c>
      <c r="G176" s="3853" t="s">
        <v>98</v>
      </c>
      <c r="H176" s="3851" t="s">
        <v>62</v>
      </c>
      <c r="I176" s="3853" t="s">
        <v>98</v>
      </c>
      <c r="J176" s="3851" t="s">
        <v>62</v>
      </c>
      <c r="K176" s="3853" t="s">
        <v>98</v>
      </c>
      <c r="L176" s="3851" t="s">
        <v>62</v>
      </c>
      <c r="M176" s="3853" t="s">
        <v>98</v>
      </c>
      <c r="N176" s="3851" t="s">
        <v>62</v>
      </c>
      <c r="O176" s="3853" t="s">
        <v>98</v>
      </c>
      <c r="P176" s="3851" t="s">
        <v>62</v>
      </c>
      <c r="Q176" s="3853" t="s">
        <v>98</v>
      </c>
      <c r="R176" s="3851" t="s">
        <v>62</v>
      </c>
      <c r="S176" s="3853" t="s">
        <v>98</v>
      </c>
      <c r="T176" s="3851" t="s">
        <v>62</v>
      </c>
      <c r="U176" s="3853" t="s">
        <v>98</v>
      </c>
      <c r="V176" s="3851" t="s">
        <v>62</v>
      </c>
      <c r="W176" s="3853" t="s">
        <v>98</v>
      </c>
      <c r="X176" s="3851" t="s">
        <v>62</v>
      </c>
      <c r="Y176" s="3853" t="s">
        <v>98</v>
      </c>
      <c r="Z176" s="3851" t="s">
        <v>62</v>
      </c>
      <c r="AA176" s="3853" t="s">
        <v>98</v>
      </c>
      <c r="AB176" s="3851" t="s">
        <v>62</v>
      </c>
      <c r="AC176" s="3853" t="s">
        <v>98</v>
      </c>
      <c r="AD176" s="3851" t="s">
        <v>62</v>
      </c>
      <c r="AE176" s="3853" t="s">
        <v>98</v>
      </c>
      <c r="AF176" s="3851" t="s">
        <v>62</v>
      </c>
      <c r="AG176" s="3853" t="s">
        <v>98</v>
      </c>
      <c r="AH176" s="3851" t="s">
        <v>62</v>
      </c>
      <c r="AI176" s="3853" t="s">
        <v>98</v>
      </c>
      <c r="AJ176" s="3851" t="s">
        <v>62</v>
      </c>
      <c r="AK176" s="3853" t="s">
        <v>98</v>
      </c>
      <c r="AL176" s="3851" t="s">
        <v>62</v>
      </c>
      <c r="AM176" s="3300" t="s">
        <v>98</v>
      </c>
      <c r="AN176" s="4854"/>
      <c r="AO176" s="4856"/>
      <c r="AP176" s="3851" t="s">
        <v>62</v>
      </c>
      <c r="AQ176" s="3853" t="s">
        <v>98</v>
      </c>
      <c r="AR176" s="5151"/>
      <c r="AS176" s="5151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152" t="s">
        <v>190</v>
      </c>
      <c r="B177" s="5153"/>
      <c r="C177" s="3854">
        <f>SUM(D177+E177)</f>
        <v>19</v>
      </c>
      <c r="D177" s="3855">
        <f>SUM(F177+H177+J177+L177+N177+P177+R177+T177+V177+X177+Z177+AB177+AD177+AF177+AH177+AJ177+AL177)</f>
        <v>7</v>
      </c>
      <c r="E177" s="416">
        <f>SUM(G177+I177+K177+M177+O177+Q177+S177+U177+W177+Y177+AA177+AC177+AE177+AG177+AI177+AK177+AM177)</f>
        <v>12</v>
      </c>
      <c r="F177" s="3750">
        <v>0</v>
      </c>
      <c r="G177" s="417">
        <v>0</v>
      </c>
      <c r="H177" s="3750">
        <v>0</v>
      </c>
      <c r="I177" s="417">
        <v>0</v>
      </c>
      <c r="J177" s="3750">
        <v>2</v>
      </c>
      <c r="K177" s="417">
        <v>0</v>
      </c>
      <c r="L177" s="3750">
        <v>2</v>
      </c>
      <c r="M177" s="417">
        <v>4</v>
      </c>
      <c r="N177" s="3750">
        <v>2</v>
      </c>
      <c r="O177" s="417">
        <v>3</v>
      </c>
      <c r="P177" s="3750">
        <v>0</v>
      </c>
      <c r="Q177" s="417">
        <v>1</v>
      </c>
      <c r="R177" s="3750">
        <v>0</v>
      </c>
      <c r="S177" s="417">
        <v>0</v>
      </c>
      <c r="T177" s="3750">
        <v>1</v>
      </c>
      <c r="U177" s="417">
        <v>0</v>
      </c>
      <c r="V177" s="3750">
        <v>0</v>
      </c>
      <c r="W177" s="417">
        <v>1</v>
      </c>
      <c r="X177" s="3750">
        <v>0</v>
      </c>
      <c r="Y177" s="417">
        <v>1</v>
      </c>
      <c r="Z177" s="3750">
        <v>0</v>
      </c>
      <c r="AA177" s="417">
        <v>0</v>
      </c>
      <c r="AB177" s="3750">
        <v>0</v>
      </c>
      <c r="AC177" s="417">
        <v>1</v>
      </c>
      <c r="AD177" s="3856">
        <v>0</v>
      </c>
      <c r="AE177" s="417">
        <v>0</v>
      </c>
      <c r="AF177" s="3856">
        <v>0</v>
      </c>
      <c r="AG177" s="417">
        <v>0</v>
      </c>
      <c r="AH177" s="3856">
        <v>0</v>
      </c>
      <c r="AI177" s="417">
        <v>0</v>
      </c>
      <c r="AJ177" s="3856">
        <v>0</v>
      </c>
      <c r="AK177" s="417">
        <v>1</v>
      </c>
      <c r="AL177" s="3856">
        <v>0</v>
      </c>
      <c r="AM177" s="395">
        <v>0</v>
      </c>
      <c r="AN177" s="3857">
        <v>0</v>
      </c>
      <c r="AO177" s="733">
        <v>0</v>
      </c>
      <c r="AP177" s="3856">
        <v>0</v>
      </c>
      <c r="AQ177" s="417">
        <v>0</v>
      </c>
      <c r="AR177" s="3751">
        <v>4</v>
      </c>
      <c r="AS177" s="3751">
        <v>1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154" t="s">
        <v>191</v>
      </c>
      <c r="B178" s="5155"/>
      <c r="C178" s="3858"/>
      <c r="D178" s="791"/>
      <c r="E178" s="791"/>
      <c r="F178" s="791"/>
      <c r="G178" s="791"/>
      <c r="H178" s="791"/>
      <c r="I178" s="791"/>
      <c r="J178" s="791"/>
      <c r="K178" s="791"/>
      <c r="L178" s="791"/>
      <c r="M178" s="791"/>
      <c r="N178" s="791"/>
      <c r="O178" s="791"/>
      <c r="P178" s="791"/>
      <c r="Q178" s="791"/>
      <c r="R178" s="791"/>
      <c r="S178" s="791"/>
      <c r="T178" s="791"/>
      <c r="U178" s="791"/>
      <c r="V178" s="791"/>
      <c r="W178" s="791"/>
      <c r="X178" s="791"/>
      <c r="Y178" s="791"/>
      <c r="Z178" s="791"/>
      <c r="AA178" s="791"/>
      <c r="AB178" s="791"/>
      <c r="AC178" s="791"/>
      <c r="AD178" s="791"/>
      <c r="AE178" s="791"/>
      <c r="AF178" s="791"/>
      <c r="AG178" s="791"/>
      <c r="AH178" s="791"/>
      <c r="AI178" s="791"/>
      <c r="AJ178" s="791"/>
      <c r="AK178" s="791"/>
      <c r="AL178" s="791"/>
      <c r="AM178" s="791"/>
      <c r="AN178" s="791"/>
      <c r="AO178" s="791"/>
      <c r="AP178" s="791"/>
      <c r="AQ178" s="791"/>
      <c r="AR178" s="791"/>
      <c r="AS178" s="3859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3860" t="s">
        <v>193</v>
      </c>
      <c r="C179" s="3861">
        <f>SUM(D179+E179)</f>
        <v>0</v>
      </c>
      <c r="D179" s="3862">
        <f t="shared" ref="D179:D187" si="35">SUM(F179+H179+J179+L179+N179+P179+R179+T179+V179+X179+Z179+AB179+AD179+AF179+AH179+AJ179+AL179)</f>
        <v>0</v>
      </c>
      <c r="E179" s="3860">
        <f t="shared" ref="E179:E187" si="36">SUM(G179+I179+K179+M179+O179+Q179+S179+U179+W179+Y179+AA179+AC179+AE179+AG179+AI179+AK179+AM179)</f>
        <v>0</v>
      </c>
      <c r="F179" s="3733"/>
      <c r="G179" s="3759"/>
      <c r="H179" s="3733"/>
      <c r="I179" s="3759"/>
      <c r="J179" s="3733"/>
      <c r="K179" s="3759"/>
      <c r="L179" s="3733"/>
      <c r="M179" s="3759"/>
      <c r="N179" s="3733"/>
      <c r="O179" s="3759"/>
      <c r="P179" s="3733"/>
      <c r="Q179" s="3759"/>
      <c r="R179" s="3733"/>
      <c r="S179" s="3759"/>
      <c r="T179" s="3733"/>
      <c r="U179" s="3759"/>
      <c r="V179" s="3733"/>
      <c r="W179" s="3759"/>
      <c r="X179" s="3733"/>
      <c r="Y179" s="3759"/>
      <c r="Z179" s="3733"/>
      <c r="AA179" s="3759"/>
      <c r="AB179" s="3733"/>
      <c r="AC179" s="3759"/>
      <c r="AD179" s="3733"/>
      <c r="AE179" s="3759"/>
      <c r="AF179" s="3733"/>
      <c r="AG179" s="3759"/>
      <c r="AH179" s="3733"/>
      <c r="AI179" s="3759"/>
      <c r="AJ179" s="3733"/>
      <c r="AK179" s="3759"/>
      <c r="AL179" s="3733"/>
      <c r="AM179" s="3830"/>
      <c r="AN179" s="3863"/>
      <c r="AO179" s="3762"/>
      <c r="AP179" s="3733"/>
      <c r="AQ179" s="3759"/>
      <c r="AR179" s="3759"/>
      <c r="AS179" s="3759"/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151"/>
      <c r="B180" s="3305" t="s">
        <v>194</v>
      </c>
      <c r="C180" s="3864">
        <f>SUM(D180+E180)</f>
        <v>0</v>
      </c>
      <c r="D180" s="3566">
        <f t="shared" si="35"/>
        <v>0</v>
      </c>
      <c r="E180" s="3865">
        <f t="shared" si="36"/>
        <v>0</v>
      </c>
      <c r="F180" s="3856"/>
      <c r="G180" s="3807"/>
      <c r="H180" s="3856"/>
      <c r="I180" s="3807"/>
      <c r="J180" s="3856"/>
      <c r="K180" s="3807"/>
      <c r="L180" s="3856"/>
      <c r="M180" s="3807"/>
      <c r="N180" s="3856"/>
      <c r="O180" s="3807"/>
      <c r="P180" s="3856"/>
      <c r="Q180" s="3807"/>
      <c r="R180" s="3856"/>
      <c r="S180" s="3807"/>
      <c r="T180" s="3856"/>
      <c r="U180" s="3807"/>
      <c r="V180" s="3856"/>
      <c r="W180" s="3807"/>
      <c r="X180" s="3856"/>
      <c r="Y180" s="3807"/>
      <c r="Z180" s="3856"/>
      <c r="AA180" s="3807"/>
      <c r="AB180" s="3856"/>
      <c r="AC180" s="3807"/>
      <c r="AD180" s="3856"/>
      <c r="AE180" s="3807"/>
      <c r="AF180" s="3856"/>
      <c r="AG180" s="3807"/>
      <c r="AH180" s="3856"/>
      <c r="AI180" s="3807"/>
      <c r="AJ180" s="3856"/>
      <c r="AK180" s="3807"/>
      <c r="AL180" s="3856"/>
      <c r="AM180" s="428"/>
      <c r="AN180" s="3866"/>
      <c r="AO180" s="3867"/>
      <c r="AP180" s="3856"/>
      <c r="AQ180" s="3807"/>
      <c r="AR180" s="3807"/>
      <c r="AS180" s="3807"/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125" t="s">
        <v>195</v>
      </c>
      <c r="B181" s="5126"/>
      <c r="C181" s="3854">
        <f t="shared" ref="C181:C219" si="50">SUM(D181+E181)</f>
        <v>0</v>
      </c>
      <c r="D181" s="3855">
        <f t="shared" si="35"/>
        <v>0</v>
      </c>
      <c r="E181" s="3868">
        <f t="shared" si="36"/>
        <v>0</v>
      </c>
      <c r="F181" s="3750"/>
      <c r="G181" s="3751"/>
      <c r="H181" s="3750"/>
      <c r="I181" s="3751"/>
      <c r="J181" s="3750"/>
      <c r="K181" s="3751"/>
      <c r="L181" s="3750"/>
      <c r="M181" s="3751"/>
      <c r="N181" s="3750"/>
      <c r="O181" s="3751"/>
      <c r="P181" s="3750"/>
      <c r="Q181" s="3751"/>
      <c r="R181" s="3750"/>
      <c r="S181" s="3751"/>
      <c r="T181" s="3750"/>
      <c r="U181" s="3751"/>
      <c r="V181" s="3750"/>
      <c r="W181" s="3751"/>
      <c r="X181" s="3750"/>
      <c r="Y181" s="3751"/>
      <c r="Z181" s="3750"/>
      <c r="AA181" s="3751"/>
      <c r="AB181" s="3750"/>
      <c r="AC181" s="3751"/>
      <c r="AD181" s="3750"/>
      <c r="AE181" s="3751"/>
      <c r="AF181" s="3750"/>
      <c r="AG181" s="3751"/>
      <c r="AH181" s="3750"/>
      <c r="AI181" s="3751"/>
      <c r="AJ181" s="3750"/>
      <c r="AK181" s="3751"/>
      <c r="AL181" s="3750"/>
      <c r="AM181" s="796"/>
      <c r="AN181" s="3857"/>
      <c r="AO181" s="3742"/>
      <c r="AP181" s="3750"/>
      <c r="AQ181" s="3751"/>
      <c r="AR181" s="3751"/>
      <c r="AS181" s="3751"/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3860" t="s">
        <v>197</v>
      </c>
      <c r="C182" s="3861">
        <f t="shared" si="50"/>
        <v>0</v>
      </c>
      <c r="D182" s="3862">
        <f t="shared" si="35"/>
        <v>0</v>
      </c>
      <c r="E182" s="3860">
        <f t="shared" si="36"/>
        <v>0</v>
      </c>
      <c r="F182" s="3733"/>
      <c r="G182" s="3759"/>
      <c r="H182" s="3733"/>
      <c r="I182" s="3759"/>
      <c r="J182" s="3733"/>
      <c r="K182" s="3759"/>
      <c r="L182" s="3733"/>
      <c r="M182" s="3759"/>
      <c r="N182" s="3733"/>
      <c r="O182" s="3759"/>
      <c r="P182" s="3733"/>
      <c r="Q182" s="3759"/>
      <c r="R182" s="3733"/>
      <c r="S182" s="3759"/>
      <c r="T182" s="3733"/>
      <c r="U182" s="3759"/>
      <c r="V182" s="3733"/>
      <c r="W182" s="3759"/>
      <c r="X182" s="3733"/>
      <c r="Y182" s="3759"/>
      <c r="Z182" s="3733"/>
      <c r="AA182" s="3759"/>
      <c r="AB182" s="3733"/>
      <c r="AC182" s="3759"/>
      <c r="AD182" s="3733"/>
      <c r="AE182" s="3759"/>
      <c r="AF182" s="3733"/>
      <c r="AG182" s="3759"/>
      <c r="AH182" s="3733"/>
      <c r="AI182" s="3759"/>
      <c r="AJ182" s="3733"/>
      <c r="AK182" s="3759"/>
      <c r="AL182" s="3733"/>
      <c r="AM182" s="3830"/>
      <c r="AN182" s="3863"/>
      <c r="AO182" s="3762"/>
      <c r="AP182" s="3733"/>
      <c r="AQ182" s="3759"/>
      <c r="AR182" s="3759"/>
      <c r="AS182" s="3759"/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151"/>
      <c r="B183" s="3305" t="s">
        <v>198</v>
      </c>
      <c r="C183" s="1588">
        <f t="shared" si="50"/>
        <v>0</v>
      </c>
      <c r="D183" s="432">
        <f t="shared" si="35"/>
        <v>0</v>
      </c>
      <c r="E183" s="416">
        <f t="shared" si="36"/>
        <v>0</v>
      </c>
      <c r="F183" s="1589"/>
      <c r="G183" s="417"/>
      <c r="H183" s="1589"/>
      <c r="I183" s="417"/>
      <c r="J183" s="1589"/>
      <c r="K183" s="417"/>
      <c r="L183" s="3856"/>
      <c r="M183" s="3807"/>
      <c r="N183" s="1589"/>
      <c r="O183" s="417"/>
      <c r="P183" s="1589"/>
      <c r="Q183" s="417"/>
      <c r="R183" s="1589"/>
      <c r="S183" s="417"/>
      <c r="T183" s="1589"/>
      <c r="U183" s="417"/>
      <c r="V183" s="1589"/>
      <c r="W183" s="417"/>
      <c r="X183" s="1589"/>
      <c r="Y183" s="417"/>
      <c r="Z183" s="1589"/>
      <c r="AA183" s="417"/>
      <c r="AB183" s="1589"/>
      <c r="AC183" s="417"/>
      <c r="AD183" s="1589"/>
      <c r="AE183" s="417"/>
      <c r="AF183" s="1589"/>
      <c r="AG183" s="417"/>
      <c r="AH183" s="1589"/>
      <c r="AI183" s="417"/>
      <c r="AJ183" s="1589"/>
      <c r="AK183" s="417"/>
      <c r="AL183" s="1589"/>
      <c r="AM183" s="395"/>
      <c r="AN183" s="3866"/>
      <c r="AO183" s="3867"/>
      <c r="AP183" s="3856"/>
      <c r="AQ183" s="3807"/>
      <c r="AR183" s="3807"/>
      <c r="AS183" s="3807"/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3869" t="s">
        <v>199</v>
      </c>
      <c r="B184" s="3319"/>
      <c r="C184" s="3782">
        <f t="shared" si="50"/>
        <v>19</v>
      </c>
      <c r="D184" s="3783">
        <f t="shared" si="35"/>
        <v>7</v>
      </c>
      <c r="E184" s="3784">
        <f t="shared" si="36"/>
        <v>12</v>
      </c>
      <c r="F184" s="3750">
        <v>0</v>
      </c>
      <c r="G184" s="3751">
        <v>0</v>
      </c>
      <c r="H184" s="3750">
        <v>0</v>
      </c>
      <c r="I184" s="3751">
        <v>0</v>
      </c>
      <c r="J184" s="3750">
        <v>2</v>
      </c>
      <c r="K184" s="3751">
        <v>0</v>
      </c>
      <c r="L184" s="3750">
        <v>2</v>
      </c>
      <c r="M184" s="3751">
        <v>4</v>
      </c>
      <c r="N184" s="3750">
        <v>2</v>
      </c>
      <c r="O184" s="3751">
        <v>3</v>
      </c>
      <c r="P184" s="3750">
        <v>0</v>
      </c>
      <c r="Q184" s="3751">
        <v>1</v>
      </c>
      <c r="R184" s="3750">
        <v>0</v>
      </c>
      <c r="S184" s="3751">
        <v>0</v>
      </c>
      <c r="T184" s="3750">
        <v>1</v>
      </c>
      <c r="U184" s="3751">
        <v>0</v>
      </c>
      <c r="V184" s="3750">
        <v>0</v>
      </c>
      <c r="W184" s="3751">
        <v>1</v>
      </c>
      <c r="X184" s="3750">
        <v>0</v>
      </c>
      <c r="Y184" s="3751">
        <v>1</v>
      </c>
      <c r="Z184" s="3750">
        <v>0</v>
      </c>
      <c r="AA184" s="3751">
        <v>0</v>
      </c>
      <c r="AB184" s="3750">
        <v>0</v>
      </c>
      <c r="AC184" s="3751">
        <v>1</v>
      </c>
      <c r="AD184" s="3750">
        <v>0</v>
      </c>
      <c r="AE184" s="3751">
        <v>0</v>
      </c>
      <c r="AF184" s="3750">
        <v>0</v>
      </c>
      <c r="AG184" s="3751">
        <v>0</v>
      </c>
      <c r="AH184" s="3750">
        <v>0</v>
      </c>
      <c r="AI184" s="3751">
        <v>0</v>
      </c>
      <c r="AJ184" s="3750">
        <v>0</v>
      </c>
      <c r="AK184" s="3751">
        <v>1</v>
      </c>
      <c r="AL184" s="3750">
        <v>0</v>
      </c>
      <c r="AM184" s="796">
        <v>0</v>
      </c>
      <c r="AN184" s="3857">
        <v>0</v>
      </c>
      <c r="AO184" s="3742">
        <v>0</v>
      </c>
      <c r="AP184" s="3856">
        <v>0</v>
      </c>
      <c r="AQ184" s="3751">
        <v>0</v>
      </c>
      <c r="AR184" s="3751">
        <v>4</v>
      </c>
      <c r="AS184" s="3751">
        <v>1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3307" t="s">
        <v>201</v>
      </c>
      <c r="C185" s="436">
        <f t="shared" si="50"/>
        <v>2</v>
      </c>
      <c r="D185" s="437">
        <f t="shared" si="35"/>
        <v>0</v>
      </c>
      <c r="E185" s="3307">
        <f t="shared" si="36"/>
        <v>2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0</v>
      </c>
      <c r="N185" s="55">
        <v>0</v>
      </c>
      <c r="O185" s="57">
        <v>1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1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0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130"/>
      <c r="B186" s="3302" t="s">
        <v>202</v>
      </c>
      <c r="C186" s="441">
        <f t="shared" si="50"/>
        <v>1</v>
      </c>
      <c r="D186" s="442">
        <f t="shared" si="35"/>
        <v>1</v>
      </c>
      <c r="E186" s="3302">
        <f t="shared" si="36"/>
        <v>0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1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130"/>
      <c r="B187" s="3302" t="s">
        <v>203</v>
      </c>
      <c r="C187" s="441">
        <f t="shared" si="50"/>
        <v>2</v>
      </c>
      <c r="D187" s="444">
        <f t="shared" si="35"/>
        <v>0</v>
      </c>
      <c r="E187" s="3302">
        <f t="shared" si="36"/>
        <v>2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0</v>
      </c>
      <c r="M187" s="60">
        <v>2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0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1</v>
      </c>
      <c r="AS187" s="60">
        <v>1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130"/>
      <c r="B188" s="446" t="s">
        <v>204</v>
      </c>
      <c r="C188" s="441">
        <f t="shared" si="50"/>
        <v>0</v>
      </c>
      <c r="D188" s="447"/>
      <c r="E188" s="3302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130"/>
      <c r="B189" s="3302" t="s">
        <v>205</v>
      </c>
      <c r="C189" s="441">
        <f t="shared" si="50"/>
        <v>2</v>
      </c>
      <c r="D189" s="437">
        <f t="shared" ref="D189:E195" si="51">SUM(F189+H189+J189+L189+N189+P189+R189+T189+V189+X189+Z189+AB189+AD189+AF189+AH189+AJ189+AL189)</f>
        <v>0</v>
      </c>
      <c r="E189" s="3302">
        <f t="shared" si="51"/>
        <v>2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0</v>
      </c>
      <c r="N189" s="55">
        <v>0</v>
      </c>
      <c r="O189" s="57">
        <v>1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1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130"/>
      <c r="B190" s="448" t="s">
        <v>206</v>
      </c>
      <c r="C190" s="441">
        <f t="shared" si="50"/>
        <v>0</v>
      </c>
      <c r="D190" s="442">
        <f t="shared" si="51"/>
        <v>0</v>
      </c>
      <c r="E190" s="3302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130"/>
      <c r="B191" s="449" t="s">
        <v>207</v>
      </c>
      <c r="C191" s="441">
        <f t="shared" si="50"/>
        <v>0</v>
      </c>
      <c r="D191" s="442">
        <f t="shared" si="51"/>
        <v>0</v>
      </c>
      <c r="E191" s="3302">
        <f t="shared" si="51"/>
        <v>0</v>
      </c>
      <c r="F191" s="36"/>
      <c r="G191" s="40"/>
      <c r="H191" s="36"/>
      <c r="I191" s="40"/>
      <c r="J191" s="36"/>
      <c r="K191" s="40"/>
      <c r="L191" s="36"/>
      <c r="M191" s="40"/>
      <c r="N191" s="36"/>
      <c r="O191" s="40"/>
      <c r="P191" s="36"/>
      <c r="Q191" s="40"/>
      <c r="R191" s="36"/>
      <c r="S191" s="40"/>
      <c r="T191" s="36"/>
      <c r="U191" s="40"/>
      <c r="V191" s="36"/>
      <c r="W191" s="40"/>
      <c r="X191" s="36"/>
      <c r="Y191" s="40"/>
      <c r="Z191" s="36"/>
      <c r="AA191" s="40"/>
      <c r="AB191" s="36"/>
      <c r="AC191" s="40"/>
      <c r="AD191" s="36"/>
      <c r="AE191" s="40"/>
      <c r="AF191" s="36"/>
      <c r="AG191" s="40"/>
      <c r="AH191" s="36"/>
      <c r="AI191" s="40"/>
      <c r="AJ191" s="36"/>
      <c r="AK191" s="40"/>
      <c r="AL191" s="36"/>
      <c r="AM191" s="347"/>
      <c r="AN191" s="443"/>
      <c r="AO191" s="240"/>
      <c r="AP191" s="36"/>
      <c r="AQ191" s="60"/>
      <c r="AR191" s="60"/>
      <c r="AS191" s="60"/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151"/>
      <c r="B192" s="450" t="s">
        <v>208</v>
      </c>
      <c r="C192" s="451">
        <f t="shared" si="50"/>
        <v>2</v>
      </c>
      <c r="D192" s="444">
        <f t="shared" si="51"/>
        <v>1</v>
      </c>
      <c r="E192" s="3306">
        <f t="shared" si="51"/>
        <v>1</v>
      </c>
      <c r="F192" s="58">
        <v>0</v>
      </c>
      <c r="G192" s="60">
        <v>0</v>
      </c>
      <c r="H192" s="58">
        <v>0</v>
      </c>
      <c r="I192" s="60">
        <v>0</v>
      </c>
      <c r="J192" s="58">
        <v>0</v>
      </c>
      <c r="K192" s="60">
        <v>0</v>
      </c>
      <c r="L192" s="58">
        <v>1</v>
      </c>
      <c r="M192" s="60">
        <v>1</v>
      </c>
      <c r="N192" s="58">
        <v>0</v>
      </c>
      <c r="O192" s="60">
        <v>0</v>
      </c>
      <c r="P192" s="58">
        <v>0</v>
      </c>
      <c r="Q192" s="60">
        <v>0</v>
      </c>
      <c r="R192" s="58">
        <v>0</v>
      </c>
      <c r="S192" s="60">
        <v>0</v>
      </c>
      <c r="T192" s="58">
        <v>0</v>
      </c>
      <c r="U192" s="60">
        <v>0</v>
      </c>
      <c r="V192" s="58">
        <v>0</v>
      </c>
      <c r="W192" s="60">
        <v>0</v>
      </c>
      <c r="X192" s="58">
        <v>0</v>
      </c>
      <c r="Y192" s="60">
        <v>0</v>
      </c>
      <c r="Z192" s="58">
        <v>0</v>
      </c>
      <c r="AA192" s="60">
        <v>0</v>
      </c>
      <c r="AB192" s="58">
        <v>0</v>
      </c>
      <c r="AC192" s="60">
        <v>0</v>
      </c>
      <c r="AD192" s="58">
        <v>0</v>
      </c>
      <c r="AE192" s="60">
        <v>0</v>
      </c>
      <c r="AF192" s="58">
        <v>0</v>
      </c>
      <c r="AG192" s="60">
        <v>0</v>
      </c>
      <c r="AH192" s="58">
        <v>0</v>
      </c>
      <c r="AI192" s="60">
        <v>0</v>
      </c>
      <c r="AJ192" s="58">
        <v>0</v>
      </c>
      <c r="AK192" s="60">
        <v>0</v>
      </c>
      <c r="AL192" s="58">
        <v>0</v>
      </c>
      <c r="AM192" s="352">
        <v>0</v>
      </c>
      <c r="AN192" s="445">
        <v>0</v>
      </c>
      <c r="AO192" s="307">
        <v>0</v>
      </c>
      <c r="AP192" s="58">
        <v>0</v>
      </c>
      <c r="AQ192" s="63">
        <v>0</v>
      </c>
      <c r="AR192" s="63">
        <v>2</v>
      </c>
      <c r="AS192" s="63">
        <v>1</v>
      </c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3870" t="s">
        <v>210</v>
      </c>
      <c r="C193" s="3861">
        <f t="shared" si="50"/>
        <v>0</v>
      </c>
      <c r="D193" s="3862">
        <f t="shared" si="51"/>
        <v>0</v>
      </c>
      <c r="E193" s="3860">
        <f t="shared" si="51"/>
        <v>0</v>
      </c>
      <c r="F193" s="3733"/>
      <c r="G193" s="3759"/>
      <c r="H193" s="3733"/>
      <c r="I193" s="3759"/>
      <c r="J193" s="3733"/>
      <c r="K193" s="3759"/>
      <c r="L193" s="3733"/>
      <c r="M193" s="3759"/>
      <c r="N193" s="3733"/>
      <c r="O193" s="3759"/>
      <c r="P193" s="3733"/>
      <c r="Q193" s="3759"/>
      <c r="R193" s="3733"/>
      <c r="S193" s="3759"/>
      <c r="T193" s="3733"/>
      <c r="U193" s="3759"/>
      <c r="V193" s="3733"/>
      <c r="W193" s="3759"/>
      <c r="X193" s="3733"/>
      <c r="Y193" s="3759"/>
      <c r="Z193" s="3733"/>
      <c r="AA193" s="3759"/>
      <c r="AB193" s="3733"/>
      <c r="AC193" s="3759"/>
      <c r="AD193" s="3733"/>
      <c r="AE193" s="3759"/>
      <c r="AF193" s="3733"/>
      <c r="AG193" s="3759"/>
      <c r="AH193" s="3733"/>
      <c r="AI193" s="3759"/>
      <c r="AJ193" s="3733"/>
      <c r="AK193" s="3759"/>
      <c r="AL193" s="3733"/>
      <c r="AM193" s="3830"/>
      <c r="AN193" s="3863"/>
      <c r="AO193" s="3762"/>
      <c r="AP193" s="3733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130"/>
      <c r="B194" s="3302" t="s">
        <v>211</v>
      </c>
      <c r="C194" s="441">
        <f t="shared" si="50"/>
        <v>0</v>
      </c>
      <c r="D194" s="442">
        <f t="shared" si="51"/>
        <v>0</v>
      </c>
      <c r="E194" s="3302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130"/>
      <c r="B195" s="3305" t="s">
        <v>212</v>
      </c>
      <c r="C195" s="454">
        <f t="shared" si="50"/>
        <v>0</v>
      </c>
      <c r="D195" s="455">
        <f t="shared" si="51"/>
        <v>0</v>
      </c>
      <c r="E195" s="3305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3860" t="s">
        <v>214</v>
      </c>
      <c r="C196" s="3861">
        <f t="shared" si="50"/>
        <v>0</v>
      </c>
      <c r="D196" s="3862">
        <f>SUM(F196+H196+J196+L196+N196)</f>
        <v>0</v>
      </c>
      <c r="E196" s="3860">
        <f t="shared" ref="D196:E199" si="52">SUM(G196+I196+K196+M196+O196)</f>
        <v>0</v>
      </c>
      <c r="F196" s="3733"/>
      <c r="G196" s="3759"/>
      <c r="H196" s="3733"/>
      <c r="I196" s="3759"/>
      <c r="J196" s="3733"/>
      <c r="K196" s="3759"/>
      <c r="L196" s="3733"/>
      <c r="M196" s="3759"/>
      <c r="N196" s="3733"/>
      <c r="O196" s="3759"/>
      <c r="P196" s="3871"/>
      <c r="Q196" s="3872"/>
      <c r="R196" s="3871"/>
      <c r="S196" s="3872"/>
      <c r="T196" s="3871"/>
      <c r="U196" s="3872"/>
      <c r="V196" s="3871"/>
      <c r="W196" s="3872"/>
      <c r="X196" s="3871"/>
      <c r="Y196" s="3872"/>
      <c r="Z196" s="3871"/>
      <c r="AA196" s="3872"/>
      <c r="AB196" s="3871"/>
      <c r="AC196" s="3872"/>
      <c r="AD196" s="3871"/>
      <c r="AE196" s="3872"/>
      <c r="AF196" s="3871"/>
      <c r="AG196" s="3872"/>
      <c r="AH196" s="3871"/>
      <c r="AI196" s="3872"/>
      <c r="AJ196" s="3871"/>
      <c r="AK196" s="3872"/>
      <c r="AL196" s="3871"/>
      <c r="AM196" s="3873"/>
      <c r="AN196" s="3863"/>
      <c r="AO196" s="3874"/>
      <c r="AP196" s="3733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130"/>
      <c r="B197" s="3302" t="s">
        <v>215</v>
      </c>
      <c r="C197" s="441">
        <f t="shared" si="50"/>
        <v>0</v>
      </c>
      <c r="D197" s="442">
        <f t="shared" si="52"/>
        <v>0</v>
      </c>
      <c r="E197" s="3302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42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130"/>
      <c r="B198" s="3302" t="s">
        <v>216</v>
      </c>
      <c r="C198" s="441">
        <f t="shared" si="50"/>
        <v>0</v>
      </c>
      <c r="D198" s="442">
        <f t="shared" si="52"/>
        <v>0</v>
      </c>
      <c r="E198" s="3302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151"/>
      <c r="B199" s="3305" t="s">
        <v>217</v>
      </c>
      <c r="C199" s="454">
        <f t="shared" si="50"/>
        <v>1</v>
      </c>
      <c r="D199" s="455">
        <f t="shared" si="52"/>
        <v>1</v>
      </c>
      <c r="E199" s="3305">
        <f t="shared" si="52"/>
        <v>0</v>
      </c>
      <c r="F199" s="43"/>
      <c r="G199" s="63"/>
      <c r="H199" s="43"/>
      <c r="I199" s="63"/>
      <c r="J199" s="43">
        <v>1</v>
      </c>
      <c r="K199" s="63"/>
      <c r="L199" s="43"/>
      <c r="M199" s="63"/>
      <c r="N199" s="43"/>
      <c r="O199" s="63"/>
      <c r="P199" s="3875"/>
      <c r="Q199" s="3876"/>
      <c r="R199" s="3875"/>
      <c r="S199" s="3876"/>
      <c r="T199" s="3875"/>
      <c r="U199" s="3876"/>
      <c r="V199" s="3875"/>
      <c r="W199" s="3876"/>
      <c r="X199" s="3875"/>
      <c r="Y199" s="3876"/>
      <c r="Z199" s="3875"/>
      <c r="AA199" s="3876"/>
      <c r="AB199" s="3875"/>
      <c r="AC199" s="3876"/>
      <c r="AD199" s="3875"/>
      <c r="AE199" s="3876"/>
      <c r="AF199" s="3875"/>
      <c r="AG199" s="3876"/>
      <c r="AH199" s="3875"/>
      <c r="AI199" s="3876"/>
      <c r="AJ199" s="3875"/>
      <c r="AK199" s="3876"/>
      <c r="AL199" s="3875"/>
      <c r="AM199" s="3876"/>
      <c r="AN199" s="47">
        <v>0</v>
      </c>
      <c r="AO199" s="384"/>
      <c r="AP199" s="43">
        <v>0</v>
      </c>
      <c r="AQ199" s="63">
        <v>0</v>
      </c>
      <c r="AR199" s="63">
        <v>1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3877" t="s">
        <v>219</v>
      </c>
      <c r="C200" s="436">
        <f t="shared" si="50"/>
        <v>1</v>
      </c>
      <c r="D200" s="437">
        <f t="shared" ref="D200:E219" si="53">SUM(F200+H200+J200+L200+N200+P200+R200+T200+V200+X200+Z200+AB200+AD200+AF200+AH200+AJ200+AL200)</f>
        <v>1</v>
      </c>
      <c r="E200" s="3307">
        <f t="shared" si="53"/>
        <v>0</v>
      </c>
      <c r="F200" s="55">
        <v>0</v>
      </c>
      <c r="G200" s="57">
        <v>0</v>
      </c>
      <c r="H200" s="55">
        <v>0</v>
      </c>
      <c r="I200" s="57">
        <v>0</v>
      </c>
      <c r="J200" s="55">
        <v>1</v>
      </c>
      <c r="K200" s="57">
        <v>0</v>
      </c>
      <c r="L200" s="55">
        <v>0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3762">
        <v>0</v>
      </c>
      <c r="AP200" s="3734">
        <v>0</v>
      </c>
      <c r="AQ200" s="57">
        <v>0</v>
      </c>
      <c r="AR200" s="57">
        <v>0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130"/>
      <c r="B201" s="468" t="s">
        <v>220</v>
      </c>
      <c r="C201" s="441">
        <f t="shared" si="50"/>
        <v>0</v>
      </c>
      <c r="D201" s="442">
        <f t="shared" si="53"/>
        <v>0</v>
      </c>
      <c r="E201" s="3302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130"/>
      <c r="B202" s="446" t="s">
        <v>221</v>
      </c>
      <c r="C202" s="441">
        <f t="shared" si="50"/>
        <v>0</v>
      </c>
      <c r="D202" s="442">
        <f t="shared" si="53"/>
        <v>0</v>
      </c>
      <c r="E202" s="3302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130"/>
      <c r="B203" s="446" t="s">
        <v>222</v>
      </c>
      <c r="C203" s="441">
        <f t="shared" si="50"/>
        <v>0</v>
      </c>
      <c r="D203" s="442">
        <f t="shared" si="53"/>
        <v>0</v>
      </c>
      <c r="E203" s="3302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130"/>
      <c r="B204" s="446" t="s">
        <v>223</v>
      </c>
      <c r="C204" s="441">
        <f t="shared" si="50"/>
        <v>0</v>
      </c>
      <c r="D204" s="442">
        <f t="shared" si="53"/>
        <v>0</v>
      </c>
      <c r="E204" s="3302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151"/>
      <c r="B205" s="469" t="s">
        <v>224</v>
      </c>
      <c r="C205" s="1588">
        <f t="shared" si="50"/>
        <v>0</v>
      </c>
      <c r="D205" s="432">
        <f t="shared" si="53"/>
        <v>0</v>
      </c>
      <c r="E205" s="416">
        <f t="shared" si="53"/>
        <v>0</v>
      </c>
      <c r="F205" s="36"/>
      <c r="G205" s="40"/>
      <c r="H205" s="36"/>
      <c r="I205" s="40"/>
      <c r="J205" s="36"/>
      <c r="K205" s="40"/>
      <c r="L205" s="36"/>
      <c r="M205" s="40"/>
      <c r="N205" s="36"/>
      <c r="O205" s="40"/>
      <c r="P205" s="36"/>
      <c r="Q205" s="40"/>
      <c r="R205" s="36"/>
      <c r="S205" s="40"/>
      <c r="T205" s="36"/>
      <c r="U205" s="40"/>
      <c r="V205" s="36"/>
      <c r="W205" s="40"/>
      <c r="X205" s="36"/>
      <c r="Y205" s="40"/>
      <c r="Z205" s="36"/>
      <c r="AA205" s="40"/>
      <c r="AB205" s="36"/>
      <c r="AC205" s="40"/>
      <c r="AD205" s="36"/>
      <c r="AE205" s="40"/>
      <c r="AF205" s="36"/>
      <c r="AG205" s="40"/>
      <c r="AH205" s="36"/>
      <c r="AI205" s="40"/>
      <c r="AJ205" s="36"/>
      <c r="AK205" s="40"/>
      <c r="AL205" s="43"/>
      <c r="AM205" s="46"/>
      <c r="AN205" s="63"/>
      <c r="AO205" s="298"/>
      <c r="AP205" s="244"/>
      <c r="AQ205" s="63"/>
      <c r="AR205" s="63"/>
      <c r="AS205" s="298"/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3870" t="s">
        <v>226</v>
      </c>
      <c r="C206" s="3861">
        <f t="shared" si="50"/>
        <v>0</v>
      </c>
      <c r="D206" s="3862">
        <f t="shared" si="53"/>
        <v>0</v>
      </c>
      <c r="E206" s="3860">
        <f t="shared" si="53"/>
        <v>0</v>
      </c>
      <c r="F206" s="3733"/>
      <c r="G206" s="3759"/>
      <c r="H206" s="3733"/>
      <c r="I206" s="3759"/>
      <c r="J206" s="3733"/>
      <c r="K206" s="3759"/>
      <c r="L206" s="3733"/>
      <c r="M206" s="3759"/>
      <c r="N206" s="3733"/>
      <c r="O206" s="3759"/>
      <c r="P206" s="3733"/>
      <c r="Q206" s="3759"/>
      <c r="R206" s="3733"/>
      <c r="S206" s="3759"/>
      <c r="T206" s="3733"/>
      <c r="U206" s="3759"/>
      <c r="V206" s="3733"/>
      <c r="W206" s="3759"/>
      <c r="X206" s="3733"/>
      <c r="Y206" s="3759"/>
      <c r="Z206" s="3733"/>
      <c r="AA206" s="3759"/>
      <c r="AB206" s="3733"/>
      <c r="AC206" s="3759"/>
      <c r="AD206" s="3733"/>
      <c r="AE206" s="3759"/>
      <c r="AF206" s="3733"/>
      <c r="AG206" s="3759"/>
      <c r="AH206" s="3733"/>
      <c r="AI206" s="3759"/>
      <c r="AJ206" s="3733"/>
      <c r="AK206" s="3759"/>
      <c r="AL206" s="3733"/>
      <c r="AM206" s="3878"/>
      <c r="AN206" s="682"/>
      <c r="AO206" s="3874"/>
      <c r="AP206" s="3734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130"/>
      <c r="B207" s="446" t="s">
        <v>227</v>
      </c>
      <c r="C207" s="441">
        <f t="shared" si="50"/>
        <v>0</v>
      </c>
      <c r="D207" s="442">
        <f t="shared" si="53"/>
        <v>0</v>
      </c>
      <c r="E207" s="3302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151"/>
      <c r="B208" s="473" t="s">
        <v>228</v>
      </c>
      <c r="C208" s="454">
        <f t="shared" si="50"/>
        <v>0</v>
      </c>
      <c r="D208" s="455">
        <f t="shared" si="53"/>
        <v>0</v>
      </c>
      <c r="E208" s="3305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113" t="s">
        <v>229</v>
      </c>
      <c r="B209" s="5114"/>
      <c r="C209" s="436">
        <f t="shared" si="50"/>
        <v>1</v>
      </c>
      <c r="D209" s="437">
        <f t="shared" si="53"/>
        <v>1</v>
      </c>
      <c r="E209" s="3307">
        <f t="shared" si="53"/>
        <v>0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1</v>
      </c>
      <c r="O209" s="57">
        <v>0</v>
      </c>
      <c r="P209" s="55">
        <v>0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0</v>
      </c>
      <c r="D210" s="442">
        <f t="shared" si="53"/>
        <v>0</v>
      </c>
      <c r="E210" s="3302">
        <f t="shared" si="53"/>
        <v>0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0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3302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</v>
      </c>
      <c r="D212" s="444">
        <f t="shared" si="53"/>
        <v>1</v>
      </c>
      <c r="E212" s="3306">
        <f t="shared" si="53"/>
        <v>4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1</v>
      </c>
      <c r="N212" s="43">
        <v>1</v>
      </c>
      <c r="O212" s="63">
        <v>0</v>
      </c>
      <c r="P212" s="43">
        <v>0</v>
      </c>
      <c r="Q212" s="63">
        <v>1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1</v>
      </c>
      <c r="Z212" s="43">
        <v>0</v>
      </c>
      <c r="AA212" s="63">
        <v>0</v>
      </c>
      <c r="AB212" s="43">
        <v>0</v>
      </c>
      <c r="AC212" s="63">
        <v>1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0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3877" t="s">
        <v>234</v>
      </c>
      <c r="C213" s="3861">
        <f t="shared" si="50"/>
        <v>1</v>
      </c>
      <c r="D213" s="3862">
        <f t="shared" si="53"/>
        <v>0</v>
      </c>
      <c r="E213" s="3879">
        <f t="shared" si="53"/>
        <v>1</v>
      </c>
      <c r="F213" s="1589">
        <v>0</v>
      </c>
      <c r="G213" s="417">
        <v>0</v>
      </c>
      <c r="H213" s="1589">
        <v>0</v>
      </c>
      <c r="I213" s="417">
        <v>0</v>
      </c>
      <c r="J213" s="1589">
        <v>0</v>
      </c>
      <c r="K213" s="417">
        <v>0</v>
      </c>
      <c r="L213" s="1589">
        <v>0</v>
      </c>
      <c r="M213" s="417">
        <v>0</v>
      </c>
      <c r="N213" s="1589">
        <v>0</v>
      </c>
      <c r="O213" s="417">
        <v>1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733">
        <v>0</v>
      </c>
      <c r="AP213" s="1589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130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130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130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151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733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1</v>
      </c>
      <c r="D219" s="455">
        <f t="shared" si="53"/>
        <v>1</v>
      </c>
      <c r="E219" s="3305">
        <f t="shared" si="53"/>
        <v>0</v>
      </c>
      <c r="F219" s="43">
        <v>0</v>
      </c>
      <c r="G219" s="63">
        <v>0</v>
      </c>
      <c r="H219" s="43">
        <v>0</v>
      </c>
      <c r="I219" s="63">
        <v>0</v>
      </c>
      <c r="J219" s="43">
        <v>0</v>
      </c>
      <c r="K219" s="63">
        <v>0</v>
      </c>
      <c r="L219" s="43">
        <v>0</v>
      </c>
      <c r="M219" s="63">
        <v>0</v>
      </c>
      <c r="N219" s="43">
        <v>0</v>
      </c>
      <c r="O219" s="63">
        <v>0</v>
      </c>
      <c r="P219" s="43">
        <v>0</v>
      </c>
      <c r="Q219" s="63">
        <v>0</v>
      </c>
      <c r="R219" s="43">
        <v>0</v>
      </c>
      <c r="S219" s="63">
        <v>0</v>
      </c>
      <c r="T219" s="43">
        <v>1</v>
      </c>
      <c r="U219" s="63">
        <v>0</v>
      </c>
      <c r="V219" s="43">
        <v>0</v>
      </c>
      <c r="W219" s="63">
        <v>0</v>
      </c>
      <c r="X219" s="43">
        <v>0</v>
      </c>
      <c r="Y219" s="63">
        <v>0</v>
      </c>
      <c r="Z219" s="43">
        <v>0</v>
      </c>
      <c r="AA219" s="63">
        <v>0</v>
      </c>
      <c r="AB219" s="43">
        <v>0</v>
      </c>
      <c r="AC219" s="63">
        <v>0</v>
      </c>
      <c r="AD219" s="43">
        <v>0</v>
      </c>
      <c r="AE219" s="63">
        <v>0</v>
      </c>
      <c r="AF219" s="43">
        <v>0</v>
      </c>
      <c r="AG219" s="63">
        <v>0</v>
      </c>
      <c r="AH219" s="43">
        <v>0</v>
      </c>
      <c r="AI219" s="63">
        <v>0</v>
      </c>
      <c r="AJ219" s="43">
        <v>0</v>
      </c>
      <c r="AK219" s="63">
        <v>0</v>
      </c>
      <c r="AL219" s="43">
        <v>0</v>
      </c>
      <c r="AM219" s="456">
        <v>0</v>
      </c>
      <c r="AN219" s="479">
        <v>0</v>
      </c>
      <c r="AO219" s="480">
        <v>0</v>
      </c>
      <c r="AP219" s="43">
        <v>0</v>
      </c>
      <c r="AQ219" s="63">
        <v>0</v>
      </c>
      <c r="AR219" s="63">
        <v>0</v>
      </c>
      <c r="AS219" s="63"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128" t="s">
        <v>72</v>
      </c>
      <c r="D221" s="5128"/>
      <c r="E221" s="5128"/>
      <c r="F221" s="5128" t="s">
        <v>182</v>
      </c>
      <c r="G221" s="5128"/>
      <c r="H221" s="5128" t="s">
        <v>183</v>
      </c>
      <c r="I221" s="5128"/>
      <c r="J221" s="5128" t="s">
        <v>184</v>
      </c>
      <c r="K221" s="5128"/>
      <c r="L221" s="5128" t="s">
        <v>119</v>
      </c>
      <c r="M221" s="5128"/>
      <c r="N221" s="5123" t="s">
        <v>12</v>
      </c>
      <c r="O221" s="5124"/>
      <c r="P221" s="5117" t="s">
        <v>121</v>
      </c>
      <c r="Q221" s="5117"/>
      <c r="R221" s="5117" t="s">
        <v>122</v>
      </c>
      <c r="S221" s="5117"/>
      <c r="T221" s="5117" t="s">
        <v>123</v>
      </c>
      <c r="U221" s="5117"/>
      <c r="V221" s="5117" t="s">
        <v>124</v>
      </c>
      <c r="W221" s="5117"/>
      <c r="X221" s="5117" t="s">
        <v>125</v>
      </c>
      <c r="Y221" s="5117"/>
      <c r="Z221" s="5117" t="s">
        <v>126</v>
      </c>
      <c r="AA221" s="5117"/>
      <c r="AB221" s="5117" t="s">
        <v>127</v>
      </c>
      <c r="AC221" s="5117"/>
      <c r="AD221" s="5117" t="s">
        <v>128</v>
      </c>
      <c r="AE221" s="5117"/>
      <c r="AF221" s="5117" t="s">
        <v>129</v>
      </c>
      <c r="AG221" s="5117"/>
      <c r="AH221" s="5117" t="s">
        <v>130</v>
      </c>
      <c r="AI221" s="5117"/>
      <c r="AJ221" s="5117" t="s">
        <v>131</v>
      </c>
      <c r="AK221" s="5117"/>
      <c r="AL221" s="5117" t="s">
        <v>132</v>
      </c>
      <c r="AM221" s="5102"/>
      <c r="AN221" s="5159" t="s">
        <v>85</v>
      </c>
      <c r="AO221" s="5160"/>
      <c r="AP221" s="5161"/>
      <c r="AQ221" s="5162" t="s">
        <v>185</v>
      </c>
      <c r="AR221" s="5157" t="s">
        <v>243</v>
      </c>
      <c r="AS221" s="5117" t="s">
        <v>187</v>
      </c>
      <c r="AT221" s="5117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148"/>
      <c r="B222" s="5122"/>
      <c r="C222" s="3745" t="s">
        <v>97</v>
      </c>
      <c r="D222" s="3880" t="s">
        <v>62</v>
      </c>
      <c r="E222" s="3853" t="s">
        <v>98</v>
      </c>
      <c r="F222" s="3851" t="s">
        <v>62</v>
      </c>
      <c r="G222" s="3853" t="s">
        <v>98</v>
      </c>
      <c r="H222" s="3851" t="s">
        <v>62</v>
      </c>
      <c r="I222" s="3853" t="s">
        <v>98</v>
      </c>
      <c r="J222" s="3851" t="s">
        <v>62</v>
      </c>
      <c r="K222" s="3853" t="s">
        <v>98</v>
      </c>
      <c r="L222" s="3851" t="s">
        <v>62</v>
      </c>
      <c r="M222" s="3853" t="s">
        <v>98</v>
      </c>
      <c r="N222" s="3851" t="s">
        <v>62</v>
      </c>
      <c r="O222" s="3853" t="s">
        <v>98</v>
      </c>
      <c r="P222" s="3851" t="s">
        <v>62</v>
      </c>
      <c r="Q222" s="3853" t="s">
        <v>98</v>
      </c>
      <c r="R222" s="3851" t="s">
        <v>62</v>
      </c>
      <c r="S222" s="3853" t="s">
        <v>98</v>
      </c>
      <c r="T222" s="3851" t="s">
        <v>62</v>
      </c>
      <c r="U222" s="3853" t="s">
        <v>98</v>
      </c>
      <c r="V222" s="3851" t="s">
        <v>62</v>
      </c>
      <c r="W222" s="3853" t="s">
        <v>98</v>
      </c>
      <c r="X222" s="3851" t="s">
        <v>62</v>
      </c>
      <c r="Y222" s="3853" t="s">
        <v>98</v>
      </c>
      <c r="Z222" s="3851" t="s">
        <v>62</v>
      </c>
      <c r="AA222" s="3853" t="s">
        <v>98</v>
      </c>
      <c r="AB222" s="3851" t="s">
        <v>62</v>
      </c>
      <c r="AC222" s="3853" t="s">
        <v>98</v>
      </c>
      <c r="AD222" s="3851" t="s">
        <v>62</v>
      </c>
      <c r="AE222" s="3853" t="s">
        <v>98</v>
      </c>
      <c r="AF222" s="3851" t="s">
        <v>62</v>
      </c>
      <c r="AG222" s="3853" t="s">
        <v>98</v>
      </c>
      <c r="AH222" s="3851" t="s">
        <v>62</v>
      </c>
      <c r="AI222" s="3853" t="s">
        <v>98</v>
      </c>
      <c r="AJ222" s="3851" t="s">
        <v>62</v>
      </c>
      <c r="AK222" s="3853" t="s">
        <v>98</v>
      </c>
      <c r="AL222" s="3851" t="s">
        <v>62</v>
      </c>
      <c r="AM222" s="3300" t="s">
        <v>98</v>
      </c>
      <c r="AN222" s="3881" t="s">
        <v>142</v>
      </c>
      <c r="AO222" s="3882" t="s">
        <v>144</v>
      </c>
      <c r="AP222" s="3883" t="s">
        <v>143</v>
      </c>
      <c r="AQ222" s="4865"/>
      <c r="AR222" s="4856"/>
      <c r="AS222" s="3851" t="s">
        <v>62</v>
      </c>
      <c r="AT222" s="3853" t="s">
        <v>98</v>
      </c>
      <c r="AU222" s="5151"/>
      <c r="AV222" s="5151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158" t="s">
        <v>245</v>
      </c>
      <c r="B223" s="5153"/>
      <c r="C223" s="3854">
        <f>SUM(D223+E223)</f>
        <v>11</v>
      </c>
      <c r="D223" s="3855">
        <f>SUM(F223+H223+J223+L223+N223+P223+R223+T223+V223+X223+Z223+AB223+AD223+AF223+AH223+AJ223+AL223)</f>
        <v>3</v>
      </c>
      <c r="E223" s="416">
        <f>SUM(G223+I223+K223+M223+O223+Q223+S223+U223+W223+Y223+AA223+AC223+AE223+AG223+AI223+AK223+AM223)</f>
        <v>8</v>
      </c>
      <c r="F223" s="3750">
        <v>0</v>
      </c>
      <c r="G223" s="3751">
        <v>0</v>
      </c>
      <c r="H223" s="3750">
        <v>1</v>
      </c>
      <c r="I223" s="3751">
        <v>0</v>
      </c>
      <c r="J223" s="3750">
        <v>0</v>
      </c>
      <c r="K223" s="3751">
        <v>1</v>
      </c>
      <c r="L223" s="3750">
        <v>1</v>
      </c>
      <c r="M223" s="3751">
        <v>4</v>
      </c>
      <c r="N223" s="3750">
        <v>0</v>
      </c>
      <c r="O223" s="3751">
        <v>0</v>
      </c>
      <c r="P223" s="3750">
        <v>0</v>
      </c>
      <c r="Q223" s="3751">
        <v>0</v>
      </c>
      <c r="R223" s="3750">
        <v>0</v>
      </c>
      <c r="S223" s="3751">
        <v>0</v>
      </c>
      <c r="T223" s="3750">
        <v>1</v>
      </c>
      <c r="U223" s="3751">
        <v>0</v>
      </c>
      <c r="V223" s="3750">
        <v>0</v>
      </c>
      <c r="W223" s="3751">
        <v>0</v>
      </c>
      <c r="X223" s="3750">
        <v>0</v>
      </c>
      <c r="Y223" s="3751">
        <v>0</v>
      </c>
      <c r="Z223" s="3750">
        <v>0</v>
      </c>
      <c r="AA223" s="3751">
        <v>0</v>
      </c>
      <c r="AB223" s="3750">
        <v>0</v>
      </c>
      <c r="AC223" s="3751">
        <v>2</v>
      </c>
      <c r="AD223" s="3750">
        <v>0</v>
      </c>
      <c r="AE223" s="3751">
        <v>0</v>
      </c>
      <c r="AF223" s="3750">
        <v>0</v>
      </c>
      <c r="AG223" s="3751">
        <v>1</v>
      </c>
      <c r="AH223" s="3750">
        <v>0</v>
      </c>
      <c r="AI223" s="3751">
        <v>0</v>
      </c>
      <c r="AJ223" s="3750">
        <v>0</v>
      </c>
      <c r="AK223" s="3751">
        <v>0</v>
      </c>
      <c r="AL223" s="3750">
        <v>0</v>
      </c>
      <c r="AM223" s="796">
        <v>0</v>
      </c>
      <c r="AN223" s="3884">
        <v>1</v>
      </c>
      <c r="AO223" s="3885">
        <v>0</v>
      </c>
      <c r="AP223" s="63">
        <v>10</v>
      </c>
      <c r="AQ223" s="3751">
        <v>0</v>
      </c>
      <c r="AR223" s="3742">
        <v>0</v>
      </c>
      <c r="AS223" s="3750">
        <v>0</v>
      </c>
      <c r="AT223" s="3751">
        <v>0</v>
      </c>
      <c r="AU223" s="3751">
        <v>3</v>
      </c>
      <c r="AV223" s="3751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154" t="s">
        <v>191</v>
      </c>
      <c r="B224" s="5155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80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3877" t="s">
        <v>247</v>
      </c>
      <c r="C225" s="3861">
        <f>SUM(D225+E225)</f>
        <v>0</v>
      </c>
      <c r="D225" s="3862">
        <f t="shared" ref="D225:D233" si="66">SUM(F225+H225+J225+L225+N225+P225+R225+T225+V225+X225+Z225+AB225+AD225+AF225+AH225+AJ225+AL225)</f>
        <v>0</v>
      </c>
      <c r="E225" s="3860">
        <f t="shared" ref="E225:E233" si="67">SUM(G225+I225+K225+M225+O225+Q225+S225+U225+W225+Y225+AA225+AC225+AE225+AG225+AI225+AK225+AM225)</f>
        <v>0</v>
      </c>
      <c r="F225" s="3733"/>
      <c r="G225" s="3759"/>
      <c r="H225" s="3733"/>
      <c r="I225" s="3759"/>
      <c r="J225" s="3733"/>
      <c r="K225" s="3759"/>
      <c r="L225" s="3733"/>
      <c r="M225" s="3759"/>
      <c r="N225" s="3733"/>
      <c r="O225" s="3759"/>
      <c r="P225" s="3733"/>
      <c r="Q225" s="3759"/>
      <c r="R225" s="3733"/>
      <c r="S225" s="3759"/>
      <c r="T225" s="3733"/>
      <c r="U225" s="3759"/>
      <c r="V225" s="3733"/>
      <c r="W225" s="3759"/>
      <c r="X225" s="3733"/>
      <c r="Y225" s="3759"/>
      <c r="Z225" s="3733"/>
      <c r="AA225" s="3759"/>
      <c r="AB225" s="3733"/>
      <c r="AC225" s="3759"/>
      <c r="AD225" s="3733"/>
      <c r="AE225" s="3759"/>
      <c r="AF225" s="3733"/>
      <c r="AG225" s="3759"/>
      <c r="AH225" s="3733"/>
      <c r="AI225" s="3759"/>
      <c r="AJ225" s="3733"/>
      <c r="AK225" s="3759"/>
      <c r="AL225" s="3733"/>
      <c r="AM225" s="3830"/>
      <c r="AN225" s="3831"/>
      <c r="AO225" s="3734"/>
      <c r="AP225" s="3759"/>
      <c r="AQ225" s="3759"/>
      <c r="AR225" s="3762"/>
      <c r="AS225" s="3733"/>
      <c r="AT225" s="3759"/>
      <c r="AU225" s="3759"/>
      <c r="AV225" s="3759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151"/>
      <c r="B226" s="477" t="s">
        <v>194</v>
      </c>
      <c r="C226" s="454">
        <f>SUM(D226+E226)</f>
        <v>0</v>
      </c>
      <c r="D226" s="455">
        <f t="shared" si="66"/>
        <v>0</v>
      </c>
      <c r="E226" s="3305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125" t="s">
        <v>195</v>
      </c>
      <c r="B227" s="5126"/>
      <c r="C227" s="3886">
        <f t="shared" ref="C227:C264" si="75">SUM(D227+E227)</f>
        <v>0</v>
      </c>
      <c r="D227" s="3855">
        <f t="shared" si="66"/>
        <v>0</v>
      </c>
      <c r="E227" s="3868">
        <f t="shared" si="67"/>
        <v>0</v>
      </c>
      <c r="F227" s="3750"/>
      <c r="G227" s="3751"/>
      <c r="H227" s="3750"/>
      <c r="I227" s="3751"/>
      <c r="J227" s="3750"/>
      <c r="K227" s="3751"/>
      <c r="L227" s="3750"/>
      <c r="M227" s="3751"/>
      <c r="N227" s="3750"/>
      <c r="O227" s="3751"/>
      <c r="P227" s="3750"/>
      <c r="Q227" s="3751"/>
      <c r="R227" s="3750"/>
      <c r="S227" s="3751"/>
      <c r="T227" s="3750"/>
      <c r="U227" s="3751"/>
      <c r="V227" s="3750"/>
      <c r="W227" s="3751"/>
      <c r="X227" s="3750"/>
      <c r="Y227" s="3751"/>
      <c r="Z227" s="3750"/>
      <c r="AA227" s="3751"/>
      <c r="AB227" s="3750"/>
      <c r="AC227" s="3751"/>
      <c r="AD227" s="3750"/>
      <c r="AE227" s="3751"/>
      <c r="AF227" s="3750"/>
      <c r="AG227" s="3751"/>
      <c r="AH227" s="3750"/>
      <c r="AI227" s="3751"/>
      <c r="AJ227" s="3750"/>
      <c r="AK227" s="3751"/>
      <c r="AL227" s="3750"/>
      <c r="AM227" s="796"/>
      <c r="AN227" s="3887"/>
      <c r="AO227" s="3888"/>
      <c r="AP227" s="3751"/>
      <c r="AQ227" s="3751"/>
      <c r="AR227" s="3742"/>
      <c r="AS227" s="3750"/>
      <c r="AT227" s="3751"/>
      <c r="AU227" s="3751"/>
      <c r="AV227" s="3751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3860" t="s">
        <v>197</v>
      </c>
      <c r="C228" s="3861">
        <f t="shared" si="75"/>
        <v>0</v>
      </c>
      <c r="D228" s="3862">
        <f t="shared" si="66"/>
        <v>0</v>
      </c>
      <c r="E228" s="3860">
        <f t="shared" si="67"/>
        <v>0</v>
      </c>
      <c r="F228" s="3733"/>
      <c r="G228" s="3759"/>
      <c r="H228" s="3733"/>
      <c r="I228" s="3759"/>
      <c r="J228" s="3733"/>
      <c r="K228" s="3759"/>
      <c r="L228" s="3733"/>
      <c r="M228" s="3759"/>
      <c r="N228" s="3733"/>
      <c r="O228" s="3759"/>
      <c r="P228" s="3733"/>
      <c r="Q228" s="3759"/>
      <c r="R228" s="3733"/>
      <c r="S228" s="3759"/>
      <c r="T228" s="3733"/>
      <c r="U228" s="3759"/>
      <c r="V228" s="3733"/>
      <c r="W228" s="3759"/>
      <c r="X228" s="3733"/>
      <c r="Y228" s="3759"/>
      <c r="Z228" s="3733"/>
      <c r="AA228" s="3759"/>
      <c r="AB228" s="3733"/>
      <c r="AC228" s="3759"/>
      <c r="AD228" s="3733"/>
      <c r="AE228" s="3759"/>
      <c r="AF228" s="3733"/>
      <c r="AG228" s="3759"/>
      <c r="AH228" s="3733"/>
      <c r="AI228" s="3759"/>
      <c r="AJ228" s="3733"/>
      <c r="AK228" s="3759"/>
      <c r="AL228" s="3733"/>
      <c r="AM228" s="3830"/>
      <c r="AN228" s="3831"/>
      <c r="AO228" s="3734"/>
      <c r="AP228" s="3759"/>
      <c r="AQ228" s="3759"/>
      <c r="AR228" s="3762"/>
      <c r="AS228" s="3733"/>
      <c r="AT228" s="3759"/>
      <c r="AU228" s="3759"/>
      <c r="AV228" s="3759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151"/>
      <c r="B229" s="3865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/>
      <c r="G229" s="417"/>
      <c r="H229" s="1589"/>
      <c r="I229" s="417"/>
      <c r="J229" s="1589"/>
      <c r="K229" s="417"/>
      <c r="L229" s="1589"/>
      <c r="M229" s="417"/>
      <c r="N229" s="1589"/>
      <c r="O229" s="417"/>
      <c r="P229" s="1589"/>
      <c r="Q229" s="417"/>
      <c r="R229" s="1589"/>
      <c r="S229" s="417"/>
      <c r="T229" s="1589"/>
      <c r="U229" s="417"/>
      <c r="V229" s="1589"/>
      <c r="W229" s="417"/>
      <c r="X229" s="1589"/>
      <c r="Y229" s="417"/>
      <c r="Z229" s="1589"/>
      <c r="AA229" s="417"/>
      <c r="AB229" s="1589"/>
      <c r="AC229" s="417"/>
      <c r="AD229" s="1589"/>
      <c r="AE229" s="417"/>
      <c r="AF229" s="1589"/>
      <c r="AG229" s="417"/>
      <c r="AH229" s="1589"/>
      <c r="AI229" s="417"/>
      <c r="AJ229" s="3856"/>
      <c r="AK229" s="3807"/>
      <c r="AL229" s="1589"/>
      <c r="AM229" s="395"/>
      <c r="AN229" s="492"/>
      <c r="AO229" s="493"/>
      <c r="AP229" s="3807"/>
      <c r="AQ229" s="417"/>
      <c r="AR229" s="733"/>
      <c r="AS229" s="158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3869" t="s">
        <v>199</v>
      </c>
      <c r="B230" s="3319"/>
      <c r="C230" s="3782">
        <f t="shared" si="75"/>
        <v>11</v>
      </c>
      <c r="D230" s="3783">
        <f t="shared" si="66"/>
        <v>3</v>
      </c>
      <c r="E230" s="3784">
        <f t="shared" si="67"/>
        <v>8</v>
      </c>
      <c r="F230" s="3750">
        <v>0</v>
      </c>
      <c r="G230" s="3751">
        <v>0</v>
      </c>
      <c r="H230" s="3750">
        <v>1</v>
      </c>
      <c r="I230" s="3751">
        <v>0</v>
      </c>
      <c r="J230" s="3750">
        <v>0</v>
      </c>
      <c r="K230" s="3751">
        <v>1</v>
      </c>
      <c r="L230" s="3750">
        <v>1</v>
      </c>
      <c r="M230" s="3751">
        <v>4</v>
      </c>
      <c r="N230" s="3750">
        <v>0</v>
      </c>
      <c r="O230" s="3751">
        <v>0</v>
      </c>
      <c r="P230" s="3750">
        <v>0</v>
      </c>
      <c r="Q230" s="3751">
        <v>0</v>
      </c>
      <c r="R230" s="3750">
        <v>0</v>
      </c>
      <c r="S230" s="3751">
        <v>0</v>
      </c>
      <c r="T230" s="3750">
        <v>1</v>
      </c>
      <c r="U230" s="3751">
        <v>0</v>
      </c>
      <c r="V230" s="3750">
        <v>0</v>
      </c>
      <c r="W230" s="3751">
        <v>0</v>
      </c>
      <c r="X230" s="3750">
        <v>0</v>
      </c>
      <c r="Y230" s="3751">
        <v>0</v>
      </c>
      <c r="Z230" s="3750">
        <v>0</v>
      </c>
      <c r="AA230" s="3751">
        <v>0</v>
      </c>
      <c r="AB230" s="3750">
        <v>0</v>
      </c>
      <c r="AC230" s="3751">
        <v>2</v>
      </c>
      <c r="AD230" s="3750">
        <v>0</v>
      </c>
      <c r="AE230" s="3751">
        <v>0</v>
      </c>
      <c r="AF230" s="3750">
        <v>0</v>
      </c>
      <c r="AG230" s="3751">
        <v>1</v>
      </c>
      <c r="AH230" s="3750">
        <v>0</v>
      </c>
      <c r="AI230" s="3751">
        <v>0</v>
      </c>
      <c r="AJ230" s="3750">
        <v>0</v>
      </c>
      <c r="AK230" s="3751">
        <v>0</v>
      </c>
      <c r="AL230" s="3750">
        <v>0</v>
      </c>
      <c r="AM230" s="796">
        <v>0</v>
      </c>
      <c r="AN230" s="3887">
        <v>1</v>
      </c>
      <c r="AO230" s="3888">
        <v>0</v>
      </c>
      <c r="AP230" s="3751">
        <v>10</v>
      </c>
      <c r="AQ230" s="3751">
        <v>0</v>
      </c>
      <c r="AR230" s="3742">
        <v>0</v>
      </c>
      <c r="AS230" s="3750">
        <v>0</v>
      </c>
      <c r="AT230" s="3751">
        <v>0</v>
      </c>
      <c r="AU230" s="3751">
        <v>3</v>
      </c>
      <c r="AV230" s="3751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1</v>
      </c>
      <c r="D231" s="437">
        <f t="shared" si="66"/>
        <v>0</v>
      </c>
      <c r="E231" s="3307">
        <f t="shared" si="67"/>
        <v>1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0</v>
      </c>
      <c r="L231" s="55">
        <v>0</v>
      </c>
      <c r="M231" s="57">
        <v>1</v>
      </c>
      <c r="N231" s="55">
        <v>0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0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0</v>
      </c>
      <c r="AB231" s="55">
        <v>0</v>
      </c>
      <c r="AC231" s="57">
        <v>0</v>
      </c>
      <c r="AD231" s="55">
        <v>0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0</v>
      </c>
      <c r="AL231" s="55">
        <v>0</v>
      </c>
      <c r="AM231" s="362">
        <v>0</v>
      </c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130"/>
      <c r="B232" s="286" t="s">
        <v>202</v>
      </c>
      <c r="C232" s="441">
        <f t="shared" si="75"/>
        <v>1</v>
      </c>
      <c r="D232" s="442">
        <f t="shared" si="66"/>
        <v>0</v>
      </c>
      <c r="E232" s="3302">
        <f t="shared" si="67"/>
        <v>1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1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130"/>
      <c r="B233" s="286" t="s">
        <v>203</v>
      </c>
      <c r="C233" s="441">
        <f t="shared" si="75"/>
        <v>0</v>
      </c>
      <c r="D233" s="442">
        <f t="shared" si="66"/>
        <v>0</v>
      </c>
      <c r="E233" s="3302">
        <f t="shared" si="67"/>
        <v>0</v>
      </c>
      <c r="F233" s="36"/>
      <c r="G233" s="40"/>
      <c r="H233" s="36"/>
      <c r="I233" s="40"/>
      <c r="J233" s="36"/>
      <c r="K233" s="40"/>
      <c r="L233" s="36"/>
      <c r="M233" s="40"/>
      <c r="N233" s="36"/>
      <c r="O233" s="40"/>
      <c r="P233" s="36"/>
      <c r="Q233" s="40"/>
      <c r="R233" s="36"/>
      <c r="S233" s="40"/>
      <c r="T233" s="36"/>
      <c r="U233" s="40"/>
      <c r="V233" s="36"/>
      <c r="W233" s="40"/>
      <c r="X233" s="36"/>
      <c r="Y233" s="40"/>
      <c r="Z233" s="36"/>
      <c r="AA233" s="40"/>
      <c r="AB233" s="36"/>
      <c r="AC233" s="40"/>
      <c r="AD233" s="36"/>
      <c r="AE233" s="40"/>
      <c r="AF233" s="36"/>
      <c r="AG233" s="40"/>
      <c r="AH233" s="36"/>
      <c r="AI233" s="40"/>
      <c r="AJ233" s="36"/>
      <c r="AK233" s="40"/>
      <c r="AL233" s="36"/>
      <c r="AM233" s="347"/>
      <c r="AN233" s="363"/>
      <c r="AO233" s="373"/>
      <c r="AP233" s="57"/>
      <c r="AQ233" s="40"/>
      <c r="AR233" s="240"/>
      <c r="AS233" s="36"/>
      <c r="AT233" s="40"/>
      <c r="AU233" s="40"/>
      <c r="AV233" s="40"/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130"/>
      <c r="B234" s="495" t="s">
        <v>204</v>
      </c>
      <c r="C234" s="441">
        <f t="shared" si="75"/>
        <v>0</v>
      </c>
      <c r="D234" s="496"/>
      <c r="E234" s="3302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130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3302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130"/>
      <c r="B236" s="497" t="s">
        <v>206</v>
      </c>
      <c r="C236" s="441">
        <f t="shared" si="75"/>
        <v>0</v>
      </c>
      <c r="D236" s="442">
        <f t="shared" si="76"/>
        <v>0</v>
      </c>
      <c r="E236" s="3302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130"/>
      <c r="B237" s="497" t="s">
        <v>207</v>
      </c>
      <c r="C237" s="441">
        <f t="shared" si="75"/>
        <v>0</v>
      </c>
      <c r="D237" s="442">
        <f t="shared" si="76"/>
        <v>0</v>
      </c>
      <c r="E237" s="3302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151"/>
      <c r="B238" s="498" t="s">
        <v>208</v>
      </c>
      <c r="C238" s="451">
        <f t="shared" si="75"/>
        <v>0</v>
      </c>
      <c r="D238" s="444">
        <f t="shared" si="76"/>
        <v>0</v>
      </c>
      <c r="E238" s="3306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3889" t="s">
        <v>210</v>
      </c>
      <c r="C239" s="3861">
        <f t="shared" si="75"/>
        <v>0</v>
      </c>
      <c r="D239" s="3862">
        <f t="shared" si="76"/>
        <v>0</v>
      </c>
      <c r="E239" s="3860">
        <f t="shared" si="76"/>
        <v>0</v>
      </c>
      <c r="F239" s="3733"/>
      <c r="G239" s="3759"/>
      <c r="H239" s="3733"/>
      <c r="I239" s="3759"/>
      <c r="J239" s="3733"/>
      <c r="K239" s="3759"/>
      <c r="L239" s="3733"/>
      <c r="M239" s="3759"/>
      <c r="N239" s="3733"/>
      <c r="O239" s="3759"/>
      <c r="P239" s="3733"/>
      <c r="Q239" s="3759"/>
      <c r="R239" s="3733"/>
      <c r="S239" s="3759"/>
      <c r="T239" s="3733"/>
      <c r="U239" s="3759"/>
      <c r="V239" s="3733"/>
      <c r="W239" s="3759"/>
      <c r="X239" s="3733"/>
      <c r="Y239" s="3759"/>
      <c r="Z239" s="3733"/>
      <c r="AA239" s="3759"/>
      <c r="AB239" s="3733"/>
      <c r="AC239" s="3759"/>
      <c r="AD239" s="3733"/>
      <c r="AE239" s="3759"/>
      <c r="AF239" s="3733"/>
      <c r="AG239" s="3759"/>
      <c r="AH239" s="3733"/>
      <c r="AI239" s="3759"/>
      <c r="AJ239" s="804"/>
      <c r="AK239" s="587"/>
      <c r="AL239" s="3733"/>
      <c r="AM239" s="3830"/>
      <c r="AN239" s="363"/>
      <c r="AO239" s="373"/>
      <c r="AP239" s="57"/>
      <c r="AQ239" s="3759"/>
      <c r="AR239" s="3762"/>
      <c r="AS239" s="3733"/>
      <c r="AT239" s="3759"/>
      <c r="AU239" s="3759"/>
      <c r="AV239" s="3759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130"/>
      <c r="B240" s="476" t="s">
        <v>211</v>
      </c>
      <c r="C240" s="441">
        <f t="shared" si="75"/>
        <v>0</v>
      </c>
      <c r="D240" s="442">
        <f t="shared" si="76"/>
        <v>0</v>
      </c>
      <c r="E240" s="3302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130"/>
      <c r="B241" s="477" t="s">
        <v>212</v>
      </c>
      <c r="C241" s="454">
        <f t="shared" si="75"/>
        <v>1</v>
      </c>
      <c r="D241" s="455">
        <f t="shared" si="76"/>
        <v>1</v>
      </c>
      <c r="E241" s="3305">
        <f t="shared" si="76"/>
        <v>0</v>
      </c>
      <c r="F241" s="43">
        <v>0</v>
      </c>
      <c r="G241" s="63">
        <v>0</v>
      </c>
      <c r="H241" s="43">
        <v>0</v>
      </c>
      <c r="I241" s="63">
        <v>0</v>
      </c>
      <c r="J241" s="43">
        <v>0</v>
      </c>
      <c r="K241" s="63">
        <v>0</v>
      </c>
      <c r="L241" s="43">
        <v>1</v>
      </c>
      <c r="M241" s="63">
        <v>0</v>
      </c>
      <c r="N241" s="43">
        <v>0</v>
      </c>
      <c r="O241" s="63">
        <v>0</v>
      </c>
      <c r="P241" s="43">
        <v>0</v>
      </c>
      <c r="Q241" s="63">
        <v>0</v>
      </c>
      <c r="R241" s="43">
        <v>0</v>
      </c>
      <c r="S241" s="63">
        <v>0</v>
      </c>
      <c r="T241" s="43">
        <v>0</v>
      </c>
      <c r="U241" s="63">
        <v>0</v>
      </c>
      <c r="V241" s="43">
        <v>0</v>
      </c>
      <c r="W241" s="63">
        <v>0</v>
      </c>
      <c r="X241" s="43">
        <v>0</v>
      </c>
      <c r="Y241" s="63">
        <v>0</v>
      </c>
      <c r="Z241" s="43">
        <v>0</v>
      </c>
      <c r="AA241" s="63">
        <v>0</v>
      </c>
      <c r="AB241" s="43">
        <v>0</v>
      </c>
      <c r="AC241" s="63">
        <v>0</v>
      </c>
      <c r="AD241" s="43">
        <v>0</v>
      </c>
      <c r="AE241" s="63">
        <v>0</v>
      </c>
      <c r="AF241" s="43">
        <v>0</v>
      </c>
      <c r="AG241" s="63">
        <v>0</v>
      </c>
      <c r="AH241" s="43">
        <v>0</v>
      </c>
      <c r="AI241" s="63">
        <v>0</v>
      </c>
      <c r="AJ241" s="43">
        <v>0</v>
      </c>
      <c r="AK241" s="63">
        <v>0</v>
      </c>
      <c r="AL241" s="43">
        <v>0</v>
      </c>
      <c r="AM241" s="456">
        <v>0</v>
      </c>
      <c r="AN241" s="490">
        <v>0</v>
      </c>
      <c r="AO241" s="244">
        <v>0</v>
      </c>
      <c r="AP241" s="63">
        <v>0</v>
      </c>
      <c r="AQ241" s="63">
        <v>0</v>
      </c>
      <c r="AR241" s="298">
        <v>0</v>
      </c>
      <c r="AS241" s="43">
        <v>0</v>
      </c>
      <c r="AT241" s="63">
        <v>0</v>
      </c>
      <c r="AU241" s="63">
        <v>0</v>
      </c>
      <c r="AV241" s="63">
        <v>0</v>
      </c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3877" t="s">
        <v>214</v>
      </c>
      <c r="C242" s="3861">
        <f t="shared" si="75"/>
        <v>0</v>
      </c>
      <c r="D242" s="3862">
        <f>SUM(F242+H242+J242+L242+N242)</f>
        <v>0</v>
      </c>
      <c r="E242" s="3860">
        <f>SUM(G242+I242+K242+M242+O242)</f>
        <v>0</v>
      </c>
      <c r="F242" s="3733"/>
      <c r="G242" s="3759"/>
      <c r="H242" s="3733"/>
      <c r="I242" s="3759"/>
      <c r="J242" s="3733"/>
      <c r="K242" s="3759"/>
      <c r="L242" s="3733"/>
      <c r="M242" s="3759"/>
      <c r="N242" s="3733"/>
      <c r="O242" s="3759"/>
      <c r="P242" s="3871"/>
      <c r="Q242" s="3872"/>
      <c r="R242" s="3871"/>
      <c r="S242" s="3872"/>
      <c r="T242" s="3871"/>
      <c r="U242" s="3872"/>
      <c r="V242" s="3871"/>
      <c r="W242" s="3872"/>
      <c r="X242" s="3871"/>
      <c r="Y242" s="3872"/>
      <c r="Z242" s="3871"/>
      <c r="AA242" s="3872"/>
      <c r="AB242" s="3871"/>
      <c r="AC242" s="3872"/>
      <c r="AD242" s="3871"/>
      <c r="AE242" s="3872"/>
      <c r="AF242" s="3871"/>
      <c r="AG242" s="3872"/>
      <c r="AH242" s="3871"/>
      <c r="AI242" s="3872"/>
      <c r="AJ242" s="3871"/>
      <c r="AK242" s="3872"/>
      <c r="AL242" s="3871"/>
      <c r="AM242" s="3890"/>
      <c r="AN242" s="3831"/>
      <c r="AO242" s="3734"/>
      <c r="AP242" s="3759"/>
      <c r="AQ242" s="3759"/>
      <c r="AR242" s="3874"/>
      <c r="AS242" s="3733"/>
      <c r="AT242" s="3759"/>
      <c r="AU242" s="3759"/>
      <c r="AV242" s="3759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130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3302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130"/>
      <c r="B244" s="286" t="s">
        <v>216</v>
      </c>
      <c r="C244" s="441">
        <f t="shared" si="75"/>
        <v>0</v>
      </c>
      <c r="D244" s="442">
        <f t="shared" si="77"/>
        <v>0</v>
      </c>
      <c r="E244" s="3302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130"/>
      <c r="B245" s="477" t="s">
        <v>217</v>
      </c>
      <c r="C245" s="454">
        <f t="shared" si="75"/>
        <v>1</v>
      </c>
      <c r="D245" s="455">
        <f t="shared" si="77"/>
        <v>1</v>
      </c>
      <c r="E245" s="3305">
        <f t="shared" si="77"/>
        <v>0</v>
      </c>
      <c r="F245" s="43">
        <v>0</v>
      </c>
      <c r="G245" s="63">
        <v>0</v>
      </c>
      <c r="H245" s="43">
        <v>1</v>
      </c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>
        <v>0</v>
      </c>
      <c r="AR245" s="504"/>
      <c r="AS245" s="43">
        <v>0</v>
      </c>
      <c r="AT245" s="63">
        <v>0</v>
      </c>
      <c r="AU245" s="63">
        <v>1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3891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3307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3878"/>
      <c r="AN246" s="3734"/>
      <c r="AO246" s="3738"/>
      <c r="AP246" s="3735"/>
      <c r="AQ246" s="57"/>
      <c r="AR246" s="57"/>
      <c r="AS246" s="3733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130"/>
      <c r="B247" s="3303" t="s">
        <v>220</v>
      </c>
      <c r="C247" s="441">
        <f t="shared" si="75"/>
        <v>0</v>
      </c>
      <c r="D247" s="442">
        <f t="shared" si="78"/>
        <v>0</v>
      </c>
      <c r="E247" s="3302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130"/>
      <c r="B248" s="3303" t="s">
        <v>221</v>
      </c>
      <c r="C248" s="441">
        <f t="shared" si="75"/>
        <v>0</v>
      </c>
      <c r="D248" s="442">
        <f t="shared" si="78"/>
        <v>0</v>
      </c>
      <c r="E248" s="3302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130"/>
      <c r="B249" s="3303" t="s">
        <v>222</v>
      </c>
      <c r="C249" s="441">
        <f t="shared" si="75"/>
        <v>0</v>
      </c>
      <c r="D249" s="442">
        <f t="shared" si="78"/>
        <v>0</v>
      </c>
      <c r="E249" s="3302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130"/>
      <c r="B250" s="3303" t="s">
        <v>223</v>
      </c>
      <c r="C250" s="436">
        <f t="shared" si="75"/>
        <v>1</v>
      </c>
      <c r="D250" s="437">
        <f t="shared" si="78"/>
        <v>0</v>
      </c>
      <c r="E250" s="3307">
        <f t="shared" si="78"/>
        <v>1</v>
      </c>
      <c r="F250" s="36">
        <v>0</v>
      </c>
      <c r="G250" s="40">
        <v>0</v>
      </c>
      <c r="H250" s="36">
        <v>0</v>
      </c>
      <c r="I250" s="40">
        <v>0</v>
      </c>
      <c r="J250" s="36">
        <v>0</v>
      </c>
      <c r="K250" s="40">
        <v>0</v>
      </c>
      <c r="L250" s="36">
        <v>0</v>
      </c>
      <c r="M250" s="40">
        <v>1</v>
      </c>
      <c r="N250" s="36">
        <v>0</v>
      </c>
      <c r="O250" s="40">
        <v>0</v>
      </c>
      <c r="P250" s="36">
        <v>0</v>
      </c>
      <c r="Q250" s="40">
        <v>0</v>
      </c>
      <c r="R250" s="36">
        <v>0</v>
      </c>
      <c r="S250" s="40">
        <v>0</v>
      </c>
      <c r="T250" s="36">
        <v>0</v>
      </c>
      <c r="U250" s="40">
        <v>0</v>
      </c>
      <c r="V250" s="36">
        <v>0</v>
      </c>
      <c r="W250" s="40">
        <v>0</v>
      </c>
      <c r="X250" s="36">
        <v>0</v>
      </c>
      <c r="Y250" s="40">
        <v>0</v>
      </c>
      <c r="Z250" s="36">
        <v>0</v>
      </c>
      <c r="AA250" s="40">
        <v>0</v>
      </c>
      <c r="AB250" s="36">
        <v>0</v>
      </c>
      <c r="AC250" s="40">
        <v>0</v>
      </c>
      <c r="AD250" s="36">
        <v>0</v>
      </c>
      <c r="AE250" s="40">
        <v>0</v>
      </c>
      <c r="AF250" s="36">
        <v>0</v>
      </c>
      <c r="AG250" s="40">
        <v>0</v>
      </c>
      <c r="AH250" s="36">
        <v>0</v>
      </c>
      <c r="AI250" s="40">
        <v>0</v>
      </c>
      <c r="AJ250" s="36">
        <v>0</v>
      </c>
      <c r="AK250" s="40">
        <v>0</v>
      </c>
      <c r="AL250" s="36">
        <v>0</v>
      </c>
      <c r="AM250" s="39">
        <v>0</v>
      </c>
      <c r="AN250" s="237">
        <v>0</v>
      </c>
      <c r="AO250" s="37">
        <v>0</v>
      </c>
      <c r="AP250" s="41">
        <v>0</v>
      </c>
      <c r="AQ250" s="40">
        <v>0</v>
      </c>
      <c r="AR250" s="40">
        <v>0</v>
      </c>
      <c r="AS250" s="36">
        <v>0</v>
      </c>
      <c r="AT250" s="40">
        <v>0</v>
      </c>
      <c r="AU250" s="40">
        <v>0</v>
      </c>
      <c r="AV250" s="40"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151"/>
      <c r="B251" s="469" t="s">
        <v>224</v>
      </c>
      <c r="C251" s="1588">
        <f t="shared" si="75"/>
        <v>0</v>
      </c>
      <c r="D251" s="432">
        <f t="shared" si="78"/>
        <v>0</v>
      </c>
      <c r="E251" s="416">
        <f t="shared" si="78"/>
        <v>0</v>
      </c>
      <c r="F251" s="36"/>
      <c r="G251" s="40"/>
      <c r="H251" s="36"/>
      <c r="I251" s="40"/>
      <c r="J251" s="36"/>
      <c r="K251" s="40"/>
      <c r="L251" s="36"/>
      <c r="M251" s="40"/>
      <c r="N251" s="36"/>
      <c r="O251" s="40"/>
      <c r="P251" s="36"/>
      <c r="Q251" s="40"/>
      <c r="R251" s="36"/>
      <c r="S251" s="40"/>
      <c r="T251" s="36"/>
      <c r="U251" s="40"/>
      <c r="V251" s="36"/>
      <c r="W251" s="40"/>
      <c r="X251" s="36"/>
      <c r="Y251" s="40"/>
      <c r="Z251" s="36"/>
      <c r="AA251" s="40"/>
      <c r="AB251" s="36"/>
      <c r="AC251" s="40"/>
      <c r="AD251" s="36"/>
      <c r="AE251" s="40"/>
      <c r="AF251" s="36"/>
      <c r="AG251" s="40"/>
      <c r="AH251" s="36"/>
      <c r="AI251" s="40"/>
      <c r="AJ251" s="36"/>
      <c r="AK251" s="40"/>
      <c r="AL251" s="43"/>
      <c r="AM251" s="46"/>
      <c r="AN251" s="244"/>
      <c r="AO251" s="44"/>
      <c r="AP251" s="48"/>
      <c r="AQ251" s="63"/>
      <c r="AR251" s="63"/>
      <c r="AS251" s="36"/>
      <c r="AT251" s="40"/>
      <c r="AU251" s="40"/>
      <c r="AV251" s="40"/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3891" t="s">
        <v>226</v>
      </c>
      <c r="C252" s="3861">
        <f t="shared" si="75"/>
        <v>0</v>
      </c>
      <c r="D252" s="3862">
        <f t="shared" si="78"/>
        <v>0</v>
      </c>
      <c r="E252" s="3860">
        <f t="shared" si="78"/>
        <v>0</v>
      </c>
      <c r="F252" s="3733"/>
      <c r="G252" s="3759"/>
      <c r="H252" s="3733"/>
      <c r="I252" s="3759"/>
      <c r="J252" s="3733"/>
      <c r="K252" s="3759"/>
      <c r="L252" s="3733"/>
      <c r="M252" s="3759"/>
      <c r="N252" s="3733"/>
      <c r="O252" s="3759"/>
      <c r="P252" s="3733"/>
      <c r="Q252" s="3759"/>
      <c r="R252" s="3733"/>
      <c r="S252" s="3759"/>
      <c r="T252" s="3733"/>
      <c r="U252" s="3759"/>
      <c r="V252" s="3733"/>
      <c r="W252" s="3759"/>
      <c r="X252" s="3733"/>
      <c r="Y252" s="3759"/>
      <c r="Z252" s="3733"/>
      <c r="AA252" s="3759"/>
      <c r="AB252" s="3733"/>
      <c r="AC252" s="3759"/>
      <c r="AD252" s="3733"/>
      <c r="AE252" s="3759"/>
      <c r="AF252" s="3733"/>
      <c r="AG252" s="3759"/>
      <c r="AH252" s="3733"/>
      <c r="AI252" s="3759"/>
      <c r="AJ252" s="3733"/>
      <c r="AK252" s="3759"/>
      <c r="AL252" s="3733"/>
      <c r="AM252" s="3830"/>
      <c r="AN252" s="363"/>
      <c r="AO252" s="373"/>
      <c r="AP252" s="57"/>
      <c r="AQ252" s="507"/>
      <c r="AR252" s="508"/>
      <c r="AS252" s="3733"/>
      <c r="AT252" s="3759"/>
      <c r="AU252" s="3759"/>
      <c r="AV252" s="3759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130"/>
      <c r="B253" s="3301" t="s">
        <v>227</v>
      </c>
      <c r="C253" s="436">
        <f t="shared" si="75"/>
        <v>0</v>
      </c>
      <c r="D253" s="437">
        <f t="shared" si="78"/>
        <v>0</v>
      </c>
      <c r="E253" s="3307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151"/>
      <c r="B254" s="3304" t="s">
        <v>228</v>
      </c>
      <c r="C254" s="3864">
        <f t="shared" si="75"/>
        <v>0</v>
      </c>
      <c r="D254" s="3566">
        <f t="shared" si="78"/>
        <v>0</v>
      </c>
      <c r="E254" s="3865">
        <f t="shared" si="78"/>
        <v>0</v>
      </c>
      <c r="F254" s="3856"/>
      <c r="G254" s="3807"/>
      <c r="H254" s="3856"/>
      <c r="I254" s="3807"/>
      <c r="J254" s="3856"/>
      <c r="K254" s="3807"/>
      <c r="L254" s="3856"/>
      <c r="M254" s="3807"/>
      <c r="N254" s="3856"/>
      <c r="O254" s="3807"/>
      <c r="P254" s="3856"/>
      <c r="Q254" s="3807"/>
      <c r="R254" s="3856"/>
      <c r="S254" s="3807"/>
      <c r="T254" s="3856"/>
      <c r="U254" s="3807"/>
      <c r="V254" s="3856"/>
      <c r="W254" s="3807"/>
      <c r="X254" s="3856"/>
      <c r="Y254" s="3807"/>
      <c r="Z254" s="3856"/>
      <c r="AA254" s="3807"/>
      <c r="AB254" s="3856"/>
      <c r="AC254" s="3807"/>
      <c r="AD254" s="3856"/>
      <c r="AE254" s="3807"/>
      <c r="AF254" s="3856"/>
      <c r="AG254" s="3807"/>
      <c r="AH254" s="3856"/>
      <c r="AI254" s="3807"/>
      <c r="AJ254" s="3856"/>
      <c r="AK254" s="3807"/>
      <c r="AL254" s="3856"/>
      <c r="AM254" s="428"/>
      <c r="AN254" s="3884"/>
      <c r="AO254" s="3885"/>
      <c r="AP254" s="3807"/>
      <c r="AQ254" s="384"/>
      <c r="AR254" s="504"/>
      <c r="AS254" s="3856"/>
      <c r="AT254" s="3807"/>
      <c r="AU254" s="3807"/>
      <c r="AV254" s="3807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113" t="s">
        <v>229</v>
      </c>
      <c r="B255" s="5114"/>
      <c r="C255" s="436">
        <f t="shared" si="75"/>
        <v>0</v>
      </c>
      <c r="D255" s="437">
        <f t="shared" si="78"/>
        <v>0</v>
      </c>
      <c r="E255" s="3307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3302">
        <f t="shared" si="78"/>
        <v>0</v>
      </c>
      <c r="F256" s="36"/>
      <c r="G256" s="40"/>
      <c r="H256" s="36"/>
      <c r="I256" s="40"/>
      <c r="J256" s="36"/>
      <c r="K256" s="40"/>
      <c r="L256" s="36"/>
      <c r="M256" s="40"/>
      <c r="N256" s="36"/>
      <c r="O256" s="40"/>
      <c r="P256" s="36"/>
      <c r="Q256" s="40"/>
      <c r="R256" s="36"/>
      <c r="S256" s="40"/>
      <c r="T256" s="36"/>
      <c r="U256" s="40"/>
      <c r="V256" s="36"/>
      <c r="W256" s="40"/>
      <c r="X256" s="36"/>
      <c r="Y256" s="40"/>
      <c r="Z256" s="36"/>
      <c r="AA256" s="40"/>
      <c r="AB256" s="36"/>
      <c r="AC256" s="40"/>
      <c r="AD256" s="36"/>
      <c r="AE256" s="40"/>
      <c r="AF256" s="36"/>
      <c r="AG256" s="40"/>
      <c r="AH256" s="36"/>
      <c r="AI256" s="40"/>
      <c r="AJ256" s="36"/>
      <c r="AK256" s="40"/>
      <c r="AL256" s="36"/>
      <c r="AM256" s="347"/>
      <c r="AN256" s="363"/>
      <c r="AO256" s="373"/>
      <c r="AP256" s="57"/>
      <c r="AQ256" s="40"/>
      <c r="AR256" s="240"/>
      <c r="AS256" s="36"/>
      <c r="AT256" s="40"/>
      <c r="AU256" s="40"/>
      <c r="AV256" s="40"/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3302">
        <f t="shared" si="78"/>
        <v>0</v>
      </c>
      <c r="F257" s="36"/>
      <c r="G257" s="40"/>
      <c r="H257" s="36"/>
      <c r="I257" s="40"/>
      <c r="J257" s="36"/>
      <c r="K257" s="40"/>
      <c r="L257" s="36"/>
      <c r="M257" s="40"/>
      <c r="N257" s="36"/>
      <c r="O257" s="40"/>
      <c r="P257" s="36"/>
      <c r="Q257" s="40"/>
      <c r="R257" s="36"/>
      <c r="S257" s="40"/>
      <c r="T257" s="36"/>
      <c r="U257" s="40"/>
      <c r="V257" s="36"/>
      <c r="W257" s="40"/>
      <c r="X257" s="36"/>
      <c r="Y257" s="40"/>
      <c r="Z257" s="36"/>
      <c r="AA257" s="40"/>
      <c r="AB257" s="36"/>
      <c r="AC257" s="40"/>
      <c r="AD257" s="36"/>
      <c r="AE257" s="40"/>
      <c r="AF257" s="36"/>
      <c r="AG257" s="40"/>
      <c r="AH257" s="36"/>
      <c r="AI257" s="40"/>
      <c r="AJ257" s="36"/>
      <c r="AK257" s="40"/>
      <c r="AL257" s="36"/>
      <c r="AM257" s="347"/>
      <c r="AN257" s="363"/>
      <c r="AO257" s="373"/>
      <c r="AP257" s="57"/>
      <c r="AQ257" s="40"/>
      <c r="AR257" s="240"/>
      <c r="AS257" s="36"/>
      <c r="AT257" s="40"/>
      <c r="AU257" s="40"/>
      <c r="AV257" s="40"/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5</v>
      </c>
      <c r="D258" s="442">
        <f t="shared" si="78"/>
        <v>0</v>
      </c>
      <c r="E258" s="3302">
        <f t="shared" si="78"/>
        <v>5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1</v>
      </c>
      <c r="L258" s="36">
        <v>0</v>
      </c>
      <c r="M258" s="40">
        <v>1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2</v>
      </c>
      <c r="AD258" s="36">
        <v>0</v>
      </c>
      <c r="AE258" s="40">
        <v>0</v>
      </c>
      <c r="AF258" s="36">
        <v>0</v>
      </c>
      <c r="AG258" s="40">
        <v>1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3</v>
      </c>
      <c r="AQ258" s="40">
        <v>0</v>
      </c>
      <c r="AR258" s="240">
        <v>0</v>
      </c>
      <c r="AS258" s="36">
        <v>0</v>
      </c>
      <c r="AT258" s="40">
        <v>0</v>
      </c>
      <c r="AU258" s="40">
        <v>2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3877" t="s">
        <v>234</v>
      </c>
      <c r="C259" s="441">
        <f t="shared" si="75"/>
        <v>0</v>
      </c>
      <c r="D259" s="442">
        <f t="shared" si="78"/>
        <v>0</v>
      </c>
      <c r="E259" s="3302">
        <f t="shared" si="78"/>
        <v>0</v>
      </c>
      <c r="F259" s="58"/>
      <c r="G259" s="60"/>
      <c r="H259" s="58"/>
      <c r="I259" s="60"/>
      <c r="J259" s="58"/>
      <c r="K259" s="60"/>
      <c r="L259" s="58"/>
      <c r="M259" s="60"/>
      <c r="N259" s="58"/>
      <c r="O259" s="60"/>
      <c r="P259" s="58"/>
      <c r="Q259" s="60"/>
      <c r="R259" s="58"/>
      <c r="S259" s="60"/>
      <c r="T259" s="58"/>
      <c r="U259" s="60"/>
      <c r="V259" s="58"/>
      <c r="W259" s="60"/>
      <c r="X259" s="58"/>
      <c r="Y259" s="60"/>
      <c r="Z259" s="58"/>
      <c r="AA259" s="60"/>
      <c r="AB259" s="58"/>
      <c r="AC259" s="60"/>
      <c r="AD259" s="58"/>
      <c r="AE259" s="60"/>
      <c r="AF259" s="58"/>
      <c r="AG259" s="60"/>
      <c r="AH259" s="58"/>
      <c r="AI259" s="60"/>
      <c r="AJ259" s="58"/>
      <c r="AK259" s="60"/>
      <c r="AL259" s="58"/>
      <c r="AM259" s="352"/>
      <c r="AN259" s="363"/>
      <c r="AO259" s="373"/>
      <c r="AP259" s="57"/>
      <c r="AQ259" s="60"/>
      <c r="AR259" s="307"/>
      <c r="AS259" s="58"/>
      <c r="AT259" s="60"/>
      <c r="AU259" s="60"/>
      <c r="AV259" s="60"/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130"/>
      <c r="B260" s="286" t="s">
        <v>235</v>
      </c>
      <c r="C260" s="441">
        <f t="shared" si="75"/>
        <v>0</v>
      </c>
      <c r="D260" s="442">
        <f t="shared" si="78"/>
        <v>0</v>
      </c>
      <c r="E260" s="3302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130"/>
      <c r="B261" s="286" t="s">
        <v>236</v>
      </c>
      <c r="C261" s="441">
        <f t="shared" si="75"/>
        <v>0</v>
      </c>
      <c r="D261" s="442">
        <f t="shared" si="78"/>
        <v>0</v>
      </c>
      <c r="E261" s="3302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130"/>
      <c r="B262" s="286" t="s">
        <v>237</v>
      </c>
      <c r="C262" s="441">
        <f t="shared" si="75"/>
        <v>0</v>
      </c>
      <c r="D262" s="442">
        <f t="shared" si="78"/>
        <v>0</v>
      </c>
      <c r="E262" s="3302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151"/>
      <c r="B263" s="477" t="s">
        <v>238</v>
      </c>
      <c r="C263" s="454">
        <f t="shared" si="75"/>
        <v>0</v>
      </c>
      <c r="D263" s="455">
        <f t="shared" si="78"/>
        <v>0</v>
      </c>
      <c r="E263" s="3305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733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1</v>
      </c>
      <c r="D265" s="455">
        <f>SUM(F265+H265+J265+L265+N265+P265+R265+T265+V265+X265+Z265+AB265+AD265+AF265+AH265+AJ265+AL265)</f>
        <v>1</v>
      </c>
      <c r="E265" s="3305">
        <f t="shared" ref="E265" si="79">SUM(G265+I265+K265+M265+O265+Q265+S265+U265+W265+Y265+AA265+AC265+AE265+AG265+AI265+AK265+AM265)</f>
        <v>0</v>
      </c>
      <c r="F265" s="43">
        <v>0</v>
      </c>
      <c r="G265" s="63">
        <v>0</v>
      </c>
      <c r="H265" s="43">
        <v>0</v>
      </c>
      <c r="I265" s="63">
        <v>0</v>
      </c>
      <c r="J265" s="43">
        <v>0</v>
      </c>
      <c r="K265" s="63">
        <v>0</v>
      </c>
      <c r="L265" s="43">
        <v>0</v>
      </c>
      <c r="M265" s="63">
        <v>0</v>
      </c>
      <c r="N265" s="43">
        <v>0</v>
      </c>
      <c r="O265" s="63">
        <v>0</v>
      </c>
      <c r="P265" s="43">
        <v>0</v>
      </c>
      <c r="Q265" s="63">
        <v>0</v>
      </c>
      <c r="R265" s="43">
        <v>0</v>
      </c>
      <c r="S265" s="63">
        <v>0</v>
      </c>
      <c r="T265" s="43">
        <v>1</v>
      </c>
      <c r="U265" s="63">
        <v>0</v>
      </c>
      <c r="V265" s="43">
        <v>0</v>
      </c>
      <c r="W265" s="63">
        <v>0</v>
      </c>
      <c r="X265" s="43">
        <v>0</v>
      </c>
      <c r="Y265" s="63">
        <v>0</v>
      </c>
      <c r="Z265" s="43">
        <v>0</v>
      </c>
      <c r="AA265" s="63">
        <v>0</v>
      </c>
      <c r="AB265" s="43">
        <v>0</v>
      </c>
      <c r="AC265" s="63">
        <v>0</v>
      </c>
      <c r="AD265" s="43">
        <v>0</v>
      </c>
      <c r="AE265" s="63">
        <v>0</v>
      </c>
      <c r="AF265" s="43">
        <v>0</v>
      </c>
      <c r="AG265" s="63">
        <v>0</v>
      </c>
      <c r="AH265" s="43">
        <v>0</v>
      </c>
      <c r="AI265" s="63">
        <v>0</v>
      </c>
      <c r="AJ265" s="43">
        <v>0</v>
      </c>
      <c r="AK265" s="63">
        <v>0</v>
      </c>
      <c r="AL265" s="43">
        <v>0</v>
      </c>
      <c r="AM265" s="456">
        <v>0</v>
      </c>
      <c r="AN265" s="3884">
        <v>0</v>
      </c>
      <c r="AO265" s="3885">
        <v>0</v>
      </c>
      <c r="AP265" s="3807">
        <v>1</v>
      </c>
      <c r="AQ265" s="511">
        <v>0</v>
      </c>
      <c r="AR265" s="480">
        <v>0</v>
      </c>
      <c r="AS265" s="43">
        <v>0</v>
      </c>
      <c r="AT265" s="63">
        <v>0</v>
      </c>
      <c r="AU265" s="63">
        <v>0</v>
      </c>
      <c r="AV265" s="63">
        <v>0</v>
      </c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117" t="s">
        <v>72</v>
      </c>
      <c r="D267" s="5117"/>
      <c r="E267" s="5117"/>
      <c r="F267" s="5123" t="s">
        <v>250</v>
      </c>
      <c r="G267" s="5124"/>
      <c r="H267" s="5123" t="s">
        <v>251</v>
      </c>
      <c r="I267" s="5124"/>
      <c r="J267" s="5123" t="s">
        <v>252</v>
      </c>
      <c r="K267" s="5124"/>
      <c r="L267" s="5123" t="s">
        <v>253</v>
      </c>
      <c r="M267" s="5124"/>
      <c r="N267" s="5123" t="s">
        <v>254</v>
      </c>
      <c r="O267" s="5124"/>
      <c r="P267" s="5123" t="s">
        <v>255</v>
      </c>
      <c r="Q267" s="5124"/>
      <c r="R267" s="5123" t="s">
        <v>256</v>
      </c>
      <c r="S267" s="5124"/>
      <c r="T267" s="5123" t="s">
        <v>257</v>
      </c>
      <c r="U267" s="5124"/>
      <c r="V267" s="5123" t="s">
        <v>258</v>
      </c>
      <c r="W267" s="5124"/>
      <c r="X267" s="5123" t="s">
        <v>259</v>
      </c>
      <c r="Y267" s="5124"/>
      <c r="Z267" s="5123" t="s">
        <v>260</v>
      </c>
      <c r="AA267" s="5124"/>
      <c r="AB267" s="5123" t="s">
        <v>261</v>
      </c>
      <c r="AC267" s="5124"/>
      <c r="AD267" s="5123" t="s">
        <v>262</v>
      </c>
      <c r="AE267" s="5124"/>
      <c r="AF267" s="5123" t="s">
        <v>263</v>
      </c>
      <c r="AG267" s="5124"/>
      <c r="AH267" s="5123" t="s">
        <v>264</v>
      </c>
      <c r="AI267" s="5124"/>
      <c r="AJ267" s="5123" t="s">
        <v>265</v>
      </c>
      <c r="AK267" s="5124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148"/>
      <c r="B268" s="5122"/>
      <c r="C268" s="3745" t="s">
        <v>97</v>
      </c>
      <c r="D268" s="3752" t="s">
        <v>62</v>
      </c>
      <c r="E268" s="3754" t="s">
        <v>98</v>
      </c>
      <c r="F268" s="3851" t="s">
        <v>62</v>
      </c>
      <c r="G268" s="3892" t="s">
        <v>98</v>
      </c>
      <c r="H268" s="3851" t="s">
        <v>62</v>
      </c>
      <c r="I268" s="3892" t="s">
        <v>98</v>
      </c>
      <c r="J268" s="3851" t="s">
        <v>62</v>
      </c>
      <c r="K268" s="3892" t="s">
        <v>98</v>
      </c>
      <c r="L268" s="3851" t="s">
        <v>62</v>
      </c>
      <c r="M268" s="3892" t="s">
        <v>98</v>
      </c>
      <c r="N268" s="3851" t="s">
        <v>62</v>
      </c>
      <c r="O268" s="3892" t="s">
        <v>98</v>
      </c>
      <c r="P268" s="3851" t="s">
        <v>62</v>
      </c>
      <c r="Q268" s="3892" t="s">
        <v>98</v>
      </c>
      <c r="R268" s="3851" t="s">
        <v>62</v>
      </c>
      <c r="S268" s="3892" t="s">
        <v>98</v>
      </c>
      <c r="T268" s="3851" t="s">
        <v>62</v>
      </c>
      <c r="U268" s="3892" t="s">
        <v>98</v>
      </c>
      <c r="V268" s="3851" t="s">
        <v>62</v>
      </c>
      <c r="W268" s="3892" t="s">
        <v>98</v>
      </c>
      <c r="X268" s="3851" t="s">
        <v>62</v>
      </c>
      <c r="Y268" s="3892" t="s">
        <v>98</v>
      </c>
      <c r="Z268" s="3851" t="s">
        <v>62</v>
      </c>
      <c r="AA268" s="3892" t="s">
        <v>98</v>
      </c>
      <c r="AB268" s="3851" t="s">
        <v>62</v>
      </c>
      <c r="AC268" s="3892" t="s">
        <v>98</v>
      </c>
      <c r="AD268" s="3851" t="s">
        <v>62</v>
      </c>
      <c r="AE268" s="3892" t="s">
        <v>98</v>
      </c>
      <c r="AF268" s="3851" t="s">
        <v>62</v>
      </c>
      <c r="AG268" s="3892" t="s">
        <v>98</v>
      </c>
      <c r="AH268" s="3851" t="s">
        <v>62</v>
      </c>
      <c r="AI268" s="3892" t="s">
        <v>98</v>
      </c>
      <c r="AJ268" s="3851" t="s">
        <v>62</v>
      </c>
      <c r="AK268" s="3892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3732" t="s">
        <v>171</v>
      </c>
      <c r="C269" s="3756">
        <f>SUM(D269+E269)</f>
        <v>0</v>
      </c>
      <c r="D269" s="3757">
        <f>SUM(F269+H269+J269+L269+N269+P269+R269+T269+V269+X269+Z269+AB269+AD269+AF269+AH269+AJ269)</f>
        <v>0</v>
      </c>
      <c r="E269" s="3758">
        <f>SUM(G269+I269+K269+M269+O269+Q269+S269+U269+W269+Y269+AA269+AC269+AE269+AG269+AI269+AK269)</f>
        <v>0</v>
      </c>
      <c r="F269" s="3733"/>
      <c r="G269" s="3759"/>
      <c r="H269" s="3733"/>
      <c r="I269" s="3759"/>
      <c r="J269" s="3733"/>
      <c r="K269" s="3759"/>
      <c r="L269" s="3733"/>
      <c r="M269" s="3759"/>
      <c r="N269" s="3733"/>
      <c r="O269" s="3759"/>
      <c r="P269" s="3733"/>
      <c r="Q269" s="3759"/>
      <c r="R269" s="3733"/>
      <c r="S269" s="3759"/>
      <c r="T269" s="3733"/>
      <c r="U269" s="3759"/>
      <c r="V269" s="3733"/>
      <c r="W269" s="3759"/>
      <c r="X269" s="3733"/>
      <c r="Y269" s="3759"/>
      <c r="Z269" s="3733"/>
      <c r="AA269" s="3759"/>
      <c r="AB269" s="3733"/>
      <c r="AC269" s="3759"/>
      <c r="AD269" s="3733"/>
      <c r="AE269" s="3759"/>
      <c r="AF269" s="3733"/>
      <c r="AG269" s="3759"/>
      <c r="AH269" s="3733"/>
      <c r="AI269" s="3759"/>
      <c r="AJ269" s="3733"/>
      <c r="AK269" s="3759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164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3310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3732" t="s">
        <v>171</v>
      </c>
      <c r="C271" s="3756">
        <f>SUM(D271+E271)</f>
        <v>0</v>
      </c>
      <c r="D271" s="3757">
        <f t="shared" si="80"/>
        <v>0</v>
      </c>
      <c r="E271" s="3758">
        <f t="shared" si="80"/>
        <v>0</v>
      </c>
      <c r="F271" s="3733"/>
      <c r="G271" s="3759"/>
      <c r="H271" s="3733"/>
      <c r="I271" s="3759"/>
      <c r="J271" s="3733"/>
      <c r="K271" s="3759"/>
      <c r="L271" s="3733"/>
      <c r="M271" s="3759"/>
      <c r="N271" s="3733"/>
      <c r="O271" s="3759"/>
      <c r="P271" s="3733"/>
      <c r="Q271" s="3759"/>
      <c r="R271" s="3733"/>
      <c r="S271" s="3759"/>
      <c r="T271" s="3733"/>
      <c r="U271" s="3759"/>
      <c r="V271" s="3733"/>
      <c r="W271" s="3759"/>
      <c r="X271" s="3733"/>
      <c r="Y271" s="3759"/>
      <c r="Z271" s="3733"/>
      <c r="AA271" s="3759"/>
      <c r="AB271" s="3733"/>
      <c r="AC271" s="3759"/>
      <c r="AD271" s="3733"/>
      <c r="AE271" s="3759"/>
      <c r="AF271" s="3733"/>
      <c r="AG271" s="3759"/>
      <c r="AH271" s="3733"/>
      <c r="AI271" s="3759"/>
      <c r="AJ271" s="3733"/>
      <c r="AK271" s="3759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164"/>
      <c r="B272" s="88" t="s">
        <v>85</v>
      </c>
      <c r="C272" s="3818">
        <f>SUM(D272+E272)</f>
        <v>0</v>
      </c>
      <c r="D272" s="3453">
        <f t="shared" si="80"/>
        <v>0</v>
      </c>
      <c r="E272" s="3805">
        <f t="shared" si="80"/>
        <v>0</v>
      </c>
      <c r="F272" s="3856"/>
      <c r="G272" s="3807"/>
      <c r="H272" s="3856"/>
      <c r="I272" s="3807"/>
      <c r="J272" s="3856"/>
      <c r="K272" s="3807"/>
      <c r="L272" s="3856"/>
      <c r="M272" s="3807"/>
      <c r="N272" s="3856"/>
      <c r="O272" s="3807"/>
      <c r="P272" s="3856"/>
      <c r="Q272" s="3807"/>
      <c r="R272" s="3856"/>
      <c r="S272" s="3807"/>
      <c r="T272" s="3856"/>
      <c r="U272" s="3807"/>
      <c r="V272" s="3856"/>
      <c r="W272" s="3807"/>
      <c r="X272" s="3856"/>
      <c r="Y272" s="3807"/>
      <c r="Z272" s="3856"/>
      <c r="AA272" s="3807"/>
      <c r="AB272" s="3856"/>
      <c r="AC272" s="3807"/>
      <c r="AD272" s="3856"/>
      <c r="AE272" s="3807"/>
      <c r="AF272" s="3856"/>
      <c r="AG272" s="3807"/>
      <c r="AH272" s="3856"/>
      <c r="AI272" s="3807"/>
      <c r="AJ272" s="3856"/>
      <c r="AK272" s="3807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169" t="s">
        <v>271</v>
      </c>
      <c r="G274" s="5170"/>
      <c r="H274" s="5170"/>
      <c r="I274" s="5170"/>
      <c r="J274" s="5170"/>
      <c r="K274" s="5170"/>
      <c r="L274" s="5170"/>
      <c r="M274" s="5170"/>
      <c r="N274" s="5170"/>
      <c r="O274" s="5170"/>
      <c r="P274" s="5170"/>
      <c r="Q274" s="5170"/>
      <c r="R274" s="5170"/>
      <c r="S274" s="5170"/>
      <c r="T274" s="5170"/>
      <c r="U274" s="5170"/>
      <c r="V274" s="5170"/>
      <c r="W274" s="5170"/>
      <c r="X274" s="5170"/>
      <c r="Y274" s="5170"/>
      <c r="Z274" s="5170"/>
      <c r="AA274" s="5170"/>
      <c r="AB274" s="5170"/>
      <c r="AC274" s="5170"/>
      <c r="AD274" s="5170"/>
      <c r="AE274" s="5170"/>
      <c r="AF274" s="5170"/>
      <c r="AG274" s="5170"/>
      <c r="AH274" s="5170"/>
      <c r="AI274" s="5170"/>
      <c r="AJ274" s="5170"/>
      <c r="AK274" s="5171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166"/>
      <c r="B275" s="5168"/>
      <c r="C275" s="5148"/>
      <c r="D275" s="4790"/>
      <c r="E275" s="5122"/>
      <c r="F275" s="5169" t="s">
        <v>183</v>
      </c>
      <c r="G275" s="5172"/>
      <c r="H275" s="5169" t="s">
        <v>184</v>
      </c>
      <c r="I275" s="5172"/>
      <c r="J275" s="5169" t="s">
        <v>119</v>
      </c>
      <c r="K275" s="5172"/>
      <c r="L275" s="5169" t="s">
        <v>12</v>
      </c>
      <c r="M275" s="5172"/>
      <c r="N275" s="5123" t="s">
        <v>13</v>
      </c>
      <c r="O275" s="5124"/>
      <c r="P275" s="5123" t="s">
        <v>14</v>
      </c>
      <c r="Q275" s="5124"/>
      <c r="R275" s="5123" t="s">
        <v>15</v>
      </c>
      <c r="S275" s="5124"/>
      <c r="T275" s="5123" t="s">
        <v>16</v>
      </c>
      <c r="U275" s="5124"/>
      <c r="V275" s="5123" t="s">
        <v>17</v>
      </c>
      <c r="W275" s="5124"/>
      <c r="X275" s="5123" t="s">
        <v>18</v>
      </c>
      <c r="Y275" s="5124"/>
      <c r="Z275" s="5123" t="s">
        <v>273</v>
      </c>
      <c r="AA275" s="5124"/>
      <c r="AB275" s="5123" t="s">
        <v>45</v>
      </c>
      <c r="AC275" s="5124"/>
      <c r="AD275" s="5123" t="s">
        <v>46</v>
      </c>
      <c r="AE275" s="5124"/>
      <c r="AF275" s="5123" t="s">
        <v>274</v>
      </c>
      <c r="AG275" s="5124"/>
      <c r="AH275" s="5123" t="s">
        <v>275</v>
      </c>
      <c r="AI275" s="5124"/>
      <c r="AJ275" s="5102" t="s">
        <v>276</v>
      </c>
      <c r="AK275" s="5111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167"/>
      <c r="B276" s="5164"/>
      <c r="C276" s="805" t="s">
        <v>97</v>
      </c>
      <c r="D276" s="806" t="s">
        <v>62</v>
      </c>
      <c r="E276" s="3298" t="s">
        <v>98</v>
      </c>
      <c r="F276" s="807" t="s">
        <v>62</v>
      </c>
      <c r="G276" s="686" t="s">
        <v>98</v>
      </c>
      <c r="H276" s="807" t="s">
        <v>62</v>
      </c>
      <c r="I276" s="686" t="s">
        <v>98</v>
      </c>
      <c r="J276" s="807" t="s">
        <v>62</v>
      </c>
      <c r="K276" s="686" t="s">
        <v>98</v>
      </c>
      <c r="L276" s="807" t="s">
        <v>62</v>
      </c>
      <c r="M276" s="686" t="s">
        <v>98</v>
      </c>
      <c r="N276" s="807" t="s">
        <v>62</v>
      </c>
      <c r="O276" s="686" t="s">
        <v>98</v>
      </c>
      <c r="P276" s="807" t="s">
        <v>62</v>
      </c>
      <c r="Q276" s="686" t="s">
        <v>98</v>
      </c>
      <c r="R276" s="807" t="s">
        <v>62</v>
      </c>
      <c r="S276" s="686" t="s">
        <v>98</v>
      </c>
      <c r="T276" s="3318" t="s">
        <v>62</v>
      </c>
      <c r="U276" s="3318" t="s">
        <v>98</v>
      </c>
      <c r="V276" s="3893" t="s">
        <v>62</v>
      </c>
      <c r="W276" s="686" t="s">
        <v>98</v>
      </c>
      <c r="X276" s="807" t="s">
        <v>62</v>
      </c>
      <c r="Y276" s="686" t="s">
        <v>98</v>
      </c>
      <c r="Z276" s="807" t="s">
        <v>62</v>
      </c>
      <c r="AA276" s="686" t="s">
        <v>98</v>
      </c>
      <c r="AB276" s="807" t="s">
        <v>62</v>
      </c>
      <c r="AC276" s="686" t="s">
        <v>98</v>
      </c>
      <c r="AD276" s="807" t="s">
        <v>62</v>
      </c>
      <c r="AE276" s="686" t="s">
        <v>98</v>
      </c>
      <c r="AF276" s="807" t="s">
        <v>62</v>
      </c>
      <c r="AG276" s="686" t="s">
        <v>98</v>
      </c>
      <c r="AH276" s="807" t="s">
        <v>62</v>
      </c>
      <c r="AI276" s="686" t="s">
        <v>98</v>
      </c>
      <c r="AJ276" s="807" t="s">
        <v>62</v>
      </c>
      <c r="AK276" s="687" t="s">
        <v>98</v>
      </c>
      <c r="AL276" s="5122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809">
        <f>SUM(D277+E277)</f>
        <v>0</v>
      </c>
      <c r="D277" s="810">
        <f>SUM(F277+H277+J277+L277+N277+P277+R277+T277+V277+X277+Z277+AB277+AD277+AF277+AH277+AJ277)</f>
        <v>0</v>
      </c>
      <c r="E277" s="3829">
        <f>SUM(G277+I277+K277+M277+O277+Q277+S277+U277+W277+Y277+AA277+AC277+AE277+AG277+AI277+AK277)</f>
        <v>0</v>
      </c>
      <c r="F277" s="3733"/>
      <c r="G277" s="3759"/>
      <c r="H277" s="3733"/>
      <c r="I277" s="3759"/>
      <c r="J277" s="3733"/>
      <c r="K277" s="3759"/>
      <c r="L277" s="3733"/>
      <c r="M277" s="3759"/>
      <c r="N277" s="3733"/>
      <c r="O277" s="3759"/>
      <c r="P277" s="3733"/>
      <c r="Q277" s="3759"/>
      <c r="R277" s="3733"/>
      <c r="S277" s="3759"/>
      <c r="T277" s="3733"/>
      <c r="U277" s="3759"/>
      <c r="V277" s="3733"/>
      <c r="W277" s="3759"/>
      <c r="X277" s="3733"/>
      <c r="Y277" s="3759"/>
      <c r="Z277" s="3733"/>
      <c r="AA277" s="3759"/>
      <c r="AB277" s="3733"/>
      <c r="AC277" s="3759"/>
      <c r="AD277" s="3733"/>
      <c r="AE277" s="3759"/>
      <c r="AF277" s="3733"/>
      <c r="AG277" s="3759"/>
      <c r="AH277" s="3733"/>
      <c r="AI277" s="3759"/>
      <c r="AJ277" s="3733"/>
      <c r="AK277" s="3760"/>
      <c r="AL277" s="3759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164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734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3810"/>
      <c r="AW279" s="3744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164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3816"/>
      <c r="AW280" s="3777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3816"/>
      <c r="AW281" s="3777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128" t="s">
        <v>281</v>
      </c>
      <c r="D282" s="5128"/>
      <c r="E282" s="5128"/>
      <c r="F282" s="5123" t="s">
        <v>282</v>
      </c>
      <c r="G282" s="5095"/>
      <c r="H282" s="5095"/>
      <c r="I282" s="5095"/>
      <c r="J282" s="5095"/>
      <c r="K282" s="5095"/>
      <c r="L282" s="5095"/>
      <c r="M282" s="5095"/>
      <c r="N282" s="5095"/>
      <c r="O282" s="5095"/>
      <c r="P282" s="5095"/>
      <c r="Q282" s="5095"/>
      <c r="R282" s="5095"/>
      <c r="S282" s="5095"/>
      <c r="T282" s="5095"/>
      <c r="U282" s="5095"/>
      <c r="V282" s="5095"/>
      <c r="W282" s="5095"/>
      <c r="X282" s="5095"/>
      <c r="Y282" s="5095"/>
      <c r="Z282" s="5095"/>
      <c r="AA282" s="5095"/>
      <c r="AB282" s="5095"/>
      <c r="AC282" s="5095"/>
      <c r="AD282" s="5095"/>
      <c r="AE282" s="5095"/>
      <c r="AF282" s="5095"/>
      <c r="AG282" s="5095"/>
      <c r="AH282" s="5095"/>
      <c r="AI282" s="5095"/>
      <c r="AJ282" s="5095"/>
      <c r="AK282" s="5095"/>
      <c r="AL282" s="5095"/>
      <c r="AM282" s="5173"/>
      <c r="AN282" s="5146" t="s">
        <v>85</v>
      </c>
      <c r="AO282" s="5146"/>
      <c r="AP282" s="5103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3816"/>
      <c r="AW282" s="3777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128"/>
      <c r="D283" s="5128"/>
      <c r="E283" s="5128"/>
      <c r="F283" s="5102" t="s">
        <v>284</v>
      </c>
      <c r="G283" s="5146"/>
      <c r="H283" s="5102" t="s">
        <v>183</v>
      </c>
      <c r="I283" s="5146"/>
      <c r="J283" s="5102" t="s">
        <v>184</v>
      </c>
      <c r="K283" s="5146"/>
      <c r="L283" s="5102" t="s">
        <v>119</v>
      </c>
      <c r="M283" s="5146"/>
      <c r="N283" s="5102" t="s">
        <v>12</v>
      </c>
      <c r="O283" s="5146"/>
      <c r="P283" s="5102" t="s">
        <v>121</v>
      </c>
      <c r="Q283" s="5103"/>
      <c r="R283" s="5102" t="s">
        <v>122</v>
      </c>
      <c r="S283" s="5103"/>
      <c r="T283" s="5102" t="s">
        <v>123</v>
      </c>
      <c r="U283" s="5103"/>
      <c r="V283" s="5102" t="s">
        <v>124</v>
      </c>
      <c r="W283" s="5103"/>
      <c r="X283" s="5102" t="s">
        <v>125</v>
      </c>
      <c r="Y283" s="5103"/>
      <c r="Z283" s="5102" t="s">
        <v>126</v>
      </c>
      <c r="AA283" s="5103"/>
      <c r="AB283" s="5102" t="s">
        <v>127</v>
      </c>
      <c r="AC283" s="5103"/>
      <c r="AD283" s="5102" t="s">
        <v>128</v>
      </c>
      <c r="AE283" s="5103"/>
      <c r="AF283" s="5102" t="s">
        <v>129</v>
      </c>
      <c r="AG283" s="5103"/>
      <c r="AH283" s="5102" t="s">
        <v>130</v>
      </c>
      <c r="AI283" s="5103"/>
      <c r="AJ283" s="5102" t="s">
        <v>131</v>
      </c>
      <c r="AK283" s="5103"/>
      <c r="AL283" s="5102" t="s">
        <v>132</v>
      </c>
      <c r="AM283" s="5111"/>
      <c r="AN283" s="4887" t="s">
        <v>285</v>
      </c>
      <c r="AO283" s="4887" t="s">
        <v>286</v>
      </c>
      <c r="AP283" s="4889" t="s">
        <v>287</v>
      </c>
      <c r="AQ283" s="5174"/>
      <c r="AR283" s="5175"/>
      <c r="AS283" s="5130"/>
      <c r="AT283" s="5130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148"/>
      <c r="B284" s="5122"/>
      <c r="C284" s="3745" t="s">
        <v>97</v>
      </c>
      <c r="D284" s="3752" t="s">
        <v>62</v>
      </c>
      <c r="E284" s="3892" t="s">
        <v>98</v>
      </c>
      <c r="F284" s="3745" t="s">
        <v>288</v>
      </c>
      <c r="G284" s="3746" t="s">
        <v>98</v>
      </c>
      <c r="H284" s="3745" t="s">
        <v>288</v>
      </c>
      <c r="I284" s="3746" t="s">
        <v>98</v>
      </c>
      <c r="J284" s="3745" t="s">
        <v>288</v>
      </c>
      <c r="K284" s="3746" t="s">
        <v>98</v>
      </c>
      <c r="L284" s="3745" t="s">
        <v>288</v>
      </c>
      <c r="M284" s="3746" t="s">
        <v>98</v>
      </c>
      <c r="N284" s="3745" t="s">
        <v>288</v>
      </c>
      <c r="O284" s="3746" t="s">
        <v>98</v>
      </c>
      <c r="P284" s="3745" t="s">
        <v>288</v>
      </c>
      <c r="Q284" s="3746" t="s">
        <v>98</v>
      </c>
      <c r="R284" s="3745" t="s">
        <v>288</v>
      </c>
      <c r="S284" s="3746" t="s">
        <v>98</v>
      </c>
      <c r="T284" s="3745" t="s">
        <v>288</v>
      </c>
      <c r="U284" s="3746" t="s">
        <v>98</v>
      </c>
      <c r="V284" s="3745" t="s">
        <v>288</v>
      </c>
      <c r="W284" s="3746" t="s">
        <v>98</v>
      </c>
      <c r="X284" s="3745" t="s">
        <v>288</v>
      </c>
      <c r="Y284" s="3746" t="s">
        <v>98</v>
      </c>
      <c r="Z284" s="3745" t="s">
        <v>288</v>
      </c>
      <c r="AA284" s="3746" t="s">
        <v>98</v>
      </c>
      <c r="AB284" s="3745" t="s">
        <v>288</v>
      </c>
      <c r="AC284" s="3746" t="s">
        <v>98</v>
      </c>
      <c r="AD284" s="3745" t="s">
        <v>288</v>
      </c>
      <c r="AE284" s="3746" t="s">
        <v>98</v>
      </c>
      <c r="AF284" s="3745" t="s">
        <v>288</v>
      </c>
      <c r="AG284" s="3746" t="s">
        <v>98</v>
      </c>
      <c r="AH284" s="3745" t="s">
        <v>288</v>
      </c>
      <c r="AI284" s="3746" t="s">
        <v>98</v>
      </c>
      <c r="AJ284" s="3745" t="s">
        <v>288</v>
      </c>
      <c r="AK284" s="3746" t="s">
        <v>98</v>
      </c>
      <c r="AL284" s="3745" t="s">
        <v>288</v>
      </c>
      <c r="AM284" s="3894" t="s">
        <v>98</v>
      </c>
      <c r="AN284" s="5176"/>
      <c r="AO284" s="5176"/>
      <c r="AP284" s="5122"/>
      <c r="AQ284" s="3745" t="s">
        <v>289</v>
      </c>
      <c r="AR284" s="3895" t="s">
        <v>290</v>
      </c>
      <c r="AS284" s="5151"/>
      <c r="AT284" s="5151"/>
      <c r="AU284" s="5122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125" t="s">
        <v>291</v>
      </c>
      <c r="B285" s="5126"/>
      <c r="C285" s="3854">
        <f t="shared" ref="C285:C294" si="82">SUM(D285+E285)</f>
        <v>2</v>
      </c>
      <c r="D285" s="3855">
        <f>SUM(F285+H285+J285+L285+N285+P285+R285+T285+V285+X285+Z285+AB285+AD285+AF285+AH285+AJ285+AL285)</f>
        <v>0</v>
      </c>
      <c r="E285" s="3868">
        <f>SUM(G285+I285+K285+M285+O285+Q285+S285+U285+W285+Y285+AA285+AC285+AE285+AG285+AI285+AK285+AM285)</f>
        <v>2</v>
      </c>
      <c r="F285" s="3854">
        <f>SUM(F295:F303)</f>
        <v>0</v>
      </c>
      <c r="G285" s="3896">
        <f>SUM(G295:G303)</f>
        <v>0</v>
      </c>
      <c r="H285" s="3854">
        <f>SUM(H295:H303)</f>
        <v>0</v>
      </c>
      <c r="I285" s="3896">
        <f>SUM(I295:I303)</f>
        <v>0</v>
      </c>
      <c r="J285" s="3854">
        <f>SUM(J295:J303)</f>
        <v>0</v>
      </c>
      <c r="K285" s="3896">
        <f>SUM(K286:K303)</f>
        <v>0</v>
      </c>
      <c r="L285" s="3854">
        <f>SUM(L295:L303)</f>
        <v>0</v>
      </c>
      <c r="M285" s="3896">
        <f>SUM(M286:M303)</f>
        <v>0</v>
      </c>
      <c r="N285" s="3854">
        <f>SUM(N295:N303)</f>
        <v>0</v>
      </c>
      <c r="O285" s="3896">
        <f>SUM(O286:O303)</f>
        <v>0</v>
      </c>
      <c r="P285" s="3854">
        <f>SUM(P295:P303)</f>
        <v>0</v>
      </c>
      <c r="Q285" s="3896">
        <f>SUM(Q286:Q303)</f>
        <v>0</v>
      </c>
      <c r="R285" s="3854">
        <f>SUM(R295:R303)</f>
        <v>0</v>
      </c>
      <c r="S285" s="3896">
        <f>SUM(S286:S303)</f>
        <v>0</v>
      </c>
      <c r="T285" s="3854">
        <f>SUM(T295:T303)</f>
        <v>0</v>
      </c>
      <c r="U285" s="3896">
        <f>SUM(U286:U303)</f>
        <v>1</v>
      </c>
      <c r="V285" s="3854">
        <f>SUM(V295:V303)</f>
        <v>0</v>
      </c>
      <c r="W285" s="3896">
        <f>SUM(W286:W303)</f>
        <v>0</v>
      </c>
      <c r="X285" s="3854">
        <f>SUM(X295:X303)</f>
        <v>0</v>
      </c>
      <c r="Y285" s="3896">
        <f>SUM(Y286:Y303)</f>
        <v>0</v>
      </c>
      <c r="Z285" s="3854">
        <f>SUM(Z295:Z303)</f>
        <v>0</v>
      </c>
      <c r="AA285" s="3896">
        <f>SUM(AA286:AA303)</f>
        <v>0</v>
      </c>
      <c r="AB285" s="3854">
        <f t="shared" ref="AB285:AM285" si="83">SUM(AB295:AB303)</f>
        <v>0</v>
      </c>
      <c r="AC285" s="3896">
        <f>SUM(AC286:AC303)</f>
        <v>0</v>
      </c>
      <c r="AD285" s="3854">
        <f t="shared" si="83"/>
        <v>0</v>
      </c>
      <c r="AE285" s="3896">
        <f t="shared" si="83"/>
        <v>1</v>
      </c>
      <c r="AF285" s="3854">
        <f t="shared" si="83"/>
        <v>0</v>
      </c>
      <c r="AG285" s="3896">
        <f t="shared" si="83"/>
        <v>0</v>
      </c>
      <c r="AH285" s="3854">
        <f t="shared" si="83"/>
        <v>0</v>
      </c>
      <c r="AI285" s="3896">
        <f t="shared" si="83"/>
        <v>0</v>
      </c>
      <c r="AJ285" s="3854">
        <f t="shared" si="83"/>
        <v>0</v>
      </c>
      <c r="AK285" s="3896">
        <f t="shared" si="83"/>
        <v>0</v>
      </c>
      <c r="AL285" s="3854">
        <f>SUM(AL295:AL303)</f>
        <v>0</v>
      </c>
      <c r="AM285" s="3897">
        <f t="shared" si="83"/>
        <v>0</v>
      </c>
      <c r="AN285" s="3886">
        <f t="shared" ref="AN285:AU285" si="84">SUM(AN286:AN303)</f>
        <v>1</v>
      </c>
      <c r="AO285" s="3886">
        <f t="shared" si="84"/>
        <v>1</v>
      </c>
      <c r="AP285" s="814">
        <f t="shared" si="84"/>
        <v>0</v>
      </c>
      <c r="AQ285" s="3854">
        <f t="shared" si="84"/>
        <v>0</v>
      </c>
      <c r="AR285" s="814">
        <f t="shared" si="84"/>
        <v>0</v>
      </c>
      <c r="AS285" s="3898">
        <f t="shared" si="84"/>
        <v>0</v>
      </c>
      <c r="AT285" s="3898">
        <f t="shared" si="84"/>
        <v>0</v>
      </c>
      <c r="AU285" s="3868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3899" t="s">
        <v>33</v>
      </c>
      <c r="C286" s="234">
        <f t="shared" si="82"/>
        <v>0</v>
      </c>
      <c r="D286" s="3241"/>
      <c r="E286" s="3900">
        <f t="shared" ref="E286:E294" si="85">SUM(K286+M286+O286+Q286+S286+U286+W286+Y286+AA286+AC286)</f>
        <v>0</v>
      </c>
      <c r="F286" s="3901"/>
      <c r="G286" s="507"/>
      <c r="H286" s="3901"/>
      <c r="I286" s="507"/>
      <c r="J286" s="3901"/>
      <c r="K286" s="57"/>
      <c r="L286" s="3901"/>
      <c r="M286" s="57"/>
      <c r="N286" s="3901"/>
      <c r="O286" s="57"/>
      <c r="P286" s="3901"/>
      <c r="Q286" s="57"/>
      <c r="R286" s="3901"/>
      <c r="S286" s="57"/>
      <c r="T286" s="3901"/>
      <c r="U286" s="57"/>
      <c r="V286" s="3901"/>
      <c r="W286" s="57"/>
      <c r="X286" s="3901"/>
      <c r="Y286" s="57"/>
      <c r="Z286" s="3901"/>
      <c r="AA286" s="57"/>
      <c r="AB286" s="3901"/>
      <c r="AC286" s="57"/>
      <c r="AD286" s="3901"/>
      <c r="AE286" s="507"/>
      <c r="AF286" s="3901"/>
      <c r="AG286" s="507"/>
      <c r="AH286" s="3901"/>
      <c r="AI286" s="507"/>
      <c r="AJ286" s="3901"/>
      <c r="AK286" s="507"/>
      <c r="AL286" s="3901"/>
      <c r="AM286" s="551"/>
      <c r="AN286" s="3902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3307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3302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3302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3302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3302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3302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3302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177"/>
      <c r="B294" s="3309" t="s">
        <v>299</v>
      </c>
      <c r="C294" s="287">
        <f t="shared" si="82"/>
        <v>0</v>
      </c>
      <c r="D294" s="559"/>
      <c r="E294" s="3305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3899" t="s">
        <v>33</v>
      </c>
      <c r="C295" s="436">
        <f t="shared" ref="C295:C303" si="93">SUM(D295+E295)</f>
        <v>0</v>
      </c>
      <c r="D295" s="437">
        <f>SUM(F295+H295+J295+L295+N295+P295+R295+T295+V295+X295+Z295+AB295+AD295+AF295+AH295+AJ295+AL295)</f>
        <v>0</v>
      </c>
      <c r="E295" s="3307">
        <f>SUM(G295+I295+K295+M295+O295+Q295+S295+U295+W295+Y295+AA295+AC295+AE295+AG295+AI295+AK295+AM295)</f>
        <v>0</v>
      </c>
      <c r="F295" s="3903"/>
      <c r="G295" s="3904"/>
      <c r="H295" s="3905"/>
      <c r="I295" s="3904"/>
      <c r="J295" s="3905"/>
      <c r="K295" s="381"/>
      <c r="L295" s="3906"/>
      <c r="M295" s="3904"/>
      <c r="N295" s="3905"/>
      <c r="O295" s="3907"/>
      <c r="P295" s="3903"/>
      <c r="Q295" s="3904"/>
      <c r="R295" s="3905"/>
      <c r="S295" s="3907"/>
      <c r="T295" s="3903"/>
      <c r="U295" s="3904"/>
      <c r="V295" s="3905"/>
      <c r="W295" s="3907"/>
      <c r="X295" s="3903"/>
      <c r="Y295" s="3904"/>
      <c r="Z295" s="3905"/>
      <c r="AA295" s="3907"/>
      <c r="AB295" s="3903"/>
      <c r="AC295" s="3904"/>
      <c r="AD295" s="3905"/>
      <c r="AE295" s="3907"/>
      <c r="AF295" s="3903"/>
      <c r="AG295" s="3904"/>
      <c r="AH295" s="3905"/>
      <c r="AI295" s="3907"/>
      <c r="AJ295" s="3903"/>
      <c r="AK295" s="3904"/>
      <c r="AL295" s="3905"/>
      <c r="AM295" s="3908"/>
      <c r="AN295" s="3734"/>
      <c r="AO295" s="373"/>
      <c r="AP295" s="57"/>
      <c r="AQ295" s="55"/>
      <c r="AR295" s="57"/>
      <c r="AS295" s="439"/>
      <c r="AT295" s="439"/>
      <c r="AU295" s="57"/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3307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2</v>
      </c>
      <c r="D297" s="235">
        <f t="shared" si="94"/>
        <v>0</v>
      </c>
      <c r="E297" s="3302">
        <f t="shared" si="94"/>
        <v>2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/>
      <c r="S297" s="38"/>
      <c r="T297" s="36"/>
      <c r="U297" s="41">
        <v>1</v>
      </c>
      <c r="V297" s="237"/>
      <c r="W297" s="38"/>
      <c r="X297" s="36"/>
      <c r="Y297" s="41"/>
      <c r="Z297" s="237"/>
      <c r="AA297" s="38"/>
      <c r="AB297" s="36"/>
      <c r="AC297" s="41"/>
      <c r="AD297" s="237"/>
      <c r="AE297" s="38">
        <v>1</v>
      </c>
      <c r="AF297" s="36"/>
      <c r="AG297" s="41"/>
      <c r="AH297" s="237"/>
      <c r="AI297" s="38"/>
      <c r="AJ297" s="36"/>
      <c r="AK297" s="41"/>
      <c r="AL297" s="237"/>
      <c r="AM297" s="39"/>
      <c r="AN297" s="237">
        <v>1</v>
      </c>
      <c r="AO297" s="237">
        <v>1</v>
      </c>
      <c r="AP297" s="40"/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3302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3302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3302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3302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3302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177"/>
      <c r="B303" s="3309" t="s">
        <v>299</v>
      </c>
      <c r="C303" s="287">
        <f t="shared" si="93"/>
        <v>0</v>
      </c>
      <c r="D303" s="288">
        <f t="shared" si="94"/>
        <v>0</v>
      </c>
      <c r="E303" s="3305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3816"/>
      <c r="AY303" s="3777"/>
      <c r="AZ303" s="3777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3816"/>
      <c r="AY304" s="3777"/>
      <c r="AZ304" s="3777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123" t="s">
        <v>302</v>
      </c>
      <c r="G305" s="5095"/>
      <c r="H305" s="5095"/>
      <c r="I305" s="5095"/>
      <c r="J305" s="5095"/>
      <c r="K305" s="5095"/>
      <c r="L305" s="5095"/>
      <c r="M305" s="5095"/>
      <c r="N305" s="5095"/>
      <c r="O305" s="5095"/>
      <c r="P305" s="5095"/>
      <c r="Q305" s="5095"/>
      <c r="R305" s="5095"/>
      <c r="S305" s="5095"/>
      <c r="T305" s="5095"/>
      <c r="U305" s="5095"/>
      <c r="V305" s="5095"/>
      <c r="W305" s="5095"/>
      <c r="X305" s="5095"/>
      <c r="Y305" s="5095"/>
      <c r="Z305" s="5095"/>
      <c r="AA305" s="5095"/>
      <c r="AB305" s="5095"/>
      <c r="AC305" s="5095"/>
      <c r="AD305" s="5095"/>
      <c r="AE305" s="5095"/>
      <c r="AF305" s="5095"/>
      <c r="AG305" s="5095"/>
      <c r="AH305" s="5095"/>
      <c r="AI305" s="5095"/>
      <c r="AJ305" s="5095"/>
      <c r="AK305" s="5095"/>
      <c r="AL305" s="5095"/>
      <c r="AM305" s="5095"/>
      <c r="AN305" s="5095"/>
      <c r="AO305" s="5095"/>
      <c r="AP305" s="5095"/>
      <c r="AQ305" s="5095"/>
      <c r="AR305" s="5095"/>
      <c r="AS305" s="5173"/>
      <c r="AT305" s="5178" t="s">
        <v>283</v>
      </c>
      <c r="AU305" s="5109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182"/>
      <c r="D306" s="4909"/>
      <c r="E306" s="5177"/>
      <c r="F306" s="5102" t="s">
        <v>303</v>
      </c>
      <c r="G306" s="5146"/>
      <c r="H306" s="5102" t="s">
        <v>304</v>
      </c>
      <c r="I306" s="5146"/>
      <c r="J306" s="5102" t="s">
        <v>305</v>
      </c>
      <c r="K306" s="5146"/>
      <c r="L306" s="5102" t="s">
        <v>306</v>
      </c>
      <c r="M306" s="5146"/>
      <c r="N306" s="5102" t="s">
        <v>307</v>
      </c>
      <c r="O306" s="5146"/>
      <c r="P306" s="5102" t="s">
        <v>184</v>
      </c>
      <c r="Q306" s="5146"/>
      <c r="R306" s="5102" t="s">
        <v>119</v>
      </c>
      <c r="S306" s="5146"/>
      <c r="T306" s="5102" t="s">
        <v>12</v>
      </c>
      <c r="U306" s="5146"/>
      <c r="V306" s="5102" t="s">
        <v>121</v>
      </c>
      <c r="W306" s="5103"/>
      <c r="X306" s="5102" t="s">
        <v>122</v>
      </c>
      <c r="Y306" s="5103"/>
      <c r="Z306" s="5102" t="s">
        <v>123</v>
      </c>
      <c r="AA306" s="5103"/>
      <c r="AB306" s="5102" t="s">
        <v>124</v>
      </c>
      <c r="AC306" s="5103"/>
      <c r="AD306" s="5102" t="s">
        <v>125</v>
      </c>
      <c r="AE306" s="5103"/>
      <c r="AF306" s="5102" t="s">
        <v>126</v>
      </c>
      <c r="AG306" s="5103"/>
      <c r="AH306" s="5102" t="s">
        <v>127</v>
      </c>
      <c r="AI306" s="5103"/>
      <c r="AJ306" s="5102" t="s">
        <v>128</v>
      </c>
      <c r="AK306" s="5103"/>
      <c r="AL306" s="5102" t="s">
        <v>129</v>
      </c>
      <c r="AM306" s="5103"/>
      <c r="AN306" s="5102" t="s">
        <v>130</v>
      </c>
      <c r="AO306" s="5103"/>
      <c r="AP306" s="5102" t="s">
        <v>131</v>
      </c>
      <c r="AQ306" s="5103"/>
      <c r="AR306" s="5102" t="s">
        <v>132</v>
      </c>
      <c r="AS306" s="5111"/>
      <c r="AT306" s="5184" t="s">
        <v>289</v>
      </c>
      <c r="AU306" s="4729" t="s">
        <v>290</v>
      </c>
      <c r="AV306" s="5130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148"/>
      <c r="B307" s="5122"/>
      <c r="C307" s="3745" t="s">
        <v>97</v>
      </c>
      <c r="D307" s="3316" t="s">
        <v>62</v>
      </c>
      <c r="E307" s="3299" t="s">
        <v>98</v>
      </c>
      <c r="F307" s="3745" t="s">
        <v>288</v>
      </c>
      <c r="G307" s="3746" t="s">
        <v>98</v>
      </c>
      <c r="H307" s="3745" t="s">
        <v>288</v>
      </c>
      <c r="I307" s="3746" t="s">
        <v>98</v>
      </c>
      <c r="J307" s="3745" t="s">
        <v>288</v>
      </c>
      <c r="K307" s="3746" t="s">
        <v>98</v>
      </c>
      <c r="L307" s="3745" t="s">
        <v>288</v>
      </c>
      <c r="M307" s="3746" t="s">
        <v>98</v>
      </c>
      <c r="N307" s="3745" t="s">
        <v>288</v>
      </c>
      <c r="O307" s="3746" t="s">
        <v>98</v>
      </c>
      <c r="P307" s="3745" t="s">
        <v>288</v>
      </c>
      <c r="Q307" s="3746" t="s">
        <v>98</v>
      </c>
      <c r="R307" s="3745" t="s">
        <v>288</v>
      </c>
      <c r="S307" s="3746" t="s">
        <v>98</v>
      </c>
      <c r="T307" s="3745" t="s">
        <v>288</v>
      </c>
      <c r="U307" s="3746" t="s">
        <v>98</v>
      </c>
      <c r="V307" s="3745" t="s">
        <v>288</v>
      </c>
      <c r="W307" s="3746" t="s">
        <v>98</v>
      </c>
      <c r="X307" s="3745" t="s">
        <v>288</v>
      </c>
      <c r="Y307" s="3746" t="s">
        <v>98</v>
      </c>
      <c r="Z307" s="3745" t="s">
        <v>288</v>
      </c>
      <c r="AA307" s="3746" t="s">
        <v>98</v>
      </c>
      <c r="AB307" s="3745" t="s">
        <v>288</v>
      </c>
      <c r="AC307" s="3746" t="s">
        <v>98</v>
      </c>
      <c r="AD307" s="3745" t="s">
        <v>288</v>
      </c>
      <c r="AE307" s="3746" t="s">
        <v>98</v>
      </c>
      <c r="AF307" s="3745" t="s">
        <v>288</v>
      </c>
      <c r="AG307" s="3746" t="s">
        <v>98</v>
      </c>
      <c r="AH307" s="3745" t="s">
        <v>288</v>
      </c>
      <c r="AI307" s="3746" t="s">
        <v>98</v>
      </c>
      <c r="AJ307" s="3745" t="s">
        <v>288</v>
      </c>
      <c r="AK307" s="3746" t="s">
        <v>98</v>
      </c>
      <c r="AL307" s="3745" t="s">
        <v>288</v>
      </c>
      <c r="AM307" s="3746" t="s">
        <v>98</v>
      </c>
      <c r="AN307" s="3745" t="s">
        <v>288</v>
      </c>
      <c r="AO307" s="3746" t="s">
        <v>98</v>
      </c>
      <c r="AP307" s="3745" t="s">
        <v>288</v>
      </c>
      <c r="AQ307" s="3746" t="s">
        <v>98</v>
      </c>
      <c r="AR307" s="3745" t="s">
        <v>288</v>
      </c>
      <c r="AS307" s="3894" t="s">
        <v>98</v>
      </c>
      <c r="AT307" s="5185"/>
      <c r="AU307" s="5122"/>
      <c r="AV307" s="5151"/>
      <c r="AW307" s="5122"/>
      <c r="AX307" s="5122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3860" t="s">
        <v>185</v>
      </c>
      <c r="C308" s="320">
        <f>SUM(D308+E308)</f>
        <v>1</v>
      </c>
      <c r="D308" s="2891"/>
      <c r="E308" s="3758">
        <f>+Q308+S308+U308+W308+Y308+AA308+AC308+AE308+AG308+AI308</f>
        <v>1</v>
      </c>
      <c r="F308" s="3909"/>
      <c r="G308" s="3910"/>
      <c r="H308" s="3909"/>
      <c r="I308" s="3910"/>
      <c r="J308" s="3909"/>
      <c r="K308" s="3911"/>
      <c r="L308" s="3909"/>
      <c r="M308" s="3912"/>
      <c r="N308" s="3909"/>
      <c r="O308" s="3911"/>
      <c r="P308" s="3909"/>
      <c r="Q308" s="3734"/>
      <c r="R308" s="3909"/>
      <c r="S308" s="3734"/>
      <c r="T308" s="3909"/>
      <c r="U308" s="3734"/>
      <c r="V308" s="3909"/>
      <c r="W308" s="3734"/>
      <c r="X308" s="3909"/>
      <c r="Y308" s="3734"/>
      <c r="Z308" s="3909"/>
      <c r="AA308" s="3734">
        <v>1</v>
      </c>
      <c r="AB308" s="3909"/>
      <c r="AC308" s="3734"/>
      <c r="AD308" s="3909"/>
      <c r="AE308" s="3734"/>
      <c r="AF308" s="3909"/>
      <c r="AG308" s="3734"/>
      <c r="AH308" s="3909"/>
      <c r="AI308" s="3734"/>
      <c r="AJ308" s="3909"/>
      <c r="AK308" s="3910"/>
      <c r="AL308" s="3909"/>
      <c r="AM308" s="3910"/>
      <c r="AN308" s="3909"/>
      <c r="AO308" s="3910"/>
      <c r="AP308" s="3909"/>
      <c r="AQ308" s="3910"/>
      <c r="AR308" s="3909"/>
      <c r="AS308" s="3913"/>
      <c r="AT308" s="3734">
        <v>0</v>
      </c>
      <c r="AU308" s="3759">
        <v>0</v>
      </c>
      <c r="AV308" s="3762">
        <v>0</v>
      </c>
      <c r="AW308" s="3759">
        <v>1</v>
      </c>
      <c r="AX308" s="3759"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151"/>
      <c r="B309" s="3865" t="s">
        <v>300</v>
      </c>
      <c r="C309" s="723">
        <f t="shared" ref="C309:C318" si="95">SUM(D309+E309)</f>
        <v>2</v>
      </c>
      <c r="D309" s="577">
        <f>SUM(F309+H309+J309+L309+N309+P309+R309+T309+V309+X309+Z309+AB309+AD309+AF309+AH309+AJ309+AL309+AN309+AP309+AR309)</f>
        <v>1</v>
      </c>
      <c r="E309" s="578">
        <f>SUM(G309+I309+K309+M309+O309+Q309+S309+U309+W309+Y309+AA309+AC309+AE309+AG309+AI309+AK309+AM309+AO309+AQ309+AS309)</f>
        <v>1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/>
      <c r="W309" s="493"/>
      <c r="X309" s="724"/>
      <c r="Y309" s="493"/>
      <c r="Z309" s="724"/>
      <c r="AA309" s="493"/>
      <c r="AB309" s="724">
        <v>1</v>
      </c>
      <c r="AC309" s="493">
        <v>1</v>
      </c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733">
        <v>0</v>
      </c>
      <c r="AW309" s="417">
        <v>2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179" t="s">
        <v>308</v>
      </c>
      <c r="B310" s="5180"/>
      <c r="C310" s="3782">
        <f t="shared" si="95"/>
        <v>0</v>
      </c>
      <c r="D310" s="3783">
        <f t="shared" ref="D310" si="102">SUM(F310+H310+J310+L310+N310+P310+R310+T310+V310+X310+Z310+AB310+AD310+AF310+AH310+AJ310+AL310+AN310+AP310+AR310)</f>
        <v>0</v>
      </c>
      <c r="E310" s="3784">
        <f t="shared" ref="E310" si="103">SUM(G310+I310+K310+M310+O310+Q310+S310+U310+W310+Y310+AA310+AC310+AE310+AG310+AI310+AK310+AM310+AO310+AQ310+AS310)</f>
        <v>0</v>
      </c>
      <c r="F310" s="3750"/>
      <c r="G310" s="3888"/>
      <c r="H310" s="3750"/>
      <c r="I310" s="3888"/>
      <c r="J310" s="3750"/>
      <c r="K310" s="3751"/>
      <c r="L310" s="3750"/>
      <c r="M310" s="796"/>
      <c r="N310" s="3750"/>
      <c r="O310" s="3751"/>
      <c r="P310" s="3750"/>
      <c r="Q310" s="3888"/>
      <c r="R310" s="3750"/>
      <c r="S310" s="3888"/>
      <c r="T310" s="3750"/>
      <c r="U310" s="3888"/>
      <c r="V310" s="3750"/>
      <c r="W310" s="3888"/>
      <c r="X310" s="3750"/>
      <c r="Y310" s="3888"/>
      <c r="Z310" s="3750"/>
      <c r="AA310" s="3888"/>
      <c r="AB310" s="3750"/>
      <c r="AC310" s="3888"/>
      <c r="AD310" s="3750"/>
      <c r="AE310" s="3888"/>
      <c r="AF310" s="3750"/>
      <c r="AG310" s="3888"/>
      <c r="AH310" s="3750"/>
      <c r="AI310" s="3888"/>
      <c r="AJ310" s="3750"/>
      <c r="AK310" s="3888"/>
      <c r="AL310" s="3750"/>
      <c r="AM310" s="3888"/>
      <c r="AN310" s="3750"/>
      <c r="AO310" s="3888"/>
      <c r="AP310" s="3750"/>
      <c r="AQ310" s="3888"/>
      <c r="AR310" s="3750"/>
      <c r="AS310" s="3914"/>
      <c r="AT310" s="3888"/>
      <c r="AU310" s="3751"/>
      <c r="AV310" s="3742"/>
      <c r="AW310" s="3751"/>
      <c r="AX310" s="3751"/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181" t="s">
        <v>309</v>
      </c>
      <c r="B311" s="5181"/>
      <c r="C311" s="3915">
        <f t="shared" si="95"/>
        <v>1</v>
      </c>
      <c r="D311" s="3916">
        <f t="shared" ref="D311:E312" si="104">SUM(F311+H311+J311+L311+N311+P311+R311+T311+V311+X311+Z311+AB311+AD311+AF311+AH311+AJ311+AL311+AN311+AP311+AR311)</f>
        <v>1</v>
      </c>
      <c r="E311" s="3917">
        <f t="shared" si="104"/>
        <v>0</v>
      </c>
      <c r="F311" s="804"/>
      <c r="G311" s="586"/>
      <c r="H311" s="804"/>
      <c r="I311" s="586"/>
      <c r="J311" s="804"/>
      <c r="K311" s="587"/>
      <c r="L311" s="804"/>
      <c r="M311" s="588"/>
      <c r="N311" s="804"/>
      <c r="O311" s="587"/>
      <c r="P311" s="804"/>
      <c r="Q311" s="586"/>
      <c r="R311" s="804"/>
      <c r="S311" s="586"/>
      <c r="T311" s="804"/>
      <c r="U311" s="586"/>
      <c r="V311" s="804"/>
      <c r="W311" s="586"/>
      <c r="X311" s="804">
        <v>1</v>
      </c>
      <c r="Y311" s="586"/>
      <c r="Z311" s="804"/>
      <c r="AA311" s="586"/>
      <c r="AB311" s="804"/>
      <c r="AC311" s="586"/>
      <c r="AD311" s="804"/>
      <c r="AE311" s="586"/>
      <c r="AF311" s="804"/>
      <c r="AG311" s="586"/>
      <c r="AH311" s="804"/>
      <c r="AI311" s="586"/>
      <c r="AJ311" s="804"/>
      <c r="AK311" s="586"/>
      <c r="AL311" s="804"/>
      <c r="AM311" s="586"/>
      <c r="AN311" s="804"/>
      <c r="AO311" s="586"/>
      <c r="AP311" s="804"/>
      <c r="AQ311" s="586"/>
      <c r="AR311" s="804"/>
      <c r="AS311" s="589"/>
      <c r="AT311" s="586">
        <v>0</v>
      </c>
      <c r="AU311" s="587">
        <v>0</v>
      </c>
      <c r="AV311" s="816">
        <v>0</v>
      </c>
      <c r="AW311" s="587">
        <v>0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3308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3303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3308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130"/>
      <c r="B315" s="3301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130"/>
      <c r="B316" s="3301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130"/>
      <c r="B317" s="286" t="s">
        <v>316</v>
      </c>
      <c r="C317" s="234">
        <f t="shared" si="95"/>
        <v>0</v>
      </c>
      <c r="D317" s="235">
        <f t="shared" si="106"/>
        <v>0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/>
      <c r="AU317" s="40"/>
      <c r="AV317" s="240"/>
      <c r="AW317" s="40"/>
      <c r="AX317" s="40"/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151"/>
      <c r="B318" s="3918" t="s">
        <v>317</v>
      </c>
      <c r="C318" s="3818">
        <f t="shared" si="95"/>
        <v>1</v>
      </c>
      <c r="D318" s="3453">
        <f t="shared" si="106"/>
        <v>1</v>
      </c>
      <c r="E318" s="3805">
        <f t="shared" si="106"/>
        <v>0</v>
      </c>
      <c r="F318" s="3856"/>
      <c r="G318" s="3885"/>
      <c r="H318" s="3856"/>
      <c r="I318" s="3885"/>
      <c r="J318" s="3856"/>
      <c r="K318" s="3807"/>
      <c r="L318" s="3856"/>
      <c r="M318" s="428"/>
      <c r="N318" s="3856"/>
      <c r="O318" s="3807"/>
      <c r="P318" s="3856"/>
      <c r="Q318" s="3885"/>
      <c r="R318" s="3856"/>
      <c r="S318" s="3885"/>
      <c r="T318" s="3856"/>
      <c r="U318" s="3885"/>
      <c r="V318" s="3856"/>
      <c r="W318" s="3885"/>
      <c r="X318" s="3856">
        <v>1</v>
      </c>
      <c r="Y318" s="3885"/>
      <c r="Z318" s="3856"/>
      <c r="AA318" s="3885"/>
      <c r="AB318" s="3856"/>
      <c r="AC318" s="3885"/>
      <c r="AD318" s="3856"/>
      <c r="AE318" s="3885"/>
      <c r="AF318" s="3856"/>
      <c r="AG318" s="3885"/>
      <c r="AH318" s="3856"/>
      <c r="AI318" s="3885"/>
      <c r="AJ318" s="3856"/>
      <c r="AK318" s="3885"/>
      <c r="AL318" s="3856"/>
      <c r="AM318" s="3885"/>
      <c r="AN318" s="3856"/>
      <c r="AO318" s="3885"/>
      <c r="AP318" s="3856"/>
      <c r="AQ318" s="3885"/>
      <c r="AR318" s="3856"/>
      <c r="AS318" s="3808"/>
      <c r="AT318" s="3885">
        <v>0</v>
      </c>
      <c r="AU318" s="3807">
        <v>0</v>
      </c>
      <c r="AV318" s="3867">
        <v>0</v>
      </c>
      <c r="AW318" s="3807">
        <v>0</v>
      </c>
      <c r="AX318" s="3807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3777"/>
      <c r="AN319" s="3777"/>
      <c r="AO319" s="3777"/>
      <c r="AP319" s="3777"/>
      <c r="AQ319" s="3777"/>
      <c r="AR319" s="3777"/>
      <c r="AS319" s="3777"/>
      <c r="AT319" s="3777"/>
      <c r="AU319" s="3777"/>
      <c r="AV319" s="3816"/>
      <c r="AW319" s="3816"/>
      <c r="AX319" s="3816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183" t="s">
        <v>281</v>
      </c>
      <c r="D320" s="5183"/>
      <c r="E320" s="5183"/>
      <c r="F320" s="5123" t="s">
        <v>271</v>
      </c>
      <c r="G320" s="5095"/>
      <c r="H320" s="5095"/>
      <c r="I320" s="5095"/>
      <c r="J320" s="5095"/>
      <c r="K320" s="5095"/>
      <c r="L320" s="5095"/>
      <c r="M320" s="5095"/>
      <c r="N320" s="5095"/>
      <c r="O320" s="5095"/>
      <c r="P320" s="5095"/>
      <c r="Q320" s="5095"/>
      <c r="R320" s="5095"/>
      <c r="S320" s="5095"/>
      <c r="T320" s="5095"/>
      <c r="U320" s="5095"/>
      <c r="V320" s="5095"/>
      <c r="W320" s="5095"/>
      <c r="X320" s="5095"/>
      <c r="Y320" s="5095"/>
      <c r="Z320" s="5095"/>
      <c r="AA320" s="5095"/>
      <c r="AB320" s="5095"/>
      <c r="AC320" s="5095"/>
      <c r="AD320" s="5095"/>
      <c r="AE320" s="5095"/>
      <c r="AF320" s="5095"/>
      <c r="AG320" s="5173"/>
      <c r="AH320" s="4917" t="s">
        <v>283</v>
      </c>
      <c r="AI320" s="4918"/>
      <c r="AJ320" s="5186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183"/>
      <c r="D321" s="5183"/>
      <c r="E321" s="5183"/>
      <c r="F321" s="5102" t="s">
        <v>119</v>
      </c>
      <c r="G321" s="5146"/>
      <c r="H321" s="5102" t="s">
        <v>12</v>
      </c>
      <c r="I321" s="5146"/>
      <c r="J321" s="5102" t="s">
        <v>121</v>
      </c>
      <c r="K321" s="5103"/>
      <c r="L321" s="5102" t="s">
        <v>122</v>
      </c>
      <c r="M321" s="5103"/>
      <c r="N321" s="5102" t="s">
        <v>123</v>
      </c>
      <c r="O321" s="5103"/>
      <c r="P321" s="5102" t="s">
        <v>124</v>
      </c>
      <c r="Q321" s="5103"/>
      <c r="R321" s="5102" t="s">
        <v>125</v>
      </c>
      <c r="S321" s="5103"/>
      <c r="T321" s="5102" t="s">
        <v>126</v>
      </c>
      <c r="U321" s="5103"/>
      <c r="V321" s="5102" t="s">
        <v>127</v>
      </c>
      <c r="W321" s="5103"/>
      <c r="X321" s="5102" t="s">
        <v>128</v>
      </c>
      <c r="Y321" s="5103"/>
      <c r="Z321" s="5102" t="s">
        <v>129</v>
      </c>
      <c r="AA321" s="5103"/>
      <c r="AB321" s="5102" t="s">
        <v>130</v>
      </c>
      <c r="AC321" s="5103"/>
      <c r="AD321" s="5102" t="s">
        <v>131</v>
      </c>
      <c r="AE321" s="5103"/>
      <c r="AF321" s="5102" t="s">
        <v>132</v>
      </c>
      <c r="AG321" s="5111"/>
      <c r="AH321" s="4919"/>
      <c r="AI321" s="5175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148"/>
      <c r="B322" s="5122"/>
      <c r="C322" s="3919" t="s">
        <v>97</v>
      </c>
      <c r="D322" s="3920" t="s">
        <v>62</v>
      </c>
      <c r="E322" s="3892" t="s">
        <v>98</v>
      </c>
      <c r="F322" s="3919" t="s">
        <v>288</v>
      </c>
      <c r="G322" s="3921" t="s">
        <v>98</v>
      </c>
      <c r="H322" s="3919" t="s">
        <v>288</v>
      </c>
      <c r="I322" s="3921" t="s">
        <v>98</v>
      </c>
      <c r="J322" s="3919" t="s">
        <v>288</v>
      </c>
      <c r="K322" s="3921" t="s">
        <v>98</v>
      </c>
      <c r="L322" s="3919" t="s">
        <v>288</v>
      </c>
      <c r="M322" s="3921" t="s">
        <v>98</v>
      </c>
      <c r="N322" s="3919" t="s">
        <v>288</v>
      </c>
      <c r="O322" s="3921" t="s">
        <v>98</v>
      </c>
      <c r="P322" s="3919" t="s">
        <v>288</v>
      </c>
      <c r="Q322" s="3921" t="s">
        <v>98</v>
      </c>
      <c r="R322" s="3919" t="s">
        <v>288</v>
      </c>
      <c r="S322" s="3921" t="s">
        <v>98</v>
      </c>
      <c r="T322" s="3919" t="s">
        <v>288</v>
      </c>
      <c r="U322" s="3921" t="s">
        <v>98</v>
      </c>
      <c r="V322" s="3919" t="s">
        <v>288</v>
      </c>
      <c r="W322" s="3921" t="s">
        <v>98</v>
      </c>
      <c r="X322" s="3919" t="s">
        <v>288</v>
      </c>
      <c r="Y322" s="3921" t="s">
        <v>98</v>
      </c>
      <c r="Z322" s="3919" t="s">
        <v>288</v>
      </c>
      <c r="AA322" s="3921" t="s">
        <v>98</v>
      </c>
      <c r="AB322" s="3919" t="s">
        <v>288</v>
      </c>
      <c r="AC322" s="3921" t="s">
        <v>98</v>
      </c>
      <c r="AD322" s="3919" t="s">
        <v>288</v>
      </c>
      <c r="AE322" s="3921" t="s">
        <v>98</v>
      </c>
      <c r="AF322" s="3919" t="s">
        <v>288</v>
      </c>
      <c r="AG322" s="3922" t="s">
        <v>98</v>
      </c>
      <c r="AH322" s="3840" t="s">
        <v>289</v>
      </c>
      <c r="AI322" s="3895" t="s">
        <v>290</v>
      </c>
      <c r="AJ322" s="5187"/>
      <c r="AK322" s="5122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817">
        <f>SUM(D323+E323)</f>
        <v>0</v>
      </c>
      <c r="D323" s="818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804"/>
      <c r="G323" s="586"/>
      <c r="H323" s="804"/>
      <c r="I323" s="586"/>
      <c r="J323" s="804"/>
      <c r="K323" s="586"/>
      <c r="L323" s="804"/>
      <c r="M323" s="586"/>
      <c r="N323" s="804"/>
      <c r="O323" s="586"/>
      <c r="P323" s="804"/>
      <c r="Q323" s="586"/>
      <c r="R323" s="804"/>
      <c r="S323" s="586"/>
      <c r="T323" s="804"/>
      <c r="U323" s="586"/>
      <c r="V323" s="804"/>
      <c r="W323" s="586"/>
      <c r="X323" s="804"/>
      <c r="Y323" s="586"/>
      <c r="Z323" s="804"/>
      <c r="AA323" s="586"/>
      <c r="AB323" s="804"/>
      <c r="AC323" s="586"/>
      <c r="AD323" s="804"/>
      <c r="AE323" s="586"/>
      <c r="AF323" s="804"/>
      <c r="AG323" s="589"/>
      <c r="AH323" s="586"/>
      <c r="AI323" s="617"/>
      <c r="AJ323" s="804"/>
      <c r="AK323" s="587"/>
      <c r="AL323" s="211"/>
      <c r="AM323" s="14"/>
      <c r="AN323" s="14"/>
      <c r="AO323" s="14"/>
      <c r="AP323" s="14"/>
      <c r="AQ323" s="14"/>
      <c r="AR323" s="3923"/>
      <c r="AS323" s="3923"/>
      <c r="AT323" s="3923"/>
      <c r="AU323" s="3923"/>
      <c r="AV323" s="3923"/>
      <c r="AW323" s="3923"/>
      <c r="AX323" s="3923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3923"/>
      <c r="AS324" s="3923"/>
      <c r="AT324" s="3923"/>
      <c r="AU324" s="3923"/>
      <c r="AV324" s="3923"/>
      <c r="AW324" s="3923"/>
      <c r="AX324" s="3923"/>
    </row>
    <row r="325" spans="1:94" ht="18.75" customHeight="1" thickTop="1" x14ac:dyDescent="0.2">
      <c r="A325" s="5188" t="s">
        <v>319</v>
      </c>
      <c r="B325" s="5188"/>
      <c r="C325" s="3818">
        <f>SUM(D325+E325)</f>
        <v>0</v>
      </c>
      <c r="D325" s="3453">
        <f t="shared" si="107"/>
        <v>0</v>
      </c>
      <c r="E325" s="3865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3924" t="s">
        <v>320</v>
      </c>
      <c r="B326" s="3925"/>
      <c r="C326" s="3926"/>
      <c r="D326" s="3926"/>
      <c r="E326" s="3926"/>
      <c r="F326" s="3926"/>
      <c r="G326" s="3926"/>
      <c r="H326" s="3926"/>
      <c r="I326" s="3926"/>
      <c r="J326" s="3926"/>
      <c r="K326" s="3926"/>
      <c r="L326" s="3926"/>
      <c r="M326" s="3926"/>
      <c r="N326" s="3926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148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3927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130"/>
      <c r="B328" s="5148"/>
      <c r="C328" s="4790"/>
      <c r="D328" s="5122"/>
      <c r="E328" s="5102" t="s">
        <v>182</v>
      </c>
      <c r="F328" s="5103"/>
      <c r="G328" s="5102" t="s">
        <v>183</v>
      </c>
      <c r="H328" s="5103"/>
      <c r="I328" s="5102" t="s">
        <v>184</v>
      </c>
      <c r="J328" s="5103"/>
      <c r="K328" s="5102" t="s">
        <v>119</v>
      </c>
      <c r="L328" s="5103"/>
      <c r="M328" s="5102" t="s">
        <v>12</v>
      </c>
      <c r="N328" s="5103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151"/>
      <c r="B329" s="1211" t="s">
        <v>97</v>
      </c>
      <c r="C329" s="3928" t="s">
        <v>62</v>
      </c>
      <c r="D329" s="3895" t="s">
        <v>98</v>
      </c>
      <c r="E329" s="3919" t="s">
        <v>62</v>
      </c>
      <c r="F329" s="3754" t="s">
        <v>98</v>
      </c>
      <c r="G329" s="3919" t="s">
        <v>62</v>
      </c>
      <c r="H329" s="3754" t="s">
        <v>98</v>
      </c>
      <c r="I329" s="3919" t="s">
        <v>62</v>
      </c>
      <c r="J329" s="3754" t="s">
        <v>98</v>
      </c>
      <c r="K329" s="3919" t="s">
        <v>62</v>
      </c>
      <c r="L329" s="3754" t="s">
        <v>98</v>
      </c>
      <c r="M329" s="3919" t="s">
        <v>62</v>
      </c>
      <c r="N329" s="3754" t="s">
        <v>98</v>
      </c>
    </row>
    <row r="330" spans="1:94" ht="20.25" customHeight="1" x14ac:dyDescent="0.2">
      <c r="A330" s="3929" t="s">
        <v>73</v>
      </c>
      <c r="B330" s="3929">
        <f>SUM(C330+D330)</f>
        <v>0</v>
      </c>
      <c r="C330" s="3930">
        <f>SUM(E330+G330+I330+K330+M330)</f>
        <v>0</v>
      </c>
      <c r="D330" s="3931">
        <f>SUM(F330+H330+J330+L330+N330)</f>
        <v>0</v>
      </c>
      <c r="E330" s="3932"/>
      <c r="F330" s="3933"/>
      <c r="G330" s="3932"/>
      <c r="H330" s="3933"/>
      <c r="I330" s="3932"/>
      <c r="J330" s="3934"/>
      <c r="K330" s="3932"/>
      <c r="L330" s="3934"/>
      <c r="M330" s="3935"/>
      <c r="N330" s="3934"/>
      <c r="O330" s="3"/>
    </row>
    <row r="331" spans="1:94" ht="21.75" customHeight="1" x14ac:dyDescent="0.2">
      <c r="A331" s="3918" t="s">
        <v>85</v>
      </c>
      <c r="B331" s="3918">
        <f>SUM(C331+D331)</f>
        <v>0</v>
      </c>
      <c r="C331" s="3936">
        <f>SUM(E331+G331+I331+K331+M331)</f>
        <v>0</v>
      </c>
      <c r="D331" s="3837">
        <f>SUM(F331+H331+J331+L331+N331)</f>
        <v>0</v>
      </c>
      <c r="E331" s="3856"/>
      <c r="F331" s="3807"/>
      <c r="G331" s="3856"/>
      <c r="H331" s="3425"/>
      <c r="I331" s="3856"/>
      <c r="J331" s="3807"/>
      <c r="K331" s="3856"/>
      <c r="L331" s="3807"/>
      <c r="M331" s="428"/>
      <c r="N331" s="342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5112" t="s">
        <v>322</v>
      </c>
      <c r="D333" s="5112"/>
      <c r="E333" s="5112"/>
      <c r="F333" s="5102" t="s">
        <v>323</v>
      </c>
      <c r="G333" s="5146"/>
      <c r="H333" s="5146"/>
      <c r="I333" s="5146"/>
      <c r="J333" s="5146"/>
      <c r="K333" s="5146"/>
      <c r="L333" s="5146"/>
      <c r="M333" s="5146"/>
      <c r="N333" s="5146"/>
      <c r="O333" s="5146"/>
      <c r="P333" s="5146"/>
      <c r="Q333" s="5146"/>
      <c r="R333" s="5146"/>
      <c r="S333" s="5146"/>
      <c r="T333" s="5146"/>
      <c r="U333" s="5146"/>
      <c r="V333" s="5146"/>
      <c r="W333" s="5146"/>
      <c r="X333" s="5146"/>
      <c r="Y333" s="5146"/>
      <c r="Z333" s="5146"/>
      <c r="AA333" s="5146"/>
      <c r="AB333" s="5146"/>
      <c r="AC333" s="5146"/>
      <c r="AD333" s="5146"/>
      <c r="AE333" s="5146"/>
      <c r="AF333" s="5146"/>
      <c r="AG333" s="5111"/>
      <c r="AH333" s="4887" t="s">
        <v>272</v>
      </c>
      <c r="AI333" s="5189" t="s">
        <v>8</v>
      </c>
      <c r="AJ333" s="4889" t="s">
        <v>7</v>
      </c>
      <c r="AK333" s="5102" t="s">
        <v>325</v>
      </c>
      <c r="AL333" s="5146"/>
      <c r="AM333" s="5103"/>
      <c r="AN333" s="5088" t="s">
        <v>326</v>
      </c>
      <c r="BT333" s="3"/>
    </row>
    <row r="334" spans="1:94" ht="30.6" customHeight="1" x14ac:dyDescent="0.2">
      <c r="A334" s="5130"/>
      <c r="B334" s="5130"/>
      <c r="C334" s="5112"/>
      <c r="D334" s="5112"/>
      <c r="E334" s="5112"/>
      <c r="F334" s="5102" t="s">
        <v>119</v>
      </c>
      <c r="G334" s="5103"/>
      <c r="H334" s="5102" t="s">
        <v>12</v>
      </c>
      <c r="I334" s="5103"/>
      <c r="J334" s="5102" t="s">
        <v>121</v>
      </c>
      <c r="K334" s="5103"/>
      <c r="L334" s="5102" t="s">
        <v>122</v>
      </c>
      <c r="M334" s="5103"/>
      <c r="N334" s="5102" t="s">
        <v>123</v>
      </c>
      <c r="O334" s="5103"/>
      <c r="P334" s="5102" t="s">
        <v>124</v>
      </c>
      <c r="Q334" s="5103"/>
      <c r="R334" s="5102" t="s">
        <v>125</v>
      </c>
      <c r="S334" s="5103"/>
      <c r="T334" s="5102" t="s">
        <v>126</v>
      </c>
      <c r="U334" s="5103"/>
      <c r="V334" s="5102" t="s">
        <v>127</v>
      </c>
      <c r="W334" s="5103"/>
      <c r="X334" s="5102" t="s">
        <v>128</v>
      </c>
      <c r="Y334" s="5103"/>
      <c r="Z334" s="5102" t="s">
        <v>129</v>
      </c>
      <c r="AA334" s="5103"/>
      <c r="AB334" s="5102" t="s">
        <v>130</v>
      </c>
      <c r="AC334" s="5103"/>
      <c r="AD334" s="5102" t="s">
        <v>131</v>
      </c>
      <c r="AE334" s="5103"/>
      <c r="AF334" s="5102" t="s">
        <v>132</v>
      </c>
      <c r="AG334" s="5111"/>
      <c r="AH334" s="4939"/>
      <c r="AI334" s="4938"/>
      <c r="AJ334" s="4729"/>
      <c r="AK334" s="5186" t="s">
        <v>327</v>
      </c>
      <c r="AL334" s="5189" t="s">
        <v>328</v>
      </c>
      <c r="AM334" s="5190" t="s">
        <v>329</v>
      </c>
      <c r="AN334" s="5130"/>
      <c r="BT334" s="3"/>
    </row>
    <row r="335" spans="1:94" x14ac:dyDescent="0.2">
      <c r="A335" s="5151"/>
      <c r="B335" s="5151"/>
      <c r="C335" s="3937" t="s">
        <v>97</v>
      </c>
      <c r="D335" s="3938" t="s">
        <v>62</v>
      </c>
      <c r="E335" s="3754" t="s">
        <v>98</v>
      </c>
      <c r="F335" s="3919" t="s">
        <v>62</v>
      </c>
      <c r="G335" s="3754" t="s">
        <v>98</v>
      </c>
      <c r="H335" s="3919" t="s">
        <v>62</v>
      </c>
      <c r="I335" s="3754" t="s">
        <v>98</v>
      </c>
      <c r="J335" s="3919" t="s">
        <v>288</v>
      </c>
      <c r="K335" s="3754" t="s">
        <v>98</v>
      </c>
      <c r="L335" s="3919" t="s">
        <v>288</v>
      </c>
      <c r="M335" s="3754" t="s">
        <v>98</v>
      </c>
      <c r="N335" s="3919" t="s">
        <v>288</v>
      </c>
      <c r="O335" s="3754" t="s">
        <v>98</v>
      </c>
      <c r="P335" s="3919" t="s">
        <v>288</v>
      </c>
      <c r="Q335" s="3754" t="s">
        <v>98</v>
      </c>
      <c r="R335" s="3919" t="s">
        <v>288</v>
      </c>
      <c r="S335" s="3754" t="s">
        <v>98</v>
      </c>
      <c r="T335" s="3919" t="s">
        <v>288</v>
      </c>
      <c r="U335" s="3754" t="s">
        <v>98</v>
      </c>
      <c r="V335" s="3919" t="s">
        <v>288</v>
      </c>
      <c r="W335" s="3754" t="s">
        <v>98</v>
      </c>
      <c r="X335" s="3919" t="s">
        <v>288</v>
      </c>
      <c r="Y335" s="3754" t="s">
        <v>98</v>
      </c>
      <c r="Z335" s="3919" t="s">
        <v>288</v>
      </c>
      <c r="AA335" s="3754" t="s">
        <v>98</v>
      </c>
      <c r="AB335" s="3919" t="s">
        <v>288</v>
      </c>
      <c r="AC335" s="3754" t="s">
        <v>98</v>
      </c>
      <c r="AD335" s="3919" t="s">
        <v>288</v>
      </c>
      <c r="AE335" s="3754" t="s">
        <v>98</v>
      </c>
      <c r="AF335" s="3919" t="s">
        <v>288</v>
      </c>
      <c r="AG335" s="3755" t="s">
        <v>98</v>
      </c>
      <c r="AH335" s="5176"/>
      <c r="AI335" s="5072"/>
      <c r="AJ335" s="5122"/>
      <c r="AK335" s="5187"/>
      <c r="AL335" s="5072"/>
      <c r="AM335" s="5074"/>
      <c r="AN335" s="5151"/>
      <c r="BT335" s="3"/>
    </row>
    <row r="336" spans="1:94" x14ac:dyDescent="0.2">
      <c r="A336" s="5088" t="s">
        <v>73</v>
      </c>
      <c r="B336" s="3939" t="s">
        <v>330</v>
      </c>
      <c r="C336" s="3940">
        <f>SUM(D336+E336)</f>
        <v>0</v>
      </c>
      <c r="D336" s="3941">
        <f>SUM(F336+H336+J336+L336+N336+P336+R336+T336+V336+X336+Z336+AB336+AD336+AF336)</f>
        <v>0</v>
      </c>
      <c r="E336" s="3942">
        <f>SUM(G336+I336+K336+M336+O336+Q336+S336+U336+W336+Y336+AA336+AC336+AE336+AG336)</f>
        <v>0</v>
      </c>
      <c r="F336" s="3932"/>
      <c r="G336" s="3933"/>
      <c r="H336" s="3932"/>
      <c r="I336" s="3933"/>
      <c r="J336" s="3932"/>
      <c r="K336" s="3933"/>
      <c r="L336" s="3932"/>
      <c r="M336" s="3933"/>
      <c r="N336" s="3932"/>
      <c r="O336" s="3933"/>
      <c r="P336" s="3932"/>
      <c r="Q336" s="3933"/>
      <c r="R336" s="3932"/>
      <c r="S336" s="3933"/>
      <c r="T336" s="3932"/>
      <c r="U336" s="3933"/>
      <c r="V336" s="3932"/>
      <c r="W336" s="3933"/>
      <c r="X336" s="3932"/>
      <c r="Y336" s="3933"/>
      <c r="Z336" s="3932"/>
      <c r="AA336" s="3933"/>
      <c r="AB336" s="3932"/>
      <c r="AC336" s="3933"/>
      <c r="AD336" s="3932"/>
      <c r="AE336" s="3933"/>
      <c r="AF336" s="3932"/>
      <c r="AG336" s="3943"/>
      <c r="AH336" s="3902"/>
      <c r="AI336" s="3944"/>
      <c r="AJ336" s="3934"/>
      <c r="AK336" s="3945"/>
      <c r="AL336" s="3946"/>
      <c r="AM336" s="3947"/>
      <c r="AN336" s="3947"/>
      <c r="AO336" s="3"/>
      <c r="BT336" s="3"/>
      <c r="CJ336" s="4">
        <v>0</v>
      </c>
      <c r="CP336" s="4">
        <v>0</v>
      </c>
    </row>
    <row r="337" spans="1:104" x14ac:dyDescent="0.2">
      <c r="A337" s="5130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151"/>
      <c r="B338" s="3845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3939" t="s">
        <v>330</v>
      </c>
      <c r="C339" s="3940">
        <f t="shared" si="108"/>
        <v>0</v>
      </c>
      <c r="D339" s="3941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130"/>
      <c r="B340" s="3311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151"/>
      <c r="B341" s="3845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3856"/>
      <c r="G341" s="3807"/>
      <c r="H341" s="3856"/>
      <c r="I341" s="3807"/>
      <c r="J341" s="3856"/>
      <c r="K341" s="3807"/>
      <c r="L341" s="3856"/>
      <c r="M341" s="3807"/>
      <c r="N341" s="3856"/>
      <c r="O341" s="3807"/>
      <c r="P341" s="3856"/>
      <c r="Q341" s="3807"/>
      <c r="R341" s="3856"/>
      <c r="S341" s="3807"/>
      <c r="T341" s="3856"/>
      <c r="U341" s="3807"/>
      <c r="V341" s="3856"/>
      <c r="W341" s="3807"/>
      <c r="X341" s="3856"/>
      <c r="Y341" s="3807"/>
      <c r="Z341" s="3856"/>
      <c r="AA341" s="3807"/>
      <c r="AB341" s="3856"/>
      <c r="AC341" s="3807"/>
      <c r="AD341" s="3856"/>
      <c r="AE341" s="3807"/>
      <c r="AF341" s="3856"/>
      <c r="AG341" s="3808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310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280ACEDD-C4D7-4B85-97D2-01D8278D6496}">
      <formula1>0</formula1>
    </dataValidation>
    <dataValidation type="whole" allowBlank="1" showInputMessage="1" showErrorMessage="1" sqref="A311:A314 A305:B309 B311:B316 C305:E318 F305:AX307" xr:uid="{A69812CA-3527-4AD3-9426-B5E0CD751E50}">
      <formula1>0</formula1>
      <formula2>1E+30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150A7-602A-40D3-9050-3A312F11DA12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",[4]NOMBRE!B2," - ","( ",[4]NOMBRE!C2,[4]NOMBRE!D2,[4]NOMBRE!E2,[4]NOMBRE!F2,[4]NOMBRE!G2," )")</f>
        <v>COMUNA: LINARES - ( 07401 )</v>
      </c>
    </row>
    <row r="3" spans="1:92" ht="16.350000000000001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",[4]NOMBRE!B6," - ","( ",[4]NOMBRE!C6,[4]NOMBRE!D6," )")</f>
        <v>MES: MARZO - ( 03 )</v>
      </c>
      <c r="AE4" s="4066"/>
      <c r="AF4" s="4066"/>
      <c r="AG4" s="4066"/>
      <c r="AH4" s="4066"/>
      <c r="AI4" s="4066"/>
      <c r="AJ4" s="4066"/>
      <c r="AK4" s="4066"/>
      <c r="AL4" s="4066"/>
      <c r="AM4" s="4066"/>
      <c r="AN4" s="4066"/>
      <c r="AO4" s="4066"/>
      <c r="AP4" s="4066"/>
      <c r="AQ4" s="4066"/>
      <c r="AR4" s="4066"/>
      <c r="AS4" s="4066"/>
      <c r="AT4" s="4066"/>
      <c r="AU4" s="4066"/>
      <c r="AV4" s="4066"/>
      <c r="AW4" s="4066"/>
    </row>
    <row r="5" spans="1:92" ht="16.350000000000001" customHeight="1" x14ac:dyDescent="0.2">
      <c r="A5" s="1" t="str">
        <f>CONCATENATE("AÑO: ",[4]NOMBRE!B7)</f>
        <v>AÑO: 2022</v>
      </c>
      <c r="AE5" s="4066"/>
      <c r="AF5" s="4066"/>
      <c r="AG5" s="4066"/>
      <c r="AH5" s="4066"/>
      <c r="AI5" s="4066"/>
      <c r="AJ5" s="4066"/>
      <c r="AK5" s="4066"/>
      <c r="AL5" s="4066"/>
      <c r="AM5" s="4066"/>
      <c r="AN5" s="4066"/>
      <c r="AO5" s="4066"/>
      <c r="AP5" s="4066"/>
      <c r="AQ5" s="4066"/>
      <c r="AR5" s="4066"/>
      <c r="AS5" s="4066"/>
      <c r="AT5" s="4066"/>
      <c r="AU5" s="4066"/>
      <c r="AV5" s="4066"/>
      <c r="AW5" s="4066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4067"/>
      <c r="AF6" s="4067"/>
      <c r="AG6" s="4067"/>
      <c r="AH6" s="4067"/>
      <c r="AI6" s="4067"/>
      <c r="AJ6" s="4067"/>
      <c r="AK6" s="4067"/>
      <c r="AL6" s="4067"/>
      <c r="AM6" s="4067"/>
      <c r="AN6" s="4067"/>
      <c r="AO6" s="4067"/>
      <c r="AP6" s="4067"/>
      <c r="AQ6" s="4067"/>
      <c r="AR6" s="4067"/>
      <c r="AS6" s="4067"/>
      <c r="AT6" s="4067"/>
      <c r="AU6" s="4067"/>
      <c r="AV6" s="4067"/>
      <c r="AW6" s="4066"/>
    </row>
    <row r="7" spans="1:92" ht="15" x14ac:dyDescent="0.2">
      <c r="A7" s="9"/>
      <c r="B7" s="9"/>
      <c r="C7" s="3964"/>
      <c r="D7" s="3964"/>
      <c r="E7" s="3964"/>
      <c r="F7" s="3964"/>
      <c r="G7" s="3964"/>
      <c r="H7" s="3964"/>
      <c r="I7" s="3964"/>
      <c r="J7" s="3964"/>
      <c r="K7" s="3964"/>
      <c r="L7" s="3964"/>
      <c r="M7" s="3964"/>
      <c r="N7" s="3964"/>
      <c r="O7" s="3964"/>
      <c r="P7" s="3964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4067"/>
      <c r="AF7" s="4067"/>
      <c r="AG7" s="4067"/>
      <c r="AH7" s="4067"/>
      <c r="AI7" s="4067"/>
      <c r="AJ7" s="4067"/>
      <c r="AK7" s="4067"/>
      <c r="AL7" s="4067"/>
      <c r="AM7" s="4067"/>
      <c r="AN7" s="4067"/>
      <c r="AO7" s="4067"/>
      <c r="AP7" s="4067"/>
      <c r="AQ7" s="4067"/>
      <c r="AR7" s="4067"/>
      <c r="AS7" s="4067"/>
      <c r="AT7" s="4067"/>
      <c r="AU7" s="4067"/>
      <c r="AV7" s="4067"/>
      <c r="AW7" s="4066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4067"/>
      <c r="AF8" s="4067"/>
      <c r="AG8" s="4067"/>
      <c r="AH8" s="4067"/>
      <c r="AI8" s="4067"/>
      <c r="AJ8" s="4067"/>
      <c r="AK8" s="4067"/>
      <c r="AL8" s="4067"/>
      <c r="AM8" s="4067"/>
      <c r="AN8" s="4067"/>
      <c r="AO8" s="4067"/>
      <c r="AP8" s="4067"/>
      <c r="AQ8" s="4067"/>
      <c r="AR8" s="4067"/>
      <c r="AS8" s="4067"/>
      <c r="AT8" s="4067"/>
      <c r="AU8" s="4067"/>
      <c r="AV8" s="4067"/>
      <c r="AW8" s="4066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191" t="s">
        <v>4</v>
      </c>
      <c r="D9" s="5193" t="s">
        <v>5</v>
      </c>
      <c r="E9" s="5194"/>
      <c r="F9" s="5194"/>
      <c r="G9" s="5194"/>
      <c r="H9" s="5194"/>
      <c r="I9" s="5194"/>
      <c r="J9" s="5194"/>
      <c r="K9" s="5194"/>
      <c r="L9" s="5194"/>
      <c r="M9" s="5195"/>
      <c r="N9" s="4889" t="s">
        <v>6</v>
      </c>
      <c r="O9" s="5191" t="s">
        <v>7</v>
      </c>
      <c r="P9" s="5191" t="s">
        <v>8</v>
      </c>
      <c r="Q9" s="5191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4067"/>
      <c r="AG9" s="4067"/>
      <c r="AH9" s="4067"/>
      <c r="AI9" s="4067"/>
      <c r="AJ9" s="4067"/>
      <c r="AK9" s="4067"/>
      <c r="AL9" s="4067"/>
      <c r="AM9" s="4067"/>
      <c r="AN9" s="4067"/>
      <c r="AO9" s="4067"/>
      <c r="AP9" s="4068"/>
      <c r="AQ9" s="4068"/>
      <c r="AR9" s="4068"/>
      <c r="AS9" s="4068"/>
      <c r="AT9" s="4068"/>
      <c r="AU9" s="4068"/>
      <c r="AV9" s="4068"/>
      <c r="AW9" s="4068"/>
      <c r="AX9" s="4066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192"/>
      <c r="D10" s="4050" t="s">
        <v>10</v>
      </c>
      <c r="E10" s="4069" t="s">
        <v>11</v>
      </c>
      <c r="F10" s="4069" t="s">
        <v>12</v>
      </c>
      <c r="G10" s="4069" t="s">
        <v>13</v>
      </c>
      <c r="H10" s="4069" t="s">
        <v>14</v>
      </c>
      <c r="I10" s="4069" t="s">
        <v>15</v>
      </c>
      <c r="J10" s="4069" t="s">
        <v>16</v>
      </c>
      <c r="K10" s="4069" t="s">
        <v>17</v>
      </c>
      <c r="L10" s="4069" t="s">
        <v>18</v>
      </c>
      <c r="M10" s="4070" t="s">
        <v>19</v>
      </c>
      <c r="N10" s="5196"/>
      <c r="O10" s="5192"/>
      <c r="P10" s="5192"/>
      <c r="Q10" s="5192"/>
      <c r="R10" s="678"/>
      <c r="S10" s="678"/>
      <c r="T10" s="678"/>
      <c r="U10" s="678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4071"/>
      <c r="AG10" s="4071"/>
      <c r="AH10" s="4071"/>
      <c r="AI10" s="4071"/>
      <c r="AJ10" s="4071"/>
      <c r="AK10" s="4071"/>
      <c r="AL10" s="4071"/>
      <c r="AM10" s="4071"/>
      <c r="AN10" s="4071"/>
      <c r="AO10" s="4072"/>
      <c r="AP10" s="4072"/>
      <c r="AQ10" s="4072"/>
      <c r="AR10" s="4072"/>
      <c r="AS10" s="4072"/>
      <c r="AT10" s="4072"/>
      <c r="AU10" s="4072"/>
      <c r="AV10" s="4072"/>
      <c r="AW10" s="4072"/>
      <c r="AX10" s="4066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201" t="s">
        <v>20</v>
      </c>
      <c r="B11" s="5201"/>
      <c r="C11" s="4073">
        <f>SUM(D11:M11)</f>
        <v>0</v>
      </c>
      <c r="D11" s="4058"/>
      <c r="E11" s="4065"/>
      <c r="F11" s="4065"/>
      <c r="G11" s="4065"/>
      <c r="H11" s="4065"/>
      <c r="I11" s="4065"/>
      <c r="J11" s="4065"/>
      <c r="K11" s="4065"/>
      <c r="L11" s="4074"/>
      <c r="M11" s="4075"/>
      <c r="N11" s="4059"/>
      <c r="O11" s="4060"/>
      <c r="P11" s="4060"/>
      <c r="Q11" s="4060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4071"/>
      <c r="AG11" s="4071"/>
      <c r="AH11" s="4071"/>
      <c r="AI11" s="4071"/>
      <c r="AJ11" s="4071"/>
      <c r="AK11" s="4072"/>
      <c r="AL11" s="4072"/>
      <c r="AM11" s="4072"/>
      <c r="AN11" s="4072"/>
      <c r="AO11" s="4072"/>
      <c r="AP11" s="4072"/>
      <c r="AQ11" s="4072"/>
      <c r="AR11" s="4072"/>
      <c r="AS11" s="4072"/>
      <c r="AT11" s="4072"/>
      <c r="AU11" s="4072"/>
      <c r="AV11" s="4072"/>
      <c r="AW11" s="4072"/>
      <c r="AX11" s="4066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IF(C11&lt;[4]A03!C79,1,0)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4071"/>
      <c r="AG12" s="4071"/>
      <c r="AH12" s="4071"/>
      <c r="AI12" s="4071"/>
      <c r="AJ12" s="4071"/>
      <c r="AK12" s="4072"/>
      <c r="AL12" s="4072"/>
      <c r="AM12" s="4072"/>
      <c r="AN12" s="4072"/>
      <c r="AO12" s="4071"/>
      <c r="AP12" s="4071"/>
      <c r="AQ12" s="4072"/>
      <c r="AR12" s="4072"/>
      <c r="AS12" s="4072"/>
      <c r="AT12" s="4072"/>
      <c r="AU12" s="4072"/>
      <c r="AV12" s="4072"/>
      <c r="AW12" s="4072"/>
      <c r="AX12" s="4066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4071"/>
      <c r="AG13" s="4071"/>
      <c r="AH13" s="4071"/>
      <c r="AI13" s="4071"/>
      <c r="AJ13" s="4071"/>
      <c r="AK13" s="4072"/>
      <c r="AL13" s="4072"/>
      <c r="AM13" s="4072"/>
      <c r="AN13" s="4072"/>
      <c r="AO13" s="4071"/>
      <c r="AP13" s="4071"/>
      <c r="AQ13" s="4071"/>
      <c r="AR13" s="4072"/>
      <c r="AS13" s="4072"/>
      <c r="AT13" s="4072"/>
      <c r="AU13" s="4072"/>
      <c r="AV13" s="4072"/>
      <c r="AW13" s="4072"/>
      <c r="AX13" s="4066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4071"/>
      <c r="AG14" s="4071"/>
      <c r="AH14" s="4071"/>
      <c r="AI14" s="4071"/>
      <c r="AJ14" s="4071"/>
      <c r="AK14" s="4071"/>
      <c r="AL14" s="4071"/>
      <c r="AM14" s="4071"/>
      <c r="AN14" s="4071"/>
      <c r="AO14" s="4072"/>
      <c r="AP14" s="4072"/>
      <c r="AQ14" s="4072"/>
      <c r="AR14" s="4072"/>
      <c r="AS14" s="4072"/>
      <c r="AT14" s="4072"/>
      <c r="AU14" s="4072"/>
      <c r="AV14" s="4072"/>
      <c r="AW14" s="4072"/>
      <c r="AX14" s="4066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4071"/>
      <c r="AF15" s="4071"/>
      <c r="AG15" s="4071"/>
      <c r="AH15" s="4071"/>
      <c r="AI15" s="4071"/>
      <c r="AJ15" s="4071"/>
      <c r="AK15" s="4071"/>
      <c r="AL15" s="4071"/>
      <c r="AM15" s="4071"/>
      <c r="AN15" s="4071"/>
      <c r="AO15" s="4071"/>
      <c r="AP15" s="4071"/>
      <c r="AQ15" s="4071"/>
      <c r="AR15" s="4071"/>
      <c r="AS15" s="4071"/>
      <c r="AT15" s="4071"/>
      <c r="AU15" s="4071"/>
      <c r="AV15" s="4071"/>
      <c r="AW15" s="4066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202" t="s">
        <v>26</v>
      </c>
      <c r="D16" s="5204" t="s">
        <v>27</v>
      </c>
      <c r="E16" s="5204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4071"/>
      <c r="AF16" s="4072"/>
      <c r="AG16" s="4072"/>
      <c r="AH16" s="4072"/>
      <c r="AI16" s="4072"/>
      <c r="AJ16" s="4072"/>
      <c r="AK16" s="4072"/>
      <c r="AL16" s="4072"/>
      <c r="AM16" s="4072"/>
      <c r="AN16" s="4072"/>
      <c r="AO16" s="4072"/>
      <c r="AP16" s="4072"/>
      <c r="AQ16" s="4072"/>
      <c r="AR16" s="4072"/>
      <c r="AS16" s="4072"/>
      <c r="AT16" s="4072"/>
      <c r="AU16" s="4072"/>
      <c r="AV16" s="4072"/>
      <c r="AW16" s="4066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203"/>
      <c r="D17" s="5205"/>
      <c r="E17" s="5205"/>
      <c r="F17" s="519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4071"/>
      <c r="AF17" s="4072"/>
      <c r="AG17" s="4072"/>
      <c r="AH17" s="4072"/>
      <c r="AI17" s="4072"/>
      <c r="AJ17" s="4072"/>
      <c r="AK17" s="4072"/>
      <c r="AL17" s="4072"/>
      <c r="AM17" s="4072"/>
      <c r="AN17" s="4072"/>
      <c r="AO17" s="4072"/>
      <c r="AP17" s="4072"/>
      <c r="AQ17" s="4072"/>
      <c r="AR17" s="4072"/>
      <c r="AS17" s="4072"/>
      <c r="AT17" s="4072"/>
      <c r="AU17" s="4072"/>
      <c r="AV17" s="4072"/>
      <c r="AW17" s="4066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197" t="s">
        <v>28</v>
      </c>
      <c r="B18" s="5198"/>
      <c r="C18" s="4076">
        <v>86</v>
      </c>
      <c r="D18" s="4077">
        <v>1</v>
      </c>
      <c r="E18" s="4077">
        <v>1</v>
      </c>
      <c r="F18" s="4078">
        <v>2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4071"/>
      <c r="AF18" s="4072"/>
      <c r="AG18" s="4072"/>
      <c r="AH18" s="4072"/>
      <c r="AI18" s="4072"/>
      <c r="AJ18" s="4072"/>
      <c r="AK18" s="4072"/>
      <c r="AL18" s="4072"/>
      <c r="AM18" s="4072"/>
      <c r="AN18" s="4072"/>
      <c r="AO18" s="4072"/>
      <c r="AP18" s="4072"/>
      <c r="AQ18" s="4072"/>
      <c r="AR18" s="4072"/>
      <c r="AS18" s="4072"/>
      <c r="AT18" s="4072"/>
      <c r="AU18" s="4072"/>
      <c r="AV18" s="4072"/>
      <c r="AW18" s="4066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199" t="s">
        <v>29</v>
      </c>
      <c r="B19" s="5200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4079"/>
      <c r="AF19" s="4080"/>
      <c r="AG19" s="4080"/>
      <c r="AH19" s="4080"/>
      <c r="AI19" s="4080"/>
      <c r="AJ19" s="4080"/>
      <c r="AK19" s="4080"/>
      <c r="AL19" s="4080"/>
      <c r="AM19" s="4080"/>
      <c r="AN19" s="4080"/>
      <c r="AO19" s="4080"/>
      <c r="AP19" s="4080"/>
      <c r="AQ19" s="4080"/>
      <c r="AR19" s="4080"/>
      <c r="AS19" s="4080"/>
      <c r="AT19" s="4080"/>
      <c r="AU19" s="4080"/>
      <c r="AV19" s="4080"/>
      <c r="AW19" s="4081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4</v>
      </c>
      <c r="D20" s="37">
        <v>0</v>
      </c>
      <c r="E20" s="37">
        <v>1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4079"/>
      <c r="AF20" s="4080"/>
      <c r="AG20" s="4080"/>
      <c r="AH20" s="4080"/>
      <c r="AI20" s="4080"/>
      <c r="AJ20" s="4080"/>
      <c r="AK20" s="4080"/>
      <c r="AL20" s="4080"/>
      <c r="AM20" s="4080"/>
      <c r="AN20" s="4080"/>
      <c r="AO20" s="4080"/>
      <c r="AP20" s="4080"/>
      <c r="AQ20" s="4080"/>
      <c r="AR20" s="4080"/>
      <c r="AS20" s="4080"/>
      <c r="AT20" s="4080"/>
      <c r="AU20" s="4080"/>
      <c r="AV20" s="4080"/>
      <c r="AW20" s="4081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7</v>
      </c>
      <c r="D21" s="37">
        <v>1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4079"/>
      <c r="AF21" s="4080"/>
      <c r="AG21" s="4080"/>
      <c r="AH21" s="4080"/>
      <c r="AI21" s="4080"/>
      <c r="AJ21" s="4080"/>
      <c r="AK21" s="4080"/>
      <c r="AL21" s="4080"/>
      <c r="AM21" s="4080"/>
      <c r="AN21" s="4080"/>
      <c r="AO21" s="4080"/>
      <c r="AP21" s="4080"/>
      <c r="AQ21" s="4080"/>
      <c r="AR21" s="4080"/>
      <c r="AS21" s="4080"/>
      <c r="AT21" s="4080"/>
      <c r="AU21" s="4080"/>
      <c r="AV21" s="4080"/>
      <c r="AW21" s="4081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1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4079"/>
      <c r="AF22" s="4080"/>
      <c r="AG22" s="4080"/>
      <c r="AH22" s="4080"/>
      <c r="AI22" s="4080"/>
      <c r="AJ22" s="4080"/>
      <c r="AK22" s="4080"/>
      <c r="AL22" s="4080"/>
      <c r="AM22" s="4080"/>
      <c r="AN22" s="4080"/>
      <c r="AO22" s="4080"/>
      <c r="AP22" s="4080"/>
      <c r="AQ22" s="4080"/>
      <c r="AR22" s="4080"/>
      <c r="AS22" s="4080"/>
      <c r="AT22" s="4080"/>
      <c r="AU22" s="4080"/>
      <c r="AV22" s="4080"/>
      <c r="AW22" s="4081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4079"/>
      <c r="AF23" s="4080"/>
      <c r="AG23" s="4080"/>
      <c r="AH23" s="4080"/>
      <c r="AI23" s="4080"/>
      <c r="AJ23" s="4080"/>
      <c r="AK23" s="4080"/>
      <c r="AL23" s="4080"/>
      <c r="AM23" s="4080"/>
      <c r="AN23" s="4080"/>
      <c r="AO23" s="4080"/>
      <c r="AP23" s="4080"/>
      <c r="AQ23" s="4080"/>
      <c r="AR23" s="4080"/>
      <c r="AS23" s="4080"/>
      <c r="AT23" s="4080"/>
      <c r="AU23" s="4080"/>
      <c r="AV23" s="4080"/>
      <c r="AW23" s="4081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4079"/>
      <c r="AF24" s="4080"/>
      <c r="AG24" s="4080"/>
      <c r="AH24" s="4080"/>
      <c r="AI24" s="4080"/>
      <c r="AJ24" s="4080"/>
      <c r="AK24" s="4080"/>
      <c r="AL24" s="4080"/>
      <c r="AM24" s="4080"/>
      <c r="AN24" s="4080"/>
      <c r="AO24" s="4080"/>
      <c r="AP24" s="4080"/>
      <c r="AQ24" s="4080"/>
      <c r="AR24" s="4080"/>
      <c r="AS24" s="4080"/>
      <c r="AT24" s="4080"/>
      <c r="AU24" s="4080"/>
      <c r="AV24" s="4080"/>
      <c r="AW24" s="4081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1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4079"/>
      <c r="AF25" s="4080"/>
      <c r="AG25" s="4080"/>
      <c r="AH25" s="4080"/>
      <c r="AI25" s="4080"/>
      <c r="AJ25" s="4080"/>
      <c r="AK25" s="4080"/>
      <c r="AL25" s="4080"/>
      <c r="AM25" s="4080"/>
      <c r="AN25" s="4080"/>
      <c r="AO25" s="4080"/>
      <c r="AP25" s="4080"/>
      <c r="AQ25" s="4080"/>
      <c r="AR25" s="4080"/>
      <c r="AS25" s="4080"/>
      <c r="AT25" s="4080"/>
      <c r="AU25" s="4080"/>
      <c r="AV25" s="4080"/>
      <c r="AW25" s="4081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16</v>
      </c>
      <c r="D26" s="37">
        <v>0</v>
      </c>
      <c r="E26" s="37">
        <v>0</v>
      </c>
      <c r="F26" s="40">
        <v>0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4079"/>
      <c r="AF26" s="4080"/>
      <c r="AG26" s="4080"/>
      <c r="AH26" s="4080"/>
      <c r="AI26" s="4080"/>
      <c r="AJ26" s="4080"/>
      <c r="AK26" s="4080"/>
      <c r="AL26" s="4080"/>
      <c r="AM26" s="4080"/>
      <c r="AN26" s="4080"/>
      <c r="AO26" s="4080"/>
      <c r="AP26" s="4080"/>
      <c r="AQ26" s="4080"/>
      <c r="AR26" s="4080"/>
      <c r="AS26" s="4080"/>
      <c r="AT26" s="4080"/>
      <c r="AU26" s="4080"/>
      <c r="AV26" s="4080"/>
      <c r="AW26" s="4081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2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4079"/>
      <c r="AF27" s="4080"/>
      <c r="AG27" s="4080"/>
      <c r="AH27" s="4080"/>
      <c r="AI27" s="4080"/>
      <c r="AJ27" s="4080"/>
      <c r="AK27" s="4080"/>
      <c r="AL27" s="4080"/>
      <c r="AM27" s="4080"/>
      <c r="AN27" s="4080"/>
      <c r="AO27" s="4080"/>
      <c r="AP27" s="4080"/>
      <c r="AQ27" s="4080"/>
      <c r="AR27" s="4080"/>
      <c r="AS27" s="4080"/>
      <c r="AT27" s="4080"/>
      <c r="AU27" s="4080"/>
      <c r="AV27" s="4080"/>
      <c r="AW27" s="4081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6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4079"/>
      <c r="AF28" s="4080"/>
      <c r="AG28" s="4080"/>
      <c r="AH28" s="4082"/>
      <c r="AI28" s="4080"/>
      <c r="AJ28" s="4080"/>
      <c r="AK28" s="4080"/>
      <c r="AL28" s="4080"/>
      <c r="AM28" s="4080"/>
      <c r="AN28" s="4080"/>
      <c r="AO28" s="4080"/>
      <c r="AP28" s="4080"/>
      <c r="AQ28" s="4080"/>
      <c r="AR28" s="4080"/>
      <c r="AS28" s="4080"/>
      <c r="AT28" s="4080"/>
      <c r="AU28" s="4080"/>
      <c r="AV28" s="4080"/>
      <c r="AW28" s="4083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8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4079"/>
      <c r="AF29" s="4080"/>
      <c r="AG29" s="4080"/>
      <c r="AH29" s="4082"/>
      <c r="AI29" s="4080"/>
      <c r="AJ29" s="4080"/>
      <c r="AK29" s="4080"/>
      <c r="AL29" s="4080"/>
      <c r="AM29" s="4080"/>
      <c r="AN29" s="4080"/>
      <c r="AO29" s="4080"/>
      <c r="AP29" s="4080"/>
      <c r="AQ29" s="4080"/>
      <c r="AR29" s="4080"/>
      <c r="AS29" s="4080"/>
      <c r="AT29" s="4080"/>
      <c r="AU29" s="4080"/>
      <c r="AV29" s="4080"/>
      <c r="AW29" s="4083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5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4079"/>
      <c r="AF30" s="4080"/>
      <c r="AG30" s="4080"/>
      <c r="AH30" s="4082"/>
      <c r="AI30" s="4080"/>
      <c r="AJ30" s="4080"/>
      <c r="AK30" s="4080"/>
      <c r="AL30" s="4080"/>
      <c r="AM30" s="4080"/>
      <c r="AN30" s="4080"/>
      <c r="AO30" s="4080"/>
      <c r="AP30" s="4080"/>
      <c r="AQ30" s="4080"/>
      <c r="AR30" s="4080"/>
      <c r="AS30" s="4080"/>
      <c r="AT30" s="4080"/>
      <c r="AU30" s="4080"/>
      <c r="AV30" s="4080"/>
      <c r="AW30" s="4083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33</v>
      </c>
      <c r="D31" s="44">
        <v>0</v>
      </c>
      <c r="E31" s="44">
        <v>0</v>
      </c>
      <c r="F31" s="63">
        <v>1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4084"/>
      <c r="AF31" s="4084"/>
      <c r="AG31" s="4084"/>
      <c r="AH31" s="4085"/>
      <c r="AI31" s="4084"/>
      <c r="AJ31" s="4084"/>
      <c r="AK31" s="4084"/>
      <c r="AL31" s="4084"/>
      <c r="AM31" s="4084"/>
      <c r="AN31" s="4084"/>
      <c r="AO31" s="4084"/>
      <c r="AP31" s="4084"/>
      <c r="AQ31" s="4084"/>
      <c r="AR31" s="4084"/>
      <c r="AS31" s="4084"/>
      <c r="AT31" s="4084"/>
      <c r="AU31" s="4084"/>
      <c r="AV31" s="4084"/>
      <c r="AW31" s="4083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3968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4084"/>
      <c r="AF32" s="4084"/>
      <c r="AG32" s="4084"/>
      <c r="AH32" s="4085"/>
      <c r="AI32" s="4084"/>
      <c r="AJ32" s="4084"/>
      <c r="AK32" s="4084"/>
      <c r="AL32" s="4084"/>
      <c r="AM32" s="4084"/>
      <c r="AN32" s="4084"/>
      <c r="AO32" s="4084"/>
      <c r="AP32" s="4084"/>
      <c r="AQ32" s="4084"/>
      <c r="AR32" s="4084"/>
      <c r="AS32" s="4084"/>
      <c r="AT32" s="4084"/>
      <c r="AU32" s="4084"/>
      <c r="AV32" s="4084"/>
      <c r="AW32" s="4083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191" t="s">
        <v>4</v>
      </c>
      <c r="D33" s="5193" t="s">
        <v>5</v>
      </c>
      <c r="E33" s="5194"/>
      <c r="F33" s="5194"/>
      <c r="G33" s="5194"/>
      <c r="H33" s="5194"/>
      <c r="I33" s="5194"/>
      <c r="J33" s="5194"/>
      <c r="K33" s="5194"/>
      <c r="L33" s="5194"/>
      <c r="M33" s="5194"/>
      <c r="N33" s="5194"/>
      <c r="O33" s="5194"/>
      <c r="P33" s="5195"/>
      <c r="Q33" s="4086"/>
      <c r="R33" s="4087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4084"/>
      <c r="AJ33" s="4084"/>
      <c r="AK33" s="4084"/>
      <c r="AL33" s="4085"/>
      <c r="AM33" s="4084"/>
      <c r="AN33" s="4084"/>
      <c r="AO33" s="4088"/>
      <c r="AP33" s="4088"/>
      <c r="AQ33" s="4088"/>
      <c r="AR33" s="4088"/>
      <c r="AS33" s="4088"/>
      <c r="AT33" s="4088"/>
      <c r="AU33" s="4088"/>
      <c r="AV33" s="4088"/>
      <c r="AW33" s="4088"/>
      <c r="AX33" s="4088"/>
      <c r="AY33" s="4088"/>
      <c r="AZ33" s="4088"/>
      <c r="BA33" s="4083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192"/>
      <c r="D34" s="4050" t="s">
        <v>10</v>
      </c>
      <c r="E34" s="4069" t="s">
        <v>11</v>
      </c>
      <c r="F34" s="4069" t="s">
        <v>12</v>
      </c>
      <c r="G34" s="4069" t="s">
        <v>13</v>
      </c>
      <c r="H34" s="4069" t="s">
        <v>14</v>
      </c>
      <c r="I34" s="4069" t="s">
        <v>15</v>
      </c>
      <c r="J34" s="4069" t="s">
        <v>16</v>
      </c>
      <c r="K34" s="4069" t="s">
        <v>17</v>
      </c>
      <c r="L34" s="4069" t="s">
        <v>18</v>
      </c>
      <c r="M34" s="4069" t="s">
        <v>44</v>
      </c>
      <c r="N34" s="4089" t="s">
        <v>45</v>
      </c>
      <c r="O34" s="4069" t="s">
        <v>46</v>
      </c>
      <c r="P34" s="4070" t="s">
        <v>47</v>
      </c>
      <c r="Q34" s="3996" t="s">
        <v>48</v>
      </c>
      <c r="R34" s="3996" t="s">
        <v>49</v>
      </c>
      <c r="S34" s="71"/>
      <c r="T34" s="679"/>
      <c r="U34" s="4090"/>
      <c r="V34" s="4090"/>
      <c r="W34" s="679"/>
      <c r="X34" s="4091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4079"/>
      <c r="AJ34" s="4079"/>
      <c r="AK34" s="4079"/>
      <c r="AL34" s="4092"/>
      <c r="AM34" s="4079"/>
      <c r="AN34" s="4079"/>
      <c r="AO34" s="4079"/>
      <c r="AP34" s="4079"/>
      <c r="AQ34" s="4079"/>
      <c r="AR34" s="4079"/>
      <c r="AS34" s="4079"/>
      <c r="AT34" s="4080"/>
      <c r="AU34" s="4080"/>
      <c r="AV34" s="4080"/>
      <c r="AW34" s="4080"/>
      <c r="AX34" s="4080"/>
      <c r="AY34" s="4080"/>
      <c r="AZ34" s="4080"/>
      <c r="BA34" s="4083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206" t="s">
        <v>50</v>
      </c>
      <c r="B35" s="5206"/>
      <c r="C35" s="4093">
        <f>SUM(D35:P35)</f>
        <v>0</v>
      </c>
      <c r="D35" s="4094">
        <f>SUM(D36:D47,D50:D51,D54)</f>
        <v>0</v>
      </c>
      <c r="E35" s="4095">
        <f t="shared" ref="E35:R35" si="3">SUM(E36:E47,E50:E51,E54)</f>
        <v>0</v>
      </c>
      <c r="F35" s="4095">
        <f t="shared" si="3"/>
        <v>0</v>
      </c>
      <c r="G35" s="4095">
        <f t="shared" si="3"/>
        <v>0</v>
      </c>
      <c r="H35" s="4095">
        <f t="shared" si="3"/>
        <v>0</v>
      </c>
      <c r="I35" s="4095">
        <f t="shared" si="3"/>
        <v>0</v>
      </c>
      <c r="J35" s="4095">
        <f t="shared" si="3"/>
        <v>0</v>
      </c>
      <c r="K35" s="4095">
        <f t="shared" si="3"/>
        <v>0</v>
      </c>
      <c r="L35" s="4095">
        <f t="shared" si="3"/>
        <v>0</v>
      </c>
      <c r="M35" s="4095">
        <f t="shared" si="3"/>
        <v>0</v>
      </c>
      <c r="N35" s="4096">
        <f>SUM(N36:N47,N50:N51,N54)</f>
        <v>0</v>
      </c>
      <c r="O35" s="4095">
        <f t="shared" si="3"/>
        <v>0</v>
      </c>
      <c r="P35" s="4097">
        <f t="shared" si="3"/>
        <v>0</v>
      </c>
      <c r="Q35" s="3998">
        <f t="shared" si="3"/>
        <v>0</v>
      </c>
      <c r="R35" s="3998">
        <f t="shared" si="3"/>
        <v>0</v>
      </c>
      <c r="S35" s="82" t="str">
        <f>CA35&amp;CB35&amp;CC35</f>
        <v/>
      </c>
      <c r="T35" s="4098"/>
      <c r="U35" s="679"/>
      <c r="V35" s="679"/>
      <c r="W35" s="4098"/>
      <c r="X35" s="4098"/>
      <c r="Y35" s="4098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4071"/>
      <c r="AN35" s="4071"/>
      <c r="AO35" s="4071"/>
      <c r="AP35" s="4071"/>
      <c r="AQ35" s="4071"/>
      <c r="AR35" s="4071"/>
      <c r="AS35" s="4071"/>
      <c r="AT35" s="4072"/>
      <c r="AU35" s="4072"/>
      <c r="AV35" s="4072"/>
      <c r="AW35" s="4072"/>
      <c r="AX35" s="4072"/>
      <c r="AY35" s="4072"/>
      <c r="AZ35" s="4072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213" t="s">
        <v>51</v>
      </c>
      <c r="B36" s="5214"/>
      <c r="C36" s="4064">
        <f>SUM(D36:M36)</f>
        <v>0</v>
      </c>
      <c r="D36" s="4058"/>
      <c r="E36" s="4065"/>
      <c r="F36" s="4065"/>
      <c r="G36" s="4065"/>
      <c r="H36" s="4065"/>
      <c r="I36" s="4065"/>
      <c r="J36" s="4065"/>
      <c r="K36" s="4065"/>
      <c r="L36" s="4065"/>
      <c r="M36" s="4065"/>
      <c r="N36" s="4099"/>
      <c r="O36" s="4100"/>
      <c r="P36" s="4101"/>
      <c r="Q36" s="4059"/>
      <c r="R36" s="4059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4071"/>
      <c r="AN36" s="4072"/>
      <c r="AO36" s="4072"/>
      <c r="AP36" s="4072"/>
      <c r="AQ36" s="4072"/>
      <c r="AR36" s="4072"/>
      <c r="AS36" s="4072"/>
      <c r="AT36" s="4072"/>
      <c r="AU36" s="4072"/>
      <c r="AV36" s="4072"/>
      <c r="AW36" s="4072"/>
      <c r="AX36" s="4072"/>
      <c r="AY36" s="4072"/>
      <c r="AZ36" s="4072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4079"/>
      <c r="AN37" s="4080"/>
      <c r="AO37" s="4080"/>
      <c r="AP37" s="4080"/>
      <c r="AQ37" s="4080"/>
      <c r="AR37" s="4080"/>
      <c r="AS37" s="4080"/>
      <c r="AT37" s="4080"/>
      <c r="AU37" s="4080"/>
      <c r="AV37" s="4080"/>
      <c r="AW37" s="4080"/>
      <c r="AX37" s="4080"/>
      <c r="AY37" s="4080"/>
      <c r="AZ37" s="4080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191" t="s">
        <v>53</v>
      </c>
      <c r="B38" s="4102" t="s">
        <v>54</v>
      </c>
      <c r="C38" s="4064">
        <f t="shared" si="7"/>
        <v>0</v>
      </c>
      <c r="D38" s="4058"/>
      <c r="E38" s="4065"/>
      <c r="F38" s="4065"/>
      <c r="G38" s="4065"/>
      <c r="H38" s="4065"/>
      <c r="I38" s="4065"/>
      <c r="J38" s="4065"/>
      <c r="K38" s="4065"/>
      <c r="L38" s="4065"/>
      <c r="M38" s="4065"/>
      <c r="N38" s="4099"/>
      <c r="O38" s="4100"/>
      <c r="P38" s="4101"/>
      <c r="Q38" s="4059"/>
      <c r="R38" s="4059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4071"/>
      <c r="AN38" s="4072"/>
      <c r="AO38" s="4072"/>
      <c r="AP38" s="4072"/>
      <c r="AQ38" s="4072"/>
      <c r="AR38" s="4072"/>
      <c r="AS38" s="4072"/>
      <c r="AT38" s="4072"/>
      <c r="AU38" s="4072"/>
      <c r="AV38" s="4072"/>
      <c r="AW38" s="4072"/>
      <c r="AX38" s="4072"/>
      <c r="AY38" s="4072"/>
      <c r="AZ38" s="4072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3963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4079"/>
      <c r="AN39" s="4080"/>
      <c r="AO39" s="4080"/>
      <c r="AP39" s="4080"/>
      <c r="AQ39" s="4080"/>
      <c r="AR39" s="4080"/>
      <c r="AS39" s="4080"/>
      <c r="AT39" s="4080"/>
      <c r="AU39" s="4080"/>
      <c r="AV39" s="4080"/>
      <c r="AW39" s="4080"/>
      <c r="AX39" s="4080"/>
      <c r="AY39" s="4080"/>
      <c r="AZ39" s="4080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3963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4079"/>
      <c r="AN40" s="4080"/>
      <c r="AO40" s="4080"/>
      <c r="AP40" s="4080"/>
      <c r="AQ40" s="4080"/>
      <c r="AR40" s="4080"/>
      <c r="AS40" s="4080"/>
      <c r="AT40" s="4080"/>
      <c r="AU40" s="4080"/>
      <c r="AV40" s="4080"/>
      <c r="AW40" s="4080"/>
      <c r="AX40" s="4080"/>
      <c r="AY40" s="4080"/>
      <c r="AZ40" s="4080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3963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4079"/>
      <c r="AN41" s="4080"/>
      <c r="AO41" s="4080"/>
      <c r="AP41" s="4080"/>
      <c r="AQ41" s="4080"/>
      <c r="AR41" s="4080"/>
      <c r="AS41" s="4080"/>
      <c r="AT41" s="4080"/>
      <c r="AU41" s="4080"/>
      <c r="AV41" s="4080"/>
      <c r="AW41" s="4080"/>
      <c r="AX41" s="4080"/>
      <c r="AY41" s="4080"/>
      <c r="AZ41" s="4080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3963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4079"/>
      <c r="AN42" s="4080"/>
      <c r="AO42" s="4080"/>
      <c r="AP42" s="4080"/>
      <c r="AQ42" s="4080"/>
      <c r="AR42" s="4080"/>
      <c r="AS42" s="4080"/>
      <c r="AT42" s="4080"/>
      <c r="AU42" s="4080"/>
      <c r="AV42" s="4080"/>
      <c r="AW42" s="4080"/>
      <c r="AX42" s="4080"/>
      <c r="AY42" s="4080"/>
      <c r="AZ42" s="4080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192"/>
      <c r="B43" s="99" t="s">
        <v>59</v>
      </c>
      <c r="C43" s="3969">
        <f t="shared" si="7"/>
        <v>0</v>
      </c>
      <c r="D43" s="3992"/>
      <c r="E43" s="4103"/>
      <c r="F43" s="4103"/>
      <c r="G43" s="4103"/>
      <c r="H43" s="4103"/>
      <c r="I43" s="4103"/>
      <c r="J43" s="4103"/>
      <c r="K43" s="4103"/>
      <c r="L43" s="4103"/>
      <c r="M43" s="4103"/>
      <c r="N43" s="1263"/>
      <c r="O43" s="4104"/>
      <c r="P43" s="4105"/>
      <c r="Q43" s="1264"/>
      <c r="R43" s="1264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4079"/>
      <c r="AN43" s="4080"/>
      <c r="AO43" s="4080"/>
      <c r="AP43" s="4080"/>
      <c r="AQ43" s="4080"/>
      <c r="AR43" s="4080"/>
      <c r="AS43" s="4080"/>
      <c r="AT43" s="4080"/>
      <c r="AU43" s="4080"/>
      <c r="AV43" s="4080"/>
      <c r="AW43" s="4080"/>
      <c r="AX43" s="4080"/>
      <c r="AY43" s="4080"/>
      <c r="AZ43" s="4080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215" t="s">
        <v>60</v>
      </c>
      <c r="B44" s="4106" t="s">
        <v>61</v>
      </c>
      <c r="C44" s="4023">
        <f t="shared" si="7"/>
        <v>0</v>
      </c>
      <c r="D44" s="4107"/>
      <c r="E44" s="2990"/>
      <c r="F44" s="2990"/>
      <c r="G44" s="2990"/>
      <c r="H44" s="2990"/>
      <c r="I44" s="2990"/>
      <c r="J44" s="2990"/>
      <c r="K44" s="2990"/>
      <c r="L44" s="2990"/>
      <c r="M44" s="2990"/>
      <c r="N44" s="4108"/>
      <c r="O44" s="2992"/>
      <c r="P44" s="4109"/>
      <c r="Q44" s="4110"/>
      <c r="R44" s="4110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4111"/>
      <c r="AN44" s="4112"/>
      <c r="AO44" s="4112"/>
      <c r="AP44" s="4112"/>
      <c r="AQ44" s="4112"/>
      <c r="AR44" s="4112"/>
      <c r="AS44" s="4112"/>
      <c r="AT44" s="4112"/>
      <c r="AU44" s="4112"/>
      <c r="AV44" s="4112"/>
      <c r="AW44" s="4112"/>
      <c r="AX44" s="4112"/>
      <c r="AY44" s="4112"/>
      <c r="AZ44" s="4112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192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4111"/>
      <c r="AN45" s="4112"/>
      <c r="AO45" s="4112"/>
      <c r="AP45" s="4112"/>
      <c r="AQ45" s="4112"/>
      <c r="AR45" s="4112"/>
      <c r="AS45" s="4112"/>
      <c r="AT45" s="4112"/>
      <c r="AU45" s="4112"/>
      <c r="AV45" s="4112"/>
      <c r="AW45" s="4112"/>
      <c r="AX45" s="4112"/>
      <c r="AY45" s="4112"/>
      <c r="AZ45" s="4112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209" t="s">
        <v>63</v>
      </c>
      <c r="B46" s="117" t="s">
        <v>61</v>
      </c>
      <c r="C46" s="4023">
        <f t="shared" si="7"/>
        <v>0</v>
      </c>
      <c r="D46" s="4107"/>
      <c r="E46" s="4113"/>
      <c r="F46" s="4113"/>
      <c r="G46" s="4113"/>
      <c r="H46" s="4113"/>
      <c r="I46" s="4113"/>
      <c r="J46" s="4113"/>
      <c r="K46" s="4113"/>
      <c r="L46" s="4113"/>
      <c r="M46" s="4113"/>
      <c r="N46" s="4108"/>
      <c r="O46" s="4114"/>
      <c r="P46" s="4109"/>
      <c r="Q46" s="4110"/>
      <c r="R46" s="4110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4111"/>
      <c r="AN46" s="4112"/>
      <c r="AO46" s="4112"/>
      <c r="AP46" s="4112"/>
      <c r="AQ46" s="4112"/>
      <c r="AR46" s="4112"/>
      <c r="AS46" s="4112"/>
      <c r="AT46" s="4112"/>
      <c r="AU46" s="4112"/>
      <c r="AV46" s="4112"/>
      <c r="AW46" s="4112"/>
      <c r="AX46" s="4112"/>
      <c r="AY46" s="4112"/>
      <c r="AZ46" s="4112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4111"/>
      <c r="AN47" s="4112"/>
      <c r="AO47" s="4112"/>
      <c r="AP47" s="4112"/>
      <c r="AQ47" s="4112"/>
      <c r="AR47" s="4112"/>
      <c r="AS47" s="4112"/>
      <c r="AT47" s="4112"/>
      <c r="AU47" s="4112"/>
      <c r="AV47" s="4112"/>
      <c r="AW47" s="4112"/>
      <c r="AX47" s="4112"/>
      <c r="AY47" s="4112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4111"/>
      <c r="AN48" s="4112"/>
      <c r="AO48" s="4112"/>
      <c r="AP48" s="4112"/>
      <c r="AQ48" s="4112"/>
      <c r="AR48" s="4112"/>
      <c r="AS48" s="4112"/>
      <c r="AT48" s="4112"/>
      <c r="AU48" s="4112"/>
      <c r="AV48" s="4112"/>
      <c r="AW48" s="4112"/>
      <c r="AX48" s="4112"/>
      <c r="AY48" s="4112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207" t="s">
        <v>65</v>
      </c>
      <c r="B49" s="5208"/>
      <c r="C49" s="3969">
        <f t="shared" si="7"/>
        <v>0</v>
      </c>
      <c r="D49" s="3992"/>
      <c r="E49" s="4103"/>
      <c r="F49" s="4103"/>
      <c r="G49" s="4103"/>
      <c r="H49" s="4103"/>
      <c r="I49" s="4103"/>
      <c r="J49" s="4103"/>
      <c r="K49" s="4103"/>
      <c r="L49" s="4103"/>
      <c r="M49" s="4103"/>
      <c r="N49" s="1263"/>
      <c r="O49" s="4104"/>
      <c r="P49" s="4105"/>
      <c r="Q49" s="1264"/>
      <c r="R49" s="1264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4111"/>
      <c r="AN49" s="4112"/>
      <c r="AO49" s="4112"/>
      <c r="AP49" s="4112"/>
      <c r="AQ49" s="4112"/>
      <c r="AR49" s="4112"/>
      <c r="AS49" s="4112"/>
      <c r="AT49" s="4112"/>
      <c r="AU49" s="4112"/>
      <c r="AV49" s="4112"/>
      <c r="AW49" s="4112"/>
      <c r="AX49" s="4112"/>
      <c r="AY49" s="4112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209" t="s">
        <v>66</v>
      </c>
      <c r="B50" s="4115" t="s">
        <v>61</v>
      </c>
      <c r="C50" s="4116">
        <f>SUM(D50:P50)</f>
        <v>0</v>
      </c>
      <c r="D50" s="4117"/>
      <c r="E50" s="2990"/>
      <c r="F50" s="2990"/>
      <c r="G50" s="2990"/>
      <c r="H50" s="2990"/>
      <c r="I50" s="2990"/>
      <c r="J50" s="2990"/>
      <c r="K50" s="2990"/>
      <c r="L50" s="2990"/>
      <c r="M50" s="2990"/>
      <c r="N50" s="4118"/>
      <c r="O50" s="2990"/>
      <c r="P50" s="4119"/>
      <c r="Q50" s="4120"/>
      <c r="R50" s="4120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4121"/>
      <c r="AN50" s="4122"/>
      <c r="AO50" s="4122"/>
      <c r="AP50" s="4122"/>
      <c r="AQ50" s="4122"/>
      <c r="AR50" s="4122"/>
      <c r="AS50" s="4122"/>
      <c r="AT50" s="4122"/>
      <c r="AU50" s="4122"/>
      <c r="AV50" s="4122"/>
      <c r="AW50" s="4122"/>
      <c r="AX50" s="4122"/>
      <c r="AY50" s="4122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192"/>
      <c r="B51" s="140" t="s">
        <v>62</v>
      </c>
      <c r="C51" s="3969">
        <f t="shared" ref="C51:C54" si="12">SUM(D51:P51)</f>
        <v>0</v>
      </c>
      <c r="D51" s="3992"/>
      <c r="E51" s="4103"/>
      <c r="F51" s="4103"/>
      <c r="G51" s="4103"/>
      <c r="H51" s="4103"/>
      <c r="I51" s="4103"/>
      <c r="J51" s="4103"/>
      <c r="K51" s="4103"/>
      <c r="L51" s="4103"/>
      <c r="M51" s="4103"/>
      <c r="N51" s="1288"/>
      <c r="O51" s="4103"/>
      <c r="P51" s="4123"/>
      <c r="Q51" s="1264"/>
      <c r="R51" s="1264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4121"/>
      <c r="AN51" s="4122"/>
      <c r="AO51" s="4122"/>
      <c r="AP51" s="4122"/>
      <c r="AQ51" s="4122"/>
      <c r="AR51" s="4122"/>
      <c r="AS51" s="4122"/>
      <c r="AT51" s="4122"/>
      <c r="AU51" s="4122"/>
      <c r="AV51" s="4122"/>
      <c r="AW51" s="4122"/>
      <c r="AX51" s="4122"/>
      <c r="AY51" s="4122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210" t="s">
        <v>67</v>
      </c>
      <c r="B52" s="4124" t="s">
        <v>61</v>
      </c>
      <c r="C52" s="4125">
        <f t="shared" si="12"/>
        <v>0</v>
      </c>
      <c r="D52" s="4126"/>
      <c r="E52" s="2990"/>
      <c r="F52" s="2990"/>
      <c r="G52" s="2990"/>
      <c r="H52" s="2990"/>
      <c r="I52" s="2990"/>
      <c r="J52" s="2990"/>
      <c r="K52" s="2990"/>
      <c r="L52" s="2990"/>
      <c r="M52" s="2990"/>
      <c r="N52" s="4127"/>
      <c r="O52" s="2990"/>
      <c r="P52" s="4128"/>
      <c r="Q52" s="4129"/>
      <c r="R52" s="4129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4130"/>
      <c r="AN52" s="4131"/>
      <c r="AO52" s="4131"/>
      <c r="AP52" s="4131"/>
      <c r="AQ52" s="4131"/>
      <c r="AR52" s="4131"/>
      <c r="AS52" s="4131"/>
      <c r="AT52" s="4131"/>
      <c r="AU52" s="4131"/>
      <c r="AV52" s="4131"/>
      <c r="AW52" s="4131"/>
      <c r="AX52" s="4131"/>
      <c r="AY52" s="4131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192"/>
      <c r="B53" s="3993" t="s">
        <v>62</v>
      </c>
      <c r="C53" s="3969">
        <f t="shared" si="12"/>
        <v>0</v>
      </c>
      <c r="D53" s="3992"/>
      <c r="E53" s="4103"/>
      <c r="F53" s="4103"/>
      <c r="G53" s="4103"/>
      <c r="H53" s="4103"/>
      <c r="I53" s="4103"/>
      <c r="J53" s="4103"/>
      <c r="K53" s="4103"/>
      <c r="L53" s="4103"/>
      <c r="M53" s="4103"/>
      <c r="N53" s="1288"/>
      <c r="O53" s="4103"/>
      <c r="P53" s="4123"/>
      <c r="Q53" s="1264"/>
      <c r="R53" s="1264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4132"/>
      <c r="AM53" s="4132"/>
      <c r="AN53" s="4132"/>
      <c r="AO53" s="4132"/>
      <c r="AP53" s="4132"/>
      <c r="AQ53" s="4132"/>
      <c r="AR53" s="4132"/>
      <c r="AS53" s="4132"/>
      <c r="AT53" s="4132"/>
      <c r="AU53" s="4132"/>
      <c r="AV53" s="4132"/>
      <c r="AW53" s="4132"/>
      <c r="AX53" s="4132"/>
      <c r="AY53" s="4132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211" t="s">
        <v>68</v>
      </c>
      <c r="B54" s="5212"/>
      <c r="C54" s="3969">
        <f t="shared" si="12"/>
        <v>0</v>
      </c>
      <c r="D54" s="3992"/>
      <c r="E54" s="4103"/>
      <c r="F54" s="4103"/>
      <c r="G54" s="4103"/>
      <c r="H54" s="4103"/>
      <c r="I54" s="4103"/>
      <c r="J54" s="4103"/>
      <c r="K54" s="4103"/>
      <c r="L54" s="4103"/>
      <c r="M54" s="4103"/>
      <c r="N54" s="1288"/>
      <c r="O54" s="4103"/>
      <c r="P54" s="4123"/>
      <c r="Q54" s="1264"/>
      <c r="R54" s="1264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4132"/>
      <c r="AM54" s="4132"/>
      <c r="AN54" s="4132"/>
      <c r="AO54" s="4132"/>
      <c r="AP54" s="4132"/>
      <c r="AQ54" s="4132"/>
      <c r="AR54" s="4132"/>
      <c r="AS54" s="4132"/>
      <c r="AT54" s="4132"/>
      <c r="AU54" s="4132"/>
      <c r="AV54" s="4132"/>
      <c r="AW54" s="4132"/>
      <c r="AX54" s="4132"/>
      <c r="AY54" s="4132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4132"/>
      <c r="AM55" s="4132"/>
      <c r="AN55" s="4132"/>
      <c r="AO55" s="4133"/>
      <c r="AP55" s="4133"/>
      <c r="AQ55" s="4133"/>
      <c r="AR55" s="4133"/>
      <c r="AS55" s="4133"/>
      <c r="AT55" s="4133"/>
      <c r="AU55" s="4133"/>
      <c r="AV55" s="4133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3968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4132"/>
      <c r="AM56" s="4132"/>
      <c r="AN56" s="4132"/>
      <c r="AO56" s="4133"/>
      <c r="AP56" s="4133"/>
      <c r="AQ56" s="4133"/>
      <c r="AR56" s="4133"/>
      <c r="AS56" s="4133"/>
      <c r="AT56" s="4133"/>
      <c r="AU56" s="4133"/>
      <c r="AV56" s="4133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191" t="s">
        <v>4</v>
      </c>
      <c r="D57" s="5193" t="s">
        <v>5</v>
      </c>
      <c r="E57" s="5194"/>
      <c r="F57" s="5194"/>
      <c r="G57" s="5194"/>
      <c r="H57" s="5194"/>
      <c r="I57" s="5194"/>
      <c r="J57" s="5194"/>
      <c r="K57" s="5194"/>
      <c r="L57" s="5194"/>
      <c r="M57" s="5194"/>
      <c r="N57" s="5194"/>
      <c r="O57" s="5194"/>
      <c r="P57" s="5219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4132"/>
      <c r="AK57" s="4132"/>
      <c r="AL57" s="4132"/>
      <c r="AM57" s="4133"/>
      <c r="AN57" s="4133"/>
      <c r="AO57" s="4133"/>
      <c r="AP57" s="4133"/>
      <c r="AQ57" s="4133"/>
      <c r="AR57" s="4133"/>
      <c r="AS57" s="4133"/>
      <c r="AT57" s="4133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192"/>
      <c r="D58" s="4050" t="s">
        <v>10</v>
      </c>
      <c r="E58" s="4069" t="s">
        <v>11</v>
      </c>
      <c r="F58" s="4069" t="s">
        <v>12</v>
      </c>
      <c r="G58" s="4069" t="s">
        <v>13</v>
      </c>
      <c r="H58" s="4069" t="s">
        <v>14</v>
      </c>
      <c r="I58" s="4069" t="s">
        <v>15</v>
      </c>
      <c r="J58" s="4069" t="s">
        <v>16</v>
      </c>
      <c r="K58" s="4069" t="s">
        <v>17</v>
      </c>
      <c r="L58" s="4069" t="s">
        <v>18</v>
      </c>
      <c r="M58" s="4069" t="s">
        <v>44</v>
      </c>
      <c r="N58" s="4089" t="s">
        <v>45</v>
      </c>
      <c r="O58" s="4069" t="s">
        <v>46</v>
      </c>
      <c r="P58" s="4134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4132"/>
      <c r="AK58" s="4132"/>
      <c r="AL58" s="4132"/>
      <c r="AM58" s="4133"/>
      <c r="AN58" s="4133"/>
      <c r="AO58" s="4133"/>
      <c r="AP58" s="4133"/>
      <c r="AQ58" s="4133"/>
      <c r="AR58" s="4133"/>
      <c r="AS58" s="4133"/>
      <c r="AT58" s="4133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206" t="s">
        <v>50</v>
      </c>
      <c r="B59" s="5206"/>
      <c r="C59" s="4093">
        <f>SUM(D59:P59)</f>
        <v>0</v>
      </c>
      <c r="D59" s="4094">
        <f>SUM(D60:D71,D74:D75,D78)</f>
        <v>0</v>
      </c>
      <c r="E59" s="4095">
        <f t="shared" ref="E59:P59" si="13">SUM(E60:E71,E74:E75,E78)</f>
        <v>0</v>
      </c>
      <c r="F59" s="4095">
        <f t="shared" si="13"/>
        <v>0</v>
      </c>
      <c r="G59" s="4095">
        <f t="shared" si="13"/>
        <v>0</v>
      </c>
      <c r="H59" s="4095">
        <f t="shared" si="13"/>
        <v>0</v>
      </c>
      <c r="I59" s="4095">
        <f t="shared" si="13"/>
        <v>0</v>
      </c>
      <c r="J59" s="4095">
        <f t="shared" si="13"/>
        <v>0</v>
      </c>
      <c r="K59" s="4095">
        <f t="shared" si="13"/>
        <v>0</v>
      </c>
      <c r="L59" s="4095">
        <f t="shared" si="13"/>
        <v>0</v>
      </c>
      <c r="M59" s="4095">
        <f t="shared" si="13"/>
        <v>0</v>
      </c>
      <c r="N59" s="4096">
        <f t="shared" si="13"/>
        <v>0</v>
      </c>
      <c r="O59" s="4095">
        <f t="shared" si="13"/>
        <v>0</v>
      </c>
      <c r="P59" s="4135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4132"/>
      <c r="AK59" s="4132"/>
      <c r="AL59" s="4132"/>
      <c r="AM59" s="4133"/>
      <c r="AN59" s="4133"/>
      <c r="AO59" s="4133"/>
      <c r="AP59" s="4133"/>
      <c r="AQ59" s="4133"/>
      <c r="AR59" s="4133"/>
      <c r="AS59" s="4133"/>
      <c r="AT59" s="4133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220" t="s">
        <v>51</v>
      </c>
      <c r="B60" s="5214"/>
      <c r="C60" s="4023">
        <f>SUM(D60:M60)</f>
        <v>0</v>
      </c>
      <c r="D60" s="4107"/>
      <c r="E60" s="4136"/>
      <c r="F60" s="4136"/>
      <c r="G60" s="4136"/>
      <c r="H60" s="4136"/>
      <c r="I60" s="4136"/>
      <c r="J60" s="4136"/>
      <c r="K60" s="4136"/>
      <c r="L60" s="4136"/>
      <c r="M60" s="4136"/>
      <c r="N60" s="4108"/>
      <c r="O60" s="4137"/>
      <c r="P60" s="4138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4132"/>
      <c r="AK60" s="4132"/>
      <c r="AL60" s="4132"/>
      <c r="AM60" s="4133"/>
      <c r="AN60" s="4133"/>
      <c r="AO60" s="4133"/>
      <c r="AP60" s="4133"/>
      <c r="AQ60" s="4133"/>
      <c r="AR60" s="4133"/>
      <c r="AS60" s="4133"/>
      <c r="AT60" s="4133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4132"/>
      <c r="AK61" s="4132"/>
      <c r="AL61" s="4132"/>
      <c r="AM61" s="4133"/>
      <c r="AN61" s="4133"/>
      <c r="AO61" s="4133"/>
      <c r="AP61" s="4133"/>
      <c r="AQ61" s="4133"/>
      <c r="AR61" s="4133"/>
      <c r="AS61" s="4133"/>
      <c r="AT61" s="4133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191" t="s">
        <v>53</v>
      </c>
      <c r="B62" s="4139" t="s">
        <v>54</v>
      </c>
      <c r="C62" s="4023">
        <f t="shared" ref="C62:C73" si="14">SUM(D62:M62)</f>
        <v>0</v>
      </c>
      <c r="D62" s="4107"/>
      <c r="E62" s="4136"/>
      <c r="F62" s="4136"/>
      <c r="G62" s="4136"/>
      <c r="H62" s="4136"/>
      <c r="I62" s="4136"/>
      <c r="J62" s="4136"/>
      <c r="K62" s="4136"/>
      <c r="L62" s="4136"/>
      <c r="M62" s="4136"/>
      <c r="N62" s="4108"/>
      <c r="O62" s="4137"/>
      <c r="P62" s="4138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4132"/>
      <c r="AK62" s="4132"/>
      <c r="AL62" s="4132"/>
      <c r="AM62" s="4133"/>
      <c r="AN62" s="4133"/>
      <c r="AO62" s="4133"/>
      <c r="AP62" s="4133"/>
      <c r="AQ62" s="4133"/>
      <c r="AR62" s="4133"/>
      <c r="AS62" s="4133"/>
      <c r="AT62" s="4133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5221"/>
      <c r="B63" s="94" t="s">
        <v>55</v>
      </c>
      <c r="C63" s="3963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4132"/>
      <c r="AK63" s="4132"/>
      <c r="AL63" s="4132"/>
      <c r="AM63" s="4133"/>
      <c r="AN63" s="4133"/>
      <c r="AO63" s="4133"/>
      <c r="AP63" s="4133"/>
      <c r="AQ63" s="4133"/>
      <c r="AR63" s="4133"/>
      <c r="AS63" s="4133"/>
      <c r="AT63" s="4133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5221"/>
      <c r="B64" s="94" t="s">
        <v>56</v>
      </c>
      <c r="C64" s="3963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4132"/>
      <c r="AK64" s="4132"/>
      <c r="AL64" s="4132"/>
      <c r="AM64" s="4133"/>
      <c r="AN64" s="4133"/>
      <c r="AO64" s="4133"/>
      <c r="AP64" s="4133"/>
      <c r="AQ64" s="4133"/>
      <c r="AR64" s="4133"/>
      <c r="AS64" s="4133"/>
      <c r="AT64" s="4133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5221"/>
      <c r="B65" s="94" t="s">
        <v>57</v>
      </c>
      <c r="C65" s="3963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4132"/>
      <c r="AK65" s="4132"/>
      <c r="AL65" s="4132"/>
      <c r="AM65" s="4133"/>
      <c r="AN65" s="4133"/>
      <c r="AO65" s="4133"/>
      <c r="AP65" s="4133"/>
      <c r="AQ65" s="4133"/>
      <c r="AR65" s="4133"/>
      <c r="AS65" s="4133"/>
      <c r="AT65" s="4133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5221"/>
      <c r="B66" s="94" t="s">
        <v>58</v>
      </c>
      <c r="C66" s="3963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4132"/>
      <c r="AK66" s="4132"/>
      <c r="AL66" s="4132"/>
      <c r="AM66" s="4133"/>
      <c r="AN66" s="4133"/>
      <c r="AO66" s="4133"/>
      <c r="AP66" s="4133"/>
      <c r="AQ66" s="4133"/>
      <c r="AR66" s="4133"/>
      <c r="AS66" s="4133"/>
      <c r="AT66" s="4133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192"/>
      <c r="B67" s="99" t="s">
        <v>59</v>
      </c>
      <c r="C67" s="3969">
        <f t="shared" si="14"/>
        <v>0</v>
      </c>
      <c r="D67" s="3992"/>
      <c r="E67" s="4103"/>
      <c r="F67" s="4103"/>
      <c r="G67" s="4103"/>
      <c r="H67" s="4103"/>
      <c r="I67" s="4103"/>
      <c r="J67" s="4103"/>
      <c r="K67" s="4103"/>
      <c r="L67" s="4103"/>
      <c r="M67" s="4103"/>
      <c r="N67" s="1263"/>
      <c r="O67" s="4104"/>
      <c r="P67" s="4140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4132"/>
      <c r="AK67" s="4132"/>
      <c r="AL67" s="4132"/>
      <c r="AM67" s="4133"/>
      <c r="AN67" s="4133"/>
      <c r="AO67" s="4133"/>
      <c r="AP67" s="4133"/>
      <c r="AQ67" s="4133"/>
      <c r="AR67" s="4133"/>
      <c r="AS67" s="4133"/>
      <c r="AT67" s="4133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222" t="s">
        <v>60</v>
      </c>
      <c r="B68" s="4141" t="s">
        <v>61</v>
      </c>
      <c r="C68" s="4142">
        <f t="shared" si="14"/>
        <v>0</v>
      </c>
      <c r="D68" s="4143"/>
      <c r="E68" s="2990"/>
      <c r="F68" s="2990"/>
      <c r="G68" s="2990"/>
      <c r="H68" s="2990"/>
      <c r="I68" s="2990"/>
      <c r="J68" s="2990"/>
      <c r="K68" s="2990"/>
      <c r="L68" s="2990"/>
      <c r="M68" s="2990"/>
      <c r="N68" s="4144"/>
      <c r="O68" s="2992"/>
      <c r="P68" s="4145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4146"/>
      <c r="AK68" s="4146"/>
      <c r="AL68" s="4146"/>
      <c r="AM68" s="4147"/>
      <c r="AN68" s="4147"/>
      <c r="AO68" s="4147"/>
      <c r="AP68" s="4147"/>
      <c r="AQ68" s="4147"/>
      <c r="AR68" s="4147"/>
      <c r="AS68" s="4147"/>
      <c r="AT68" s="4147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192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4146"/>
      <c r="AK69" s="4146"/>
      <c r="AL69" s="4146"/>
      <c r="AM69" s="4147"/>
      <c r="AN69" s="4147"/>
      <c r="AO69" s="4147"/>
      <c r="AP69" s="4147"/>
      <c r="AQ69" s="4147"/>
      <c r="AR69" s="4147"/>
      <c r="AS69" s="4147"/>
      <c r="AT69" s="4147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216" t="s">
        <v>63</v>
      </c>
      <c r="B70" s="117" t="s">
        <v>61</v>
      </c>
      <c r="C70" s="4023">
        <f t="shared" si="14"/>
        <v>0</v>
      </c>
      <c r="D70" s="4107"/>
      <c r="E70" s="4136"/>
      <c r="F70" s="4136"/>
      <c r="G70" s="4136"/>
      <c r="H70" s="4136"/>
      <c r="I70" s="4136"/>
      <c r="J70" s="4136"/>
      <c r="K70" s="4136"/>
      <c r="L70" s="4136"/>
      <c r="M70" s="4136"/>
      <c r="N70" s="4108"/>
      <c r="O70" s="4137"/>
      <c r="P70" s="4138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4132"/>
      <c r="AK70" s="4132"/>
      <c r="AL70" s="4132"/>
      <c r="AM70" s="4133"/>
      <c r="AN70" s="4133"/>
      <c r="AO70" s="4133"/>
      <c r="AP70" s="4133"/>
      <c r="AQ70" s="4133"/>
      <c r="AR70" s="4133"/>
      <c r="AS70" s="4133"/>
      <c r="AT70" s="4133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192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4132"/>
      <c r="AK71" s="4132"/>
      <c r="AL71" s="4132"/>
      <c r="AM71" s="4133"/>
      <c r="AN71" s="4133"/>
      <c r="AO71" s="4133"/>
      <c r="AP71" s="4133"/>
      <c r="AQ71" s="4133"/>
      <c r="AR71" s="4133"/>
      <c r="AS71" s="4133"/>
      <c r="AT71" s="4133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4108"/>
      <c r="O72" s="4137"/>
      <c r="P72" s="4138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4146"/>
      <c r="AK72" s="4146"/>
      <c r="AL72" s="4146"/>
      <c r="AM72" s="4133"/>
      <c r="AN72" s="4133"/>
      <c r="AO72" s="4133"/>
      <c r="AP72" s="4133"/>
      <c r="AQ72" s="4133"/>
      <c r="AR72" s="4133"/>
      <c r="AS72" s="4133"/>
      <c r="AT72" s="4133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207" t="s">
        <v>65</v>
      </c>
      <c r="B73" s="5208"/>
      <c r="C73" s="3969">
        <f t="shared" si="14"/>
        <v>0</v>
      </c>
      <c r="D73" s="3992"/>
      <c r="E73" s="4103"/>
      <c r="F73" s="4103"/>
      <c r="G73" s="4103"/>
      <c r="H73" s="4103"/>
      <c r="I73" s="4103"/>
      <c r="J73" s="4103"/>
      <c r="K73" s="4103"/>
      <c r="L73" s="4103"/>
      <c r="M73" s="4103"/>
      <c r="N73" s="1263"/>
      <c r="O73" s="4104"/>
      <c r="P73" s="4140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4146"/>
      <c r="AK73" s="4146"/>
      <c r="AL73" s="4146"/>
      <c r="AM73" s="4133"/>
      <c r="AN73" s="4133"/>
      <c r="AO73" s="4133"/>
      <c r="AP73" s="4133"/>
      <c r="AQ73" s="4133"/>
      <c r="AR73" s="4133"/>
      <c r="AS73" s="4133"/>
      <c r="AT73" s="4133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216" t="s">
        <v>66</v>
      </c>
      <c r="B74" s="4148" t="s">
        <v>61</v>
      </c>
      <c r="C74" s="4149">
        <f>SUM(D74:P74)</f>
        <v>0</v>
      </c>
      <c r="D74" s="4150"/>
      <c r="E74" s="2990"/>
      <c r="F74" s="2990"/>
      <c r="G74" s="2990"/>
      <c r="H74" s="2990"/>
      <c r="I74" s="2990"/>
      <c r="J74" s="2990"/>
      <c r="K74" s="2990"/>
      <c r="L74" s="2990"/>
      <c r="M74" s="2990"/>
      <c r="N74" s="4151"/>
      <c r="O74" s="2990"/>
      <c r="P74" s="4152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4153"/>
      <c r="AK74" s="4153"/>
      <c r="AL74" s="4153"/>
      <c r="AM74" s="4154"/>
      <c r="AN74" s="4154"/>
      <c r="AO74" s="4154"/>
      <c r="AP74" s="4154"/>
      <c r="AQ74" s="4154"/>
      <c r="AR74" s="4154"/>
      <c r="AS74" s="4154"/>
      <c r="AT74" s="4154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192"/>
      <c r="B75" s="140" t="s">
        <v>62</v>
      </c>
      <c r="C75" s="3969">
        <f t="shared" ref="C75:C76" si="15">SUM(D75:P75)</f>
        <v>0</v>
      </c>
      <c r="D75" s="3992"/>
      <c r="E75" s="4103"/>
      <c r="F75" s="4103"/>
      <c r="G75" s="4103"/>
      <c r="H75" s="4103"/>
      <c r="I75" s="4103"/>
      <c r="J75" s="4103"/>
      <c r="K75" s="4103"/>
      <c r="L75" s="4103"/>
      <c r="M75" s="4103"/>
      <c r="N75" s="1288"/>
      <c r="O75" s="4103"/>
      <c r="P75" s="41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4153"/>
      <c r="AK75" s="4153"/>
      <c r="AL75" s="4153"/>
      <c r="AM75" s="4154"/>
      <c r="AN75" s="4154"/>
      <c r="AO75" s="4154"/>
      <c r="AP75" s="4154"/>
      <c r="AQ75" s="4154"/>
      <c r="AR75" s="4154"/>
      <c r="AS75" s="4154"/>
      <c r="AT75" s="4154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216" t="s">
        <v>67</v>
      </c>
      <c r="B76" s="4148" t="s">
        <v>61</v>
      </c>
      <c r="C76" s="4149">
        <f t="shared" si="15"/>
        <v>0</v>
      </c>
      <c r="D76" s="4150"/>
      <c r="E76" s="4156"/>
      <c r="F76" s="4156"/>
      <c r="G76" s="4156"/>
      <c r="H76" s="4156"/>
      <c r="I76" s="4156"/>
      <c r="J76" s="4156"/>
      <c r="K76" s="4156"/>
      <c r="L76" s="4156"/>
      <c r="M76" s="4156"/>
      <c r="N76" s="4151"/>
      <c r="O76" s="4156"/>
      <c r="P76" s="4152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4153"/>
      <c r="AK76" s="4153"/>
      <c r="AL76" s="4153"/>
      <c r="AM76" s="4154"/>
      <c r="AN76" s="4154"/>
      <c r="AO76" s="4154"/>
      <c r="AP76" s="4154"/>
      <c r="AQ76" s="4154"/>
      <c r="AR76" s="4154"/>
      <c r="AS76" s="4154"/>
      <c r="AT76" s="4154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192"/>
      <c r="B77" s="3993" t="s">
        <v>62</v>
      </c>
      <c r="C77" s="3969">
        <f>SUM(D77:P77)</f>
        <v>0</v>
      </c>
      <c r="D77" s="3992"/>
      <c r="E77" s="4103"/>
      <c r="F77" s="4103"/>
      <c r="G77" s="4103"/>
      <c r="H77" s="4103"/>
      <c r="I77" s="4103"/>
      <c r="J77" s="4103"/>
      <c r="K77" s="4103"/>
      <c r="L77" s="4103"/>
      <c r="M77" s="4103"/>
      <c r="N77" s="1288"/>
      <c r="O77" s="4103"/>
      <c r="P77" s="41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4153"/>
      <c r="AK77" s="4153"/>
      <c r="AL77" s="4153"/>
      <c r="AM77" s="4154"/>
      <c r="AN77" s="4154"/>
      <c r="AO77" s="4154"/>
      <c r="AP77" s="4154"/>
      <c r="AQ77" s="4154"/>
      <c r="AR77" s="4154"/>
      <c r="AS77" s="4154"/>
      <c r="AT77" s="4154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217" t="s">
        <v>68</v>
      </c>
      <c r="B78" s="5218"/>
      <c r="C78" s="3969">
        <f>SUM(D78:P78)</f>
        <v>0</v>
      </c>
      <c r="D78" s="3992"/>
      <c r="E78" s="4103"/>
      <c r="F78" s="4103"/>
      <c r="G78" s="4103"/>
      <c r="H78" s="4103"/>
      <c r="I78" s="4103"/>
      <c r="J78" s="4103"/>
      <c r="K78" s="4103"/>
      <c r="L78" s="4103"/>
      <c r="M78" s="4103"/>
      <c r="N78" s="1288"/>
      <c r="O78" s="4103"/>
      <c r="P78" s="41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4153"/>
      <c r="AK78" s="4153"/>
      <c r="AL78" s="4153"/>
      <c r="AM78" s="4154"/>
      <c r="AN78" s="4154"/>
      <c r="AO78" s="4154"/>
      <c r="AP78" s="4154"/>
      <c r="AQ78" s="4154"/>
      <c r="AR78" s="4154"/>
      <c r="AS78" s="4154"/>
      <c r="AT78" s="4154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4153"/>
      <c r="AJ79" s="4153"/>
      <c r="AK79" s="4153"/>
      <c r="AL79" s="4153"/>
      <c r="AM79" s="4153"/>
      <c r="AN79" s="4153"/>
      <c r="AO79" s="4154"/>
      <c r="AP79" s="4154"/>
      <c r="AQ79" s="4154"/>
      <c r="AR79" s="4154"/>
      <c r="AS79" s="4154"/>
      <c r="AT79" s="4154"/>
      <c r="AU79" s="4154"/>
      <c r="AV79" s="4154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4157" t="s">
        <v>71</v>
      </c>
      <c r="B80" s="4157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4153"/>
      <c r="AP80" s="4153"/>
      <c r="AQ80" s="4153"/>
      <c r="AR80" s="4153"/>
      <c r="AS80" s="4153"/>
      <c r="AT80" s="4153"/>
      <c r="AU80" s="4153"/>
      <c r="AV80" s="4153"/>
      <c r="AW80" s="4158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4159" t="s">
        <v>73</v>
      </c>
      <c r="B81" s="4160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4161"/>
      <c r="AP81" s="4161"/>
      <c r="AQ81" s="4161"/>
      <c r="AR81" s="4161"/>
      <c r="AS81" s="4161"/>
      <c r="AT81" s="4161"/>
      <c r="AU81" s="4161"/>
      <c r="AV81" s="4161"/>
      <c r="AW81" s="4158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4162"/>
      <c r="AP82" s="4162"/>
      <c r="AQ82" s="4161"/>
      <c r="AR82" s="4161"/>
      <c r="AS82" s="4161"/>
      <c r="AT82" s="4161"/>
      <c r="AU82" s="4161"/>
      <c r="AV82" s="4161"/>
      <c r="AW82" s="4158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4157" t="s">
        <v>72</v>
      </c>
      <c r="D83" s="4163" t="s">
        <v>76</v>
      </c>
      <c r="E83" s="4164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4165"/>
      <c r="AT83" s="4165"/>
      <c r="AU83" s="4165"/>
      <c r="AV83" s="4166"/>
      <c r="AW83" s="4166"/>
      <c r="AX83" s="4166"/>
      <c r="AY83" s="4166"/>
      <c r="AZ83" s="4166"/>
      <c r="BA83" s="4158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227" t="s">
        <v>78</v>
      </c>
      <c r="B84" s="5228"/>
      <c r="C84" s="4167">
        <f>SUM(D84:E84)</f>
        <v>0</v>
      </c>
      <c r="D84" s="4168"/>
      <c r="E84" s="4169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4165"/>
      <c r="AT84" s="4165"/>
      <c r="AU84" s="4165"/>
      <c r="AV84" s="4166"/>
      <c r="AW84" s="4166"/>
      <c r="AX84" s="4166"/>
      <c r="AY84" s="4166"/>
      <c r="AZ84" s="4166"/>
      <c r="BA84" s="4158"/>
      <c r="BZ84" s="2"/>
      <c r="CA84" s="3" t="str">
        <f>IF(AND(([4]A01!$C20+[4]A01!$C21+[4]A01!$C22+[4]A01!$C23+[4]A01!$F37+[4]A01!$F38+[4]A01!$F39)&lt;&gt;0,D84=0,E84=""),"*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4165"/>
      <c r="AT85" s="4165"/>
      <c r="AU85" s="4165"/>
      <c r="AV85" s="4166"/>
      <c r="AW85" s="4166"/>
      <c r="AX85" s="4166"/>
      <c r="AY85" s="4166"/>
      <c r="AZ85" s="4166"/>
      <c r="BA85" s="4158"/>
      <c r="BZ85" s="2"/>
      <c r="CA85" s="3" t="str">
        <f>IF(AND(([4]A01!$C20+[4]A01!$C21+[4]A01!$C22+[4]A01!$C23+[4]A01!$F37+[4]A01!$F38+[4]A01!$F39)&lt;&gt;0,D85=0,E85=""),"*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230" t="s">
        <v>82</v>
      </c>
      <c r="G86" s="5231"/>
      <c r="H86" s="5231"/>
      <c r="I86" s="5231"/>
      <c r="J86" s="5231"/>
      <c r="K86" s="5231"/>
      <c r="L86" s="5231"/>
      <c r="M86" s="5231"/>
      <c r="N86" s="5231"/>
      <c r="O86" s="5231"/>
      <c r="P86" s="5231"/>
      <c r="Q86" s="5232"/>
      <c r="R86" s="5233" t="s">
        <v>83</v>
      </c>
      <c r="S86" s="5226"/>
      <c r="T86" s="5225" t="s">
        <v>84</v>
      </c>
      <c r="U86" s="5234"/>
      <c r="V86" s="5238" t="s">
        <v>85</v>
      </c>
      <c r="W86" s="5239"/>
      <c r="X86" s="5235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4165"/>
      <c r="AT86" s="4165"/>
      <c r="AU86" s="4165"/>
      <c r="AV86" s="4166"/>
      <c r="AW86" s="4166"/>
      <c r="AX86" s="4166"/>
      <c r="AY86" s="4166"/>
      <c r="AZ86" s="4166"/>
      <c r="BA86" s="4158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229"/>
      <c r="D87" s="4790"/>
      <c r="E87" s="5196"/>
      <c r="F87" s="5225" t="s">
        <v>88</v>
      </c>
      <c r="G87" s="5226"/>
      <c r="H87" s="5225" t="s">
        <v>89</v>
      </c>
      <c r="I87" s="5226"/>
      <c r="J87" s="5225" t="s">
        <v>90</v>
      </c>
      <c r="K87" s="5226"/>
      <c r="L87" s="5225" t="s">
        <v>91</v>
      </c>
      <c r="M87" s="5226"/>
      <c r="N87" s="5225" t="s">
        <v>92</v>
      </c>
      <c r="O87" s="5226"/>
      <c r="P87" s="5225" t="s">
        <v>93</v>
      </c>
      <c r="Q87" s="5226"/>
      <c r="R87" s="5233" t="s">
        <v>94</v>
      </c>
      <c r="S87" s="5226"/>
      <c r="T87" s="5225" t="s">
        <v>95</v>
      </c>
      <c r="U87" s="5234"/>
      <c r="V87" s="5226" t="s">
        <v>96</v>
      </c>
      <c r="W87" s="5235"/>
      <c r="X87" s="5235"/>
      <c r="Y87" s="5223"/>
      <c r="Z87" s="5224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4165"/>
      <c r="AT87" s="4165"/>
      <c r="AU87" s="4165"/>
      <c r="AV87" s="4166"/>
      <c r="AW87" s="4166"/>
      <c r="AX87" s="4166"/>
      <c r="AY87" s="4166"/>
      <c r="AZ87" s="4166"/>
      <c r="BA87" s="4158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229"/>
      <c r="B88" s="5196"/>
      <c r="C88" s="4163" t="s">
        <v>97</v>
      </c>
      <c r="D88" s="4170" t="s">
        <v>62</v>
      </c>
      <c r="E88" s="3966" t="s">
        <v>98</v>
      </c>
      <c r="F88" s="4171" t="s">
        <v>62</v>
      </c>
      <c r="G88" s="4172" t="s">
        <v>98</v>
      </c>
      <c r="H88" s="4171" t="s">
        <v>62</v>
      </c>
      <c r="I88" s="4172" t="s">
        <v>98</v>
      </c>
      <c r="J88" s="4171" t="s">
        <v>62</v>
      </c>
      <c r="K88" s="4172" t="s">
        <v>98</v>
      </c>
      <c r="L88" s="4171" t="s">
        <v>62</v>
      </c>
      <c r="M88" s="4172" t="s">
        <v>98</v>
      </c>
      <c r="N88" s="4171" t="s">
        <v>62</v>
      </c>
      <c r="O88" s="4172" t="s">
        <v>98</v>
      </c>
      <c r="P88" s="4171" t="s">
        <v>62</v>
      </c>
      <c r="Q88" s="4172" t="s">
        <v>98</v>
      </c>
      <c r="R88" s="3948" t="s">
        <v>62</v>
      </c>
      <c r="S88" s="4172" t="s">
        <v>98</v>
      </c>
      <c r="T88" s="4171" t="s">
        <v>62</v>
      </c>
      <c r="U88" s="4173" t="s">
        <v>98</v>
      </c>
      <c r="V88" s="4172" t="s">
        <v>99</v>
      </c>
      <c r="W88" s="4157" t="s">
        <v>100</v>
      </c>
      <c r="X88" s="5240"/>
      <c r="Y88" s="4157" t="s">
        <v>101</v>
      </c>
      <c r="Z88" s="4157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4158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236" t="s">
        <v>103</v>
      </c>
      <c r="B89" s="5237"/>
      <c r="C89" s="4174">
        <f>SUM(D89:E89)</f>
        <v>0</v>
      </c>
      <c r="D89" s="4175">
        <f>SUM(F89+H89+J89+L89+N89+P89)</f>
        <v>0</v>
      </c>
      <c r="E89" s="4176">
        <f>SUM(G89+I89+K89+M89+O89+Q89)</f>
        <v>0</v>
      </c>
      <c r="F89" s="4150"/>
      <c r="G89" s="4177"/>
      <c r="H89" s="4150"/>
      <c r="I89" s="4177"/>
      <c r="J89" s="4150"/>
      <c r="K89" s="4177"/>
      <c r="L89" s="4150"/>
      <c r="M89" s="4177"/>
      <c r="N89" s="4150"/>
      <c r="O89" s="4177"/>
      <c r="P89" s="4150"/>
      <c r="Q89" s="4177"/>
      <c r="R89" s="4151"/>
      <c r="S89" s="4177"/>
      <c r="T89" s="4150"/>
      <c r="U89" s="4178"/>
      <c r="V89" s="4151"/>
      <c r="W89" s="4150"/>
      <c r="X89" s="4179"/>
      <c r="Y89" s="4179"/>
      <c r="Z89" s="4180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4158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4158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3994">
        <f>SUM(D92:E92)</f>
        <v>0</v>
      </c>
      <c r="D92" s="3999">
        <f t="shared" si="16"/>
        <v>0</v>
      </c>
      <c r="E92" s="3967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3995"/>
      <c r="Z92" s="3995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230" t="s">
        <v>108</v>
      </c>
      <c r="G94" s="5231"/>
      <c r="H94" s="5231"/>
      <c r="I94" s="5231"/>
      <c r="J94" s="5231"/>
      <c r="K94" s="5231"/>
      <c r="L94" s="5231"/>
      <c r="M94" s="5231"/>
      <c r="N94" s="5231"/>
      <c r="O94" s="5231"/>
      <c r="P94" s="5231"/>
      <c r="Q94" s="5241"/>
      <c r="R94" s="5242" t="s">
        <v>109</v>
      </c>
      <c r="S94" s="5243"/>
      <c r="T94" s="5243"/>
      <c r="U94" s="5243"/>
      <c r="V94" s="5238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229"/>
      <c r="D95" s="4790"/>
      <c r="E95" s="5196"/>
      <c r="F95" s="5225" t="s">
        <v>88</v>
      </c>
      <c r="G95" s="5226"/>
      <c r="H95" s="5225" t="s">
        <v>89</v>
      </c>
      <c r="I95" s="5226"/>
      <c r="J95" s="5225" t="s">
        <v>90</v>
      </c>
      <c r="K95" s="5226"/>
      <c r="L95" s="5225" t="s">
        <v>91</v>
      </c>
      <c r="M95" s="5226"/>
      <c r="N95" s="5225" t="s">
        <v>92</v>
      </c>
      <c r="O95" s="5226"/>
      <c r="P95" s="5225" t="s">
        <v>93</v>
      </c>
      <c r="Q95" s="5234"/>
      <c r="R95" s="5233" t="s">
        <v>96</v>
      </c>
      <c r="S95" s="5226"/>
      <c r="T95" s="5216" t="s">
        <v>86</v>
      </c>
      <c r="U95" s="5225" t="s">
        <v>110</v>
      </c>
      <c r="V95" s="5226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229"/>
      <c r="B96" s="5196"/>
      <c r="C96" s="4163" t="s">
        <v>97</v>
      </c>
      <c r="D96" s="4170" t="s">
        <v>62</v>
      </c>
      <c r="E96" s="3966" t="s">
        <v>98</v>
      </c>
      <c r="F96" s="4171" t="s">
        <v>62</v>
      </c>
      <c r="G96" s="4172" t="s">
        <v>98</v>
      </c>
      <c r="H96" s="4171" t="s">
        <v>62</v>
      </c>
      <c r="I96" s="4172" t="s">
        <v>98</v>
      </c>
      <c r="J96" s="4171" t="s">
        <v>62</v>
      </c>
      <c r="K96" s="4172" t="s">
        <v>98</v>
      </c>
      <c r="L96" s="4171" t="s">
        <v>62</v>
      </c>
      <c r="M96" s="4172" t="s">
        <v>98</v>
      </c>
      <c r="N96" s="4171" t="s">
        <v>62</v>
      </c>
      <c r="O96" s="4172" t="s">
        <v>98</v>
      </c>
      <c r="P96" s="4171" t="s">
        <v>62</v>
      </c>
      <c r="Q96" s="4173" t="s">
        <v>98</v>
      </c>
      <c r="R96" s="4172" t="s">
        <v>99</v>
      </c>
      <c r="S96" s="4157" t="s">
        <v>100</v>
      </c>
      <c r="T96" s="5192"/>
      <c r="U96" s="4181" t="s">
        <v>101</v>
      </c>
      <c r="V96" s="4157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236" t="s">
        <v>103</v>
      </c>
      <c r="B97" s="5237"/>
      <c r="C97" s="4174">
        <f>SUM(D97:E97)</f>
        <v>0</v>
      </c>
      <c r="D97" s="4182">
        <f>SUM(F97+H97+J97+L97+N97+P97)</f>
        <v>0</v>
      </c>
      <c r="E97" s="4176">
        <f>SUM(G97+I97+K97+M97+O97+Q97)</f>
        <v>0</v>
      </c>
      <c r="F97" s="4150"/>
      <c r="G97" s="4177"/>
      <c r="H97" s="4150"/>
      <c r="I97" s="4177"/>
      <c r="J97" s="4150"/>
      <c r="K97" s="4177"/>
      <c r="L97" s="4150"/>
      <c r="M97" s="4177"/>
      <c r="N97" s="4150"/>
      <c r="O97" s="4177"/>
      <c r="P97" s="4150"/>
      <c r="Q97" s="4178"/>
      <c r="R97" s="4151"/>
      <c r="S97" s="4150"/>
      <c r="T97" s="4179"/>
      <c r="U97" s="4179"/>
      <c r="V97" s="4180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4183"/>
      <c r="X98" s="4184"/>
      <c r="Y98" s="4184"/>
      <c r="Z98" s="4158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4183"/>
      <c r="X99" s="4184"/>
      <c r="Y99" s="4184"/>
      <c r="Z99" s="4158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3994">
        <f>SUM(D100:E100)</f>
        <v>0</v>
      </c>
      <c r="D100" s="3999">
        <f t="shared" si="17"/>
        <v>0</v>
      </c>
      <c r="E100" s="3967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3995"/>
      <c r="V100" s="3995"/>
      <c r="W100" s="4183"/>
      <c r="X100" s="4184"/>
      <c r="Y100" s="4184"/>
      <c r="Z100" s="4158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4185"/>
      <c r="S101" s="4185"/>
      <c r="T101" s="4185"/>
      <c r="U101" s="4184"/>
      <c r="V101" s="4184"/>
      <c r="W101" s="4184"/>
      <c r="X101" s="4184"/>
      <c r="Y101" s="4184"/>
      <c r="Z101" s="4158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225" t="s">
        <v>113</v>
      </c>
      <c r="G102" s="5233"/>
      <c r="H102" s="5233"/>
      <c r="I102" s="5233"/>
      <c r="J102" s="5233"/>
      <c r="K102" s="5233"/>
      <c r="L102" s="5233"/>
      <c r="M102" s="5233"/>
      <c r="N102" s="5233"/>
      <c r="O102" s="5226"/>
      <c r="P102" s="205"/>
      <c r="Q102" s="205"/>
      <c r="R102" s="4185"/>
      <c r="S102" s="4185"/>
      <c r="T102" s="4185"/>
      <c r="U102" s="4184"/>
      <c r="V102" s="4184"/>
      <c r="W102" s="4184"/>
      <c r="X102" s="4184"/>
      <c r="Y102" s="4184"/>
      <c r="Z102" s="4158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225" t="s">
        <v>114</v>
      </c>
      <c r="G103" s="5226"/>
      <c r="H103" s="5225" t="s">
        <v>115</v>
      </c>
      <c r="I103" s="5226"/>
      <c r="J103" s="5225" t="s">
        <v>116</v>
      </c>
      <c r="K103" s="5226"/>
      <c r="L103" s="5225" t="s">
        <v>117</v>
      </c>
      <c r="M103" s="5226"/>
      <c r="N103" s="5246" t="s">
        <v>12</v>
      </c>
      <c r="O103" s="5247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4186"/>
      <c r="AO103" s="4184"/>
      <c r="AP103" s="4184"/>
      <c r="AQ103" s="4184"/>
      <c r="AR103" s="4184"/>
      <c r="AS103" s="4184"/>
      <c r="AT103" s="4184"/>
      <c r="AU103" s="4184"/>
      <c r="AV103" s="4184"/>
      <c r="AW103" s="4158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244"/>
      <c r="B104" s="5245"/>
      <c r="C104" s="4187" t="s">
        <v>97</v>
      </c>
      <c r="D104" s="4170" t="s">
        <v>62</v>
      </c>
      <c r="E104" s="4172" t="s">
        <v>98</v>
      </c>
      <c r="F104" s="4163" t="s">
        <v>62</v>
      </c>
      <c r="G104" s="4172" t="s">
        <v>98</v>
      </c>
      <c r="H104" s="4163" t="s">
        <v>62</v>
      </c>
      <c r="I104" s="4172" t="s">
        <v>98</v>
      </c>
      <c r="J104" s="4163" t="s">
        <v>62</v>
      </c>
      <c r="K104" s="4172" t="s">
        <v>98</v>
      </c>
      <c r="L104" s="4163" t="s">
        <v>62</v>
      </c>
      <c r="M104" s="4172" t="s">
        <v>98</v>
      </c>
      <c r="N104" s="4163" t="s">
        <v>62</v>
      </c>
      <c r="O104" s="4172" t="s">
        <v>98</v>
      </c>
      <c r="AH104" s="12"/>
      <c r="AI104" s="12"/>
      <c r="AJ104" s="12"/>
      <c r="AK104" s="12"/>
      <c r="AL104" s="4161"/>
      <c r="AM104" s="4161"/>
      <c r="AN104" s="4161"/>
      <c r="AO104" s="4161"/>
      <c r="AP104" s="4161"/>
      <c r="AQ104" s="4161"/>
      <c r="AR104" s="4161"/>
      <c r="AS104" s="4161"/>
      <c r="AT104" s="4161"/>
      <c r="AU104" s="4188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248" t="s">
        <v>73</v>
      </c>
      <c r="B105" s="5249"/>
      <c r="C105" s="4189">
        <f>SUM(D105:E105)</f>
        <v>0</v>
      </c>
      <c r="D105" s="4190">
        <f>SUM(F105+H105+J105+L105+N105)</f>
        <v>0</v>
      </c>
      <c r="E105" s="4191">
        <f>SUM(G105+I105+K105+M105+O105)</f>
        <v>0</v>
      </c>
      <c r="F105" s="4168"/>
      <c r="G105" s="4169"/>
      <c r="H105" s="4168"/>
      <c r="I105" s="4169"/>
      <c r="J105" s="4168"/>
      <c r="K105" s="4192"/>
      <c r="L105" s="4168"/>
      <c r="M105" s="4192"/>
      <c r="N105" s="4168"/>
      <c r="O105" s="4192"/>
      <c r="P105" s="3"/>
      <c r="AH105" s="12"/>
      <c r="AI105" s="12"/>
      <c r="AJ105" s="12"/>
      <c r="AK105" s="12"/>
      <c r="AL105" s="4161"/>
      <c r="AM105" s="4161"/>
      <c r="AN105" s="4161"/>
      <c r="AO105" s="4161"/>
      <c r="AP105" s="4161"/>
      <c r="AQ105" s="4161"/>
      <c r="AR105" s="4161"/>
      <c r="AS105" s="4161"/>
      <c r="AT105" s="4161"/>
      <c r="AU105" s="4188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4193"/>
      <c r="AH106" s="12"/>
      <c r="AI106" s="12"/>
      <c r="AJ106" s="12"/>
      <c r="AK106" s="16"/>
      <c r="AL106" s="4194"/>
      <c r="AM106" s="4194"/>
      <c r="AN106" s="4194"/>
      <c r="AO106" s="4194"/>
      <c r="AP106" s="4194"/>
      <c r="AQ106" s="4194"/>
      <c r="AR106" s="4194"/>
      <c r="AS106" s="4194"/>
      <c r="AT106" s="4194"/>
      <c r="AU106" s="4195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225" t="s">
        <v>73</v>
      </c>
      <c r="G107" s="5233"/>
      <c r="H107" s="5233"/>
      <c r="I107" s="5233"/>
      <c r="J107" s="5233"/>
      <c r="K107" s="5233"/>
      <c r="L107" s="5233"/>
      <c r="M107" s="5233"/>
      <c r="N107" s="5233"/>
      <c r="O107" s="5233"/>
      <c r="P107" s="5233"/>
      <c r="Q107" s="5233"/>
      <c r="R107" s="5233"/>
      <c r="S107" s="5233"/>
      <c r="T107" s="5233"/>
      <c r="U107" s="5233"/>
      <c r="V107" s="5233"/>
      <c r="W107" s="5233"/>
      <c r="X107" s="5233"/>
      <c r="Y107" s="5233"/>
      <c r="Z107" s="5233"/>
      <c r="AA107" s="5233"/>
      <c r="AB107" s="5233"/>
      <c r="AC107" s="5233"/>
      <c r="AD107" s="5233"/>
      <c r="AE107" s="5233"/>
      <c r="AF107" s="5233"/>
      <c r="AG107" s="5226"/>
      <c r="AH107" s="12"/>
      <c r="AI107" s="12"/>
      <c r="AJ107" s="12"/>
      <c r="AK107" s="16"/>
      <c r="AL107" s="4194"/>
      <c r="AM107" s="4194"/>
      <c r="AN107" s="4194"/>
      <c r="AO107" s="4194"/>
      <c r="AP107" s="4194"/>
      <c r="AQ107" s="4194"/>
      <c r="AR107" s="4194"/>
      <c r="AS107" s="4194"/>
      <c r="AT107" s="4194"/>
      <c r="AU107" s="4195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250" t="s">
        <v>119</v>
      </c>
      <c r="G108" s="5250"/>
      <c r="H108" s="5250" t="s">
        <v>120</v>
      </c>
      <c r="I108" s="5250"/>
      <c r="J108" s="5250" t="s">
        <v>121</v>
      </c>
      <c r="K108" s="5250"/>
      <c r="L108" s="5250" t="s">
        <v>122</v>
      </c>
      <c r="M108" s="5250"/>
      <c r="N108" s="5250" t="s">
        <v>123</v>
      </c>
      <c r="O108" s="5250"/>
      <c r="P108" s="5250" t="s">
        <v>124</v>
      </c>
      <c r="Q108" s="5250"/>
      <c r="R108" s="5250" t="s">
        <v>125</v>
      </c>
      <c r="S108" s="5250"/>
      <c r="T108" s="5250" t="s">
        <v>126</v>
      </c>
      <c r="U108" s="5250"/>
      <c r="V108" s="5250" t="s">
        <v>127</v>
      </c>
      <c r="W108" s="5250"/>
      <c r="X108" s="5250" t="s">
        <v>128</v>
      </c>
      <c r="Y108" s="5250"/>
      <c r="Z108" s="5225" t="s">
        <v>129</v>
      </c>
      <c r="AA108" s="5226"/>
      <c r="AB108" s="5225" t="s">
        <v>130</v>
      </c>
      <c r="AC108" s="5226"/>
      <c r="AD108" s="5225" t="s">
        <v>131</v>
      </c>
      <c r="AE108" s="5226"/>
      <c r="AF108" s="5225" t="s">
        <v>132</v>
      </c>
      <c r="AG108" s="5226"/>
      <c r="AH108" s="12"/>
      <c r="AI108" s="12"/>
      <c r="AJ108" s="126"/>
      <c r="AK108" s="4196"/>
      <c r="AL108" s="4194"/>
      <c r="AM108" s="4194"/>
      <c r="AN108" s="4194"/>
      <c r="AO108" s="4194"/>
      <c r="AP108" s="4194"/>
      <c r="AQ108" s="4194"/>
      <c r="AR108" s="4194"/>
      <c r="AS108" s="4194"/>
      <c r="AT108" s="4194"/>
      <c r="AU108" s="4195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244"/>
      <c r="B109" s="5245"/>
      <c r="C109" s="4163" t="s">
        <v>97</v>
      </c>
      <c r="D109" s="4170" t="s">
        <v>62</v>
      </c>
      <c r="E109" s="4172" t="s">
        <v>98</v>
      </c>
      <c r="F109" s="4171" t="s">
        <v>62</v>
      </c>
      <c r="G109" s="4197" t="s">
        <v>98</v>
      </c>
      <c r="H109" s="4171" t="s">
        <v>62</v>
      </c>
      <c r="I109" s="4197" t="s">
        <v>98</v>
      </c>
      <c r="J109" s="4171" t="s">
        <v>62</v>
      </c>
      <c r="K109" s="4197" t="s">
        <v>98</v>
      </c>
      <c r="L109" s="4171" t="s">
        <v>62</v>
      </c>
      <c r="M109" s="4197" t="s">
        <v>98</v>
      </c>
      <c r="N109" s="4171" t="s">
        <v>62</v>
      </c>
      <c r="O109" s="4197" t="s">
        <v>98</v>
      </c>
      <c r="P109" s="4171" t="s">
        <v>62</v>
      </c>
      <c r="Q109" s="4197" t="s">
        <v>98</v>
      </c>
      <c r="R109" s="4171" t="s">
        <v>62</v>
      </c>
      <c r="S109" s="4197" t="s">
        <v>98</v>
      </c>
      <c r="T109" s="4171" t="s">
        <v>62</v>
      </c>
      <c r="U109" s="4197" t="s">
        <v>98</v>
      </c>
      <c r="V109" s="4171" t="s">
        <v>62</v>
      </c>
      <c r="W109" s="4197" t="s">
        <v>98</v>
      </c>
      <c r="X109" s="4171" t="s">
        <v>62</v>
      </c>
      <c r="Y109" s="4197" t="s">
        <v>98</v>
      </c>
      <c r="Z109" s="4171" t="s">
        <v>62</v>
      </c>
      <c r="AA109" s="4197" t="s">
        <v>98</v>
      </c>
      <c r="AB109" s="4171" t="s">
        <v>62</v>
      </c>
      <c r="AC109" s="4197" t="s">
        <v>98</v>
      </c>
      <c r="AD109" s="4171" t="s">
        <v>62</v>
      </c>
      <c r="AE109" s="4197" t="s">
        <v>98</v>
      </c>
      <c r="AF109" s="4171" t="s">
        <v>62</v>
      </c>
      <c r="AG109" s="4197" t="s">
        <v>98</v>
      </c>
      <c r="AH109" s="205"/>
      <c r="AI109" s="12"/>
      <c r="AJ109" s="4198"/>
      <c r="AK109" s="4194"/>
      <c r="AL109" s="4194"/>
      <c r="AM109" s="4194"/>
      <c r="AN109" s="4194"/>
      <c r="AO109" s="4194"/>
      <c r="AP109" s="4194"/>
      <c r="AQ109" s="4194"/>
      <c r="AR109" s="4194"/>
      <c r="AS109" s="4194"/>
      <c r="AT109" s="4194"/>
      <c r="AU109" s="4195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227" t="s">
        <v>133</v>
      </c>
      <c r="B110" s="5228"/>
      <c r="C110" s="4199">
        <f>SUM(D110:E110)</f>
        <v>17</v>
      </c>
      <c r="D110" s="4200">
        <f>SUM(F110+H110+J110+L110+N110+P110+R110+T110+V110+X110+Z110+AB110+AD110+AF110)</f>
        <v>9</v>
      </c>
      <c r="E110" s="4201">
        <f t="shared" ref="D110:E115" si="18">SUM(G110+I110+K110+M110+O110+Q110+S110+U110+W110+Y110+AA110+AC110+AE110+AG110)</f>
        <v>8</v>
      </c>
      <c r="F110" s="4150">
        <v>1</v>
      </c>
      <c r="G110" s="4151">
        <v>0</v>
      </c>
      <c r="H110" s="4150">
        <v>0</v>
      </c>
      <c r="I110" s="4151">
        <v>0</v>
      </c>
      <c r="J110" s="4150">
        <v>2</v>
      </c>
      <c r="K110" s="4151">
        <v>1</v>
      </c>
      <c r="L110" s="4150">
        <v>1</v>
      </c>
      <c r="M110" s="4151">
        <v>0</v>
      </c>
      <c r="N110" s="4150">
        <v>0</v>
      </c>
      <c r="O110" s="4151">
        <v>0</v>
      </c>
      <c r="P110" s="4150">
        <v>2</v>
      </c>
      <c r="Q110" s="4151">
        <v>1</v>
      </c>
      <c r="R110" s="4150">
        <v>1</v>
      </c>
      <c r="S110" s="4151">
        <v>2</v>
      </c>
      <c r="T110" s="4150">
        <v>0</v>
      </c>
      <c r="U110" s="4151">
        <v>1</v>
      </c>
      <c r="V110" s="4150">
        <v>1</v>
      </c>
      <c r="W110" s="4151">
        <v>1</v>
      </c>
      <c r="X110" s="4150">
        <v>0</v>
      </c>
      <c r="Y110" s="4151">
        <v>2</v>
      </c>
      <c r="Z110" s="4150">
        <v>0</v>
      </c>
      <c r="AA110" s="4151">
        <v>0</v>
      </c>
      <c r="AB110" s="4150">
        <v>0</v>
      </c>
      <c r="AC110" s="4151">
        <v>0</v>
      </c>
      <c r="AD110" s="4150">
        <v>1</v>
      </c>
      <c r="AE110" s="4151">
        <v>0</v>
      </c>
      <c r="AF110" s="4150">
        <v>0</v>
      </c>
      <c r="AG110" s="4152">
        <v>0</v>
      </c>
      <c r="AH110" s="281"/>
      <c r="AI110" s="12"/>
      <c r="AJ110" s="4202"/>
      <c r="AK110" s="16"/>
      <c r="AL110" s="4194"/>
      <c r="AM110" s="4194"/>
      <c r="AN110" s="4194"/>
      <c r="AO110" s="4194"/>
      <c r="AP110" s="4194"/>
      <c r="AQ110" s="4194"/>
      <c r="AR110" s="4194"/>
      <c r="AS110" s="4194"/>
      <c r="AT110" s="4194"/>
      <c r="AU110" s="4195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216" t="s">
        <v>134</v>
      </c>
      <c r="B111" s="4149" t="s">
        <v>135</v>
      </c>
      <c r="C111" s="4174">
        <f t="shared" ref="C111:C115" si="19">SUM(D111:E111)</f>
        <v>0</v>
      </c>
      <c r="D111" s="4175">
        <f t="shared" si="18"/>
        <v>0</v>
      </c>
      <c r="E111" s="4176">
        <f>SUM(G111+I111+K111+M111+O111+Q111+S111+U111+W111+Y111+AA111+AC111+AE111+AG111)</f>
        <v>0</v>
      </c>
      <c r="F111" s="4150"/>
      <c r="G111" s="4177"/>
      <c r="H111" s="4150"/>
      <c r="I111" s="4177"/>
      <c r="J111" s="4150"/>
      <c r="K111" s="4177"/>
      <c r="L111" s="4150"/>
      <c r="M111" s="4177"/>
      <c r="N111" s="4150"/>
      <c r="O111" s="4177"/>
      <c r="P111" s="4150"/>
      <c r="Q111" s="4177"/>
      <c r="R111" s="4150"/>
      <c r="S111" s="4177"/>
      <c r="T111" s="4150"/>
      <c r="U111" s="4177"/>
      <c r="V111" s="4150"/>
      <c r="W111" s="4177"/>
      <c r="X111" s="4150"/>
      <c r="Y111" s="4177"/>
      <c r="Z111" s="4150"/>
      <c r="AA111" s="4177"/>
      <c r="AB111" s="4150"/>
      <c r="AC111" s="4177"/>
      <c r="AD111" s="4150"/>
      <c r="AE111" s="4177"/>
      <c r="AF111" s="4150"/>
      <c r="AG111" s="4152"/>
      <c r="AH111" s="281"/>
      <c r="AI111" s="12"/>
      <c r="AJ111" s="4203"/>
      <c r="AK111" s="4196"/>
      <c r="AL111" s="4194"/>
      <c r="AM111" s="4194"/>
      <c r="AN111" s="4194"/>
      <c r="AO111" s="4194"/>
      <c r="AP111" s="4194"/>
      <c r="AQ111" s="4194"/>
      <c r="AR111" s="4194"/>
      <c r="AS111" s="4194"/>
      <c r="AT111" s="4194"/>
      <c r="AU111" s="4195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3963" t="s">
        <v>136</v>
      </c>
      <c r="C112" s="234">
        <f t="shared" si="19"/>
        <v>17</v>
      </c>
      <c r="D112" s="235">
        <f t="shared" si="18"/>
        <v>9</v>
      </c>
      <c r="E112" s="236">
        <f t="shared" si="18"/>
        <v>8</v>
      </c>
      <c r="F112" s="36">
        <v>1</v>
      </c>
      <c r="G112" s="40">
        <v>0</v>
      </c>
      <c r="H112" s="36">
        <v>0</v>
      </c>
      <c r="I112" s="40">
        <v>0</v>
      </c>
      <c r="J112" s="36">
        <v>2</v>
      </c>
      <c r="K112" s="40">
        <v>1</v>
      </c>
      <c r="L112" s="36">
        <v>1</v>
      </c>
      <c r="M112" s="40">
        <v>0</v>
      </c>
      <c r="N112" s="36">
        <v>0</v>
      </c>
      <c r="O112" s="40">
        <v>0</v>
      </c>
      <c r="P112" s="36">
        <v>2</v>
      </c>
      <c r="Q112" s="40">
        <v>1</v>
      </c>
      <c r="R112" s="36">
        <v>1</v>
      </c>
      <c r="S112" s="40">
        <v>2</v>
      </c>
      <c r="T112" s="36">
        <v>0</v>
      </c>
      <c r="U112" s="40">
        <v>1</v>
      </c>
      <c r="V112" s="36">
        <v>1</v>
      </c>
      <c r="W112" s="40">
        <v>1</v>
      </c>
      <c r="X112" s="36">
        <v>0</v>
      </c>
      <c r="Y112" s="40">
        <v>2</v>
      </c>
      <c r="Z112" s="36">
        <v>0</v>
      </c>
      <c r="AA112" s="40">
        <v>0</v>
      </c>
      <c r="AB112" s="36">
        <v>0</v>
      </c>
      <c r="AC112" s="40">
        <v>0</v>
      </c>
      <c r="AD112" s="36">
        <v>1</v>
      </c>
      <c r="AE112" s="40">
        <v>0</v>
      </c>
      <c r="AF112" s="36">
        <v>0</v>
      </c>
      <c r="AG112" s="41">
        <v>0</v>
      </c>
      <c r="AH112" s="281"/>
      <c r="AI112" s="12"/>
      <c r="AJ112" s="4202"/>
      <c r="AK112" s="4204"/>
      <c r="AL112" s="4194"/>
      <c r="AM112" s="4194"/>
      <c r="AN112" s="4194"/>
      <c r="AO112" s="4194"/>
      <c r="AP112" s="4194"/>
      <c r="AQ112" s="4194"/>
      <c r="AR112" s="4194"/>
      <c r="AS112" s="4194"/>
      <c r="AT112" s="4194"/>
      <c r="AU112" s="4195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3963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4205"/>
      <c r="AO113" s="4205"/>
      <c r="AP113" s="4205"/>
      <c r="AQ113" s="4205"/>
      <c r="AR113" s="4205"/>
      <c r="AS113" s="4205"/>
      <c r="AT113" s="4205"/>
      <c r="AU113" s="4205"/>
      <c r="AV113" s="4205"/>
      <c r="AW113" s="4195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4194"/>
      <c r="AM114" s="4194"/>
      <c r="AN114" s="4194"/>
      <c r="AO114" s="4194"/>
      <c r="AP114" s="4194"/>
      <c r="AQ114" s="4194"/>
      <c r="AR114" s="4194"/>
      <c r="AS114" s="4194"/>
      <c r="AT114" s="4194"/>
      <c r="AU114" s="4195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251"/>
      <c r="B115" s="88" t="s">
        <v>139</v>
      </c>
      <c r="C115" s="287">
        <f t="shared" si="19"/>
        <v>0</v>
      </c>
      <c r="D115" s="288">
        <f t="shared" si="18"/>
        <v>0</v>
      </c>
      <c r="E115" s="3962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4194"/>
      <c r="AM115" s="4194"/>
      <c r="AN115" s="4194"/>
      <c r="AO115" s="4194"/>
      <c r="AP115" s="4194"/>
      <c r="AQ115" s="4194"/>
      <c r="AR115" s="4194"/>
      <c r="AS115" s="4194"/>
      <c r="AT115" s="4194"/>
      <c r="AU115" s="4195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4194"/>
      <c r="AM116" s="4194"/>
      <c r="AN116" s="4194"/>
      <c r="AO116" s="4194"/>
      <c r="AP116" s="4194"/>
      <c r="AQ116" s="4194"/>
      <c r="AR116" s="4194"/>
      <c r="AS116" s="4194"/>
      <c r="AT116" s="4194"/>
      <c r="AU116" s="4195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216" t="s">
        <v>72</v>
      </c>
      <c r="D117" s="5216"/>
      <c r="E117" s="5216"/>
      <c r="F117" s="5240" t="s">
        <v>85</v>
      </c>
      <c r="G117" s="5240"/>
      <c r="H117" s="5240"/>
      <c r="I117" s="5240"/>
      <c r="J117" s="5240"/>
      <c r="K117" s="5240"/>
      <c r="L117" s="5240"/>
      <c r="M117" s="5240"/>
      <c r="N117" s="5240"/>
      <c r="O117" s="5240"/>
      <c r="P117" s="5240"/>
      <c r="Q117" s="5240"/>
      <c r="R117" s="5240"/>
      <c r="S117" s="5240"/>
      <c r="T117" s="5240"/>
      <c r="U117" s="5240"/>
      <c r="V117" s="5240"/>
      <c r="W117" s="5240"/>
      <c r="X117" s="5240"/>
      <c r="Y117" s="5240"/>
      <c r="Z117" s="5240"/>
      <c r="AA117" s="5240"/>
      <c r="AB117" s="5240"/>
      <c r="AC117" s="5240"/>
      <c r="AD117" s="5240"/>
      <c r="AE117" s="5240"/>
      <c r="AF117" s="5240"/>
      <c r="AG117" s="5252"/>
      <c r="AH117" s="5253" t="s">
        <v>141</v>
      </c>
      <c r="AI117" s="5254"/>
      <c r="AJ117" s="5254"/>
      <c r="AK117" s="5255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221"/>
      <c r="D118" s="5221"/>
      <c r="E118" s="5221"/>
      <c r="F118" s="5250" t="s">
        <v>119</v>
      </c>
      <c r="G118" s="5250"/>
      <c r="H118" s="5250" t="s">
        <v>120</v>
      </c>
      <c r="I118" s="5250"/>
      <c r="J118" s="5240" t="s">
        <v>121</v>
      </c>
      <c r="K118" s="5240"/>
      <c r="L118" s="5240" t="s">
        <v>122</v>
      </c>
      <c r="M118" s="5240"/>
      <c r="N118" s="5240" t="s">
        <v>123</v>
      </c>
      <c r="O118" s="5240"/>
      <c r="P118" s="5240" t="s">
        <v>124</v>
      </c>
      <c r="Q118" s="5240"/>
      <c r="R118" s="5250" t="s">
        <v>125</v>
      </c>
      <c r="S118" s="5250"/>
      <c r="T118" s="5240" t="s">
        <v>126</v>
      </c>
      <c r="U118" s="5240"/>
      <c r="V118" s="5240" t="s">
        <v>127</v>
      </c>
      <c r="W118" s="5240"/>
      <c r="X118" s="5240" t="s">
        <v>128</v>
      </c>
      <c r="Y118" s="5240"/>
      <c r="Z118" s="5240" t="s">
        <v>129</v>
      </c>
      <c r="AA118" s="5240"/>
      <c r="AB118" s="5240" t="s">
        <v>130</v>
      </c>
      <c r="AC118" s="5240"/>
      <c r="AD118" s="5240" t="s">
        <v>131</v>
      </c>
      <c r="AE118" s="5240"/>
      <c r="AF118" s="5240" t="s">
        <v>132</v>
      </c>
      <c r="AG118" s="5252"/>
      <c r="AH118" s="4889" t="s">
        <v>142</v>
      </c>
      <c r="AI118" s="5216" t="s">
        <v>143</v>
      </c>
      <c r="AJ118" s="5216" t="s">
        <v>144</v>
      </c>
      <c r="AK118" s="5216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244"/>
      <c r="B119" s="5245"/>
      <c r="C119" s="4163" t="s">
        <v>97</v>
      </c>
      <c r="D119" s="4170" t="s">
        <v>62</v>
      </c>
      <c r="E119" s="4172" t="s">
        <v>98</v>
      </c>
      <c r="F119" s="4171" t="s">
        <v>62</v>
      </c>
      <c r="G119" s="3949" t="s">
        <v>98</v>
      </c>
      <c r="H119" s="4171" t="s">
        <v>62</v>
      </c>
      <c r="I119" s="3949" t="s">
        <v>98</v>
      </c>
      <c r="J119" s="4171" t="s">
        <v>62</v>
      </c>
      <c r="K119" s="3949" t="s">
        <v>98</v>
      </c>
      <c r="L119" s="4171" t="s">
        <v>62</v>
      </c>
      <c r="M119" s="3949" t="s">
        <v>98</v>
      </c>
      <c r="N119" s="4171" t="s">
        <v>62</v>
      </c>
      <c r="O119" s="3949" t="s">
        <v>98</v>
      </c>
      <c r="P119" s="4171" t="s">
        <v>62</v>
      </c>
      <c r="Q119" s="3949" t="s">
        <v>98</v>
      </c>
      <c r="R119" s="4171" t="s">
        <v>62</v>
      </c>
      <c r="S119" s="3949" t="s">
        <v>98</v>
      </c>
      <c r="T119" s="4171" t="s">
        <v>62</v>
      </c>
      <c r="U119" s="3949" t="s">
        <v>98</v>
      </c>
      <c r="V119" s="4171" t="s">
        <v>62</v>
      </c>
      <c r="W119" s="3949" t="s">
        <v>98</v>
      </c>
      <c r="X119" s="4171" t="s">
        <v>62</v>
      </c>
      <c r="Y119" s="3949" t="s">
        <v>98</v>
      </c>
      <c r="Z119" s="4171" t="s">
        <v>62</v>
      </c>
      <c r="AA119" s="3949" t="s">
        <v>98</v>
      </c>
      <c r="AB119" s="4171" t="s">
        <v>62</v>
      </c>
      <c r="AC119" s="3949" t="s">
        <v>98</v>
      </c>
      <c r="AD119" s="4171" t="s">
        <v>62</v>
      </c>
      <c r="AE119" s="3949" t="s">
        <v>98</v>
      </c>
      <c r="AF119" s="4171" t="s">
        <v>62</v>
      </c>
      <c r="AG119" s="680" t="s">
        <v>98</v>
      </c>
      <c r="AH119" s="5245"/>
      <c r="AI119" s="5251"/>
      <c r="AJ119" s="5251"/>
      <c r="AK119" s="5251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227" t="s">
        <v>146</v>
      </c>
      <c r="B120" s="5228"/>
      <c r="C120" s="4199">
        <f>SUM(D120:E120)</f>
        <v>0</v>
      </c>
      <c r="D120" s="4200">
        <f>SUM(F120+H120+J120+L120+N120+P120+R120+T120+V120+X120+Z120+AB120+AD120+AF120)</f>
        <v>0</v>
      </c>
      <c r="E120" s="4201">
        <f t="shared" ref="D120:E125" si="20">SUM(G120+I120+K120+M120+O120+Q120+S120+U120+W120+Y120+AA120+AC120+AE120+AG120)</f>
        <v>0</v>
      </c>
      <c r="F120" s="4150"/>
      <c r="G120" s="4177"/>
      <c r="H120" s="4150"/>
      <c r="I120" s="4177"/>
      <c r="J120" s="4150"/>
      <c r="K120" s="4177"/>
      <c r="L120" s="4150"/>
      <c r="M120" s="4177"/>
      <c r="N120" s="4150"/>
      <c r="O120" s="4177"/>
      <c r="P120" s="4150"/>
      <c r="Q120" s="4177"/>
      <c r="R120" s="4150"/>
      <c r="S120" s="4177"/>
      <c r="T120" s="4150"/>
      <c r="U120" s="4177"/>
      <c r="V120" s="4150"/>
      <c r="W120" s="4177"/>
      <c r="X120" s="4150"/>
      <c r="Y120" s="4177"/>
      <c r="Z120" s="4150"/>
      <c r="AA120" s="4177"/>
      <c r="AB120" s="4150"/>
      <c r="AC120" s="4177"/>
      <c r="AD120" s="4150"/>
      <c r="AE120" s="4177"/>
      <c r="AF120" s="4150"/>
      <c r="AG120" s="4178"/>
      <c r="AH120" s="4177"/>
      <c r="AI120" s="4180"/>
      <c r="AJ120" s="4180"/>
      <c r="AK120" s="4180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216" t="s">
        <v>134</v>
      </c>
      <c r="B121" s="4149" t="s">
        <v>135</v>
      </c>
      <c r="C121" s="4174">
        <f t="shared" ref="C121:C125" si="21">SUM(D121:E121)</f>
        <v>0</v>
      </c>
      <c r="D121" s="4175">
        <f t="shared" si="20"/>
        <v>0</v>
      </c>
      <c r="E121" s="4176">
        <f t="shared" si="20"/>
        <v>0</v>
      </c>
      <c r="F121" s="4150"/>
      <c r="G121" s="4177"/>
      <c r="H121" s="4150"/>
      <c r="I121" s="4177"/>
      <c r="J121" s="4150"/>
      <c r="K121" s="4177"/>
      <c r="L121" s="4150"/>
      <c r="M121" s="4177"/>
      <c r="N121" s="4150"/>
      <c r="O121" s="4177"/>
      <c r="P121" s="4150"/>
      <c r="Q121" s="4177"/>
      <c r="R121" s="4150"/>
      <c r="S121" s="4177"/>
      <c r="T121" s="4150"/>
      <c r="U121" s="4177"/>
      <c r="V121" s="4150"/>
      <c r="W121" s="4177"/>
      <c r="X121" s="4150"/>
      <c r="Y121" s="4177"/>
      <c r="Z121" s="4150"/>
      <c r="AA121" s="4177"/>
      <c r="AB121" s="4150"/>
      <c r="AC121" s="4177"/>
      <c r="AD121" s="4150"/>
      <c r="AE121" s="4177"/>
      <c r="AF121" s="4150"/>
      <c r="AG121" s="4178"/>
      <c r="AH121" s="4177"/>
      <c r="AI121" s="4180"/>
      <c r="AJ121" s="4180"/>
      <c r="AK121" s="4180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3963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3963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4205"/>
      <c r="AO123" s="4205"/>
      <c r="AP123" s="4205"/>
      <c r="AQ123" s="4205"/>
      <c r="AR123" s="4205"/>
      <c r="AS123" s="4205"/>
      <c r="AT123" s="4205"/>
      <c r="AU123" s="4206"/>
      <c r="AV123" s="4206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4207"/>
      <c r="AM124" s="4205"/>
      <c r="AN124" s="4205"/>
      <c r="AO124" s="4205"/>
      <c r="AP124" s="4205"/>
      <c r="AQ124" s="4205"/>
      <c r="AR124" s="4208"/>
      <c r="AS124" s="4205"/>
      <c r="AT124" s="4205"/>
      <c r="AU124" s="4209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251"/>
      <c r="B125" s="88" t="s">
        <v>139</v>
      </c>
      <c r="C125" s="287">
        <f t="shared" si="21"/>
        <v>0</v>
      </c>
      <c r="D125" s="288">
        <f t="shared" si="20"/>
        <v>0</v>
      </c>
      <c r="E125" s="3962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4210"/>
      <c r="AM125" s="4194"/>
      <c r="AN125" s="4194"/>
      <c r="AO125" s="4194"/>
      <c r="AP125" s="4194"/>
      <c r="AQ125" s="4194"/>
      <c r="AR125" s="4211"/>
      <c r="AS125" s="4194"/>
      <c r="AT125" s="4194"/>
      <c r="AU125" s="4209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4194"/>
      <c r="AT126" s="4194"/>
      <c r="AU126" s="4209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225" t="s">
        <v>73</v>
      </c>
      <c r="G127" s="5233"/>
      <c r="H127" s="5233"/>
      <c r="I127" s="5233"/>
      <c r="J127" s="5233"/>
      <c r="K127" s="5233"/>
      <c r="L127" s="5233"/>
      <c r="M127" s="5233"/>
      <c r="N127" s="5233"/>
      <c r="O127" s="5233"/>
      <c r="P127" s="5233"/>
      <c r="Q127" s="5233"/>
      <c r="R127" s="5233"/>
      <c r="S127" s="5233"/>
      <c r="T127" s="5233"/>
      <c r="U127" s="5233"/>
      <c r="V127" s="5233"/>
      <c r="W127" s="5233"/>
      <c r="X127" s="5233"/>
      <c r="Y127" s="5233"/>
      <c r="Z127" s="5233"/>
      <c r="AA127" s="5233"/>
      <c r="AB127" s="5233"/>
      <c r="AC127" s="5233"/>
      <c r="AD127" s="5233"/>
      <c r="AE127" s="5233"/>
      <c r="AF127" s="5233"/>
      <c r="AG127" s="5234"/>
      <c r="AH127" s="5255" t="s">
        <v>141</v>
      </c>
      <c r="AI127" s="5256"/>
      <c r="AJ127" s="5256"/>
      <c r="AK127" s="301"/>
      <c r="AL127" s="16"/>
      <c r="AM127" s="16"/>
      <c r="AN127" s="16"/>
      <c r="AO127" s="16"/>
      <c r="AP127" s="16"/>
      <c r="AQ127" s="16"/>
      <c r="AR127" s="16"/>
      <c r="AS127" s="4194"/>
      <c r="AT127" s="4194"/>
      <c r="AU127" s="4209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246" t="s">
        <v>148</v>
      </c>
      <c r="G128" s="5247"/>
      <c r="H128" s="5246" t="s">
        <v>120</v>
      </c>
      <c r="I128" s="5247"/>
      <c r="J128" s="5246" t="s">
        <v>121</v>
      </c>
      <c r="K128" s="5247"/>
      <c r="L128" s="5246" t="s">
        <v>122</v>
      </c>
      <c r="M128" s="5247"/>
      <c r="N128" s="5246" t="s">
        <v>123</v>
      </c>
      <c r="O128" s="5247"/>
      <c r="P128" s="5246" t="s">
        <v>124</v>
      </c>
      <c r="Q128" s="5247"/>
      <c r="R128" s="5246" t="s">
        <v>125</v>
      </c>
      <c r="S128" s="5247"/>
      <c r="T128" s="5246" t="s">
        <v>126</v>
      </c>
      <c r="U128" s="5247"/>
      <c r="V128" s="5246" t="s">
        <v>127</v>
      </c>
      <c r="W128" s="5247"/>
      <c r="X128" s="5246" t="s">
        <v>128</v>
      </c>
      <c r="Y128" s="5247"/>
      <c r="Z128" s="5225" t="s">
        <v>129</v>
      </c>
      <c r="AA128" s="5226"/>
      <c r="AB128" s="5225" t="s">
        <v>130</v>
      </c>
      <c r="AC128" s="5226"/>
      <c r="AD128" s="5225" t="s">
        <v>131</v>
      </c>
      <c r="AE128" s="5226"/>
      <c r="AF128" s="5225" t="s">
        <v>132</v>
      </c>
      <c r="AG128" s="5234"/>
      <c r="AH128" s="4889" t="s">
        <v>149</v>
      </c>
      <c r="AI128" s="5216" t="s">
        <v>150</v>
      </c>
      <c r="AJ128" s="5216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4212"/>
      <c r="AT128" s="4212"/>
      <c r="AU128" s="4213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244"/>
      <c r="B129" s="5245"/>
      <c r="C129" s="4050" t="s">
        <v>97</v>
      </c>
      <c r="D129" s="4051" t="s">
        <v>62</v>
      </c>
      <c r="E129" s="3996" t="s">
        <v>98</v>
      </c>
      <c r="F129" s="3997" t="s">
        <v>62</v>
      </c>
      <c r="G129" s="3949" t="s">
        <v>98</v>
      </c>
      <c r="H129" s="3997" t="s">
        <v>62</v>
      </c>
      <c r="I129" s="3949" t="s">
        <v>98</v>
      </c>
      <c r="J129" s="3997" t="s">
        <v>62</v>
      </c>
      <c r="K129" s="3949" t="s">
        <v>98</v>
      </c>
      <c r="L129" s="3997" t="s">
        <v>62</v>
      </c>
      <c r="M129" s="3949" t="s">
        <v>98</v>
      </c>
      <c r="N129" s="3997" t="s">
        <v>62</v>
      </c>
      <c r="O129" s="3949" t="s">
        <v>98</v>
      </c>
      <c r="P129" s="3997" t="s">
        <v>62</v>
      </c>
      <c r="Q129" s="3949" t="s">
        <v>98</v>
      </c>
      <c r="R129" s="3997" t="s">
        <v>62</v>
      </c>
      <c r="S129" s="3949" t="s">
        <v>98</v>
      </c>
      <c r="T129" s="3997" t="s">
        <v>62</v>
      </c>
      <c r="U129" s="3949" t="s">
        <v>98</v>
      </c>
      <c r="V129" s="3997" t="s">
        <v>62</v>
      </c>
      <c r="W129" s="3949" t="s">
        <v>98</v>
      </c>
      <c r="X129" s="3997" t="s">
        <v>62</v>
      </c>
      <c r="Y129" s="3949" t="s">
        <v>98</v>
      </c>
      <c r="Z129" s="3997" t="s">
        <v>62</v>
      </c>
      <c r="AA129" s="3949" t="s">
        <v>98</v>
      </c>
      <c r="AB129" s="3997" t="s">
        <v>62</v>
      </c>
      <c r="AC129" s="3949" t="s">
        <v>98</v>
      </c>
      <c r="AD129" s="3997" t="s">
        <v>62</v>
      </c>
      <c r="AE129" s="3949" t="s">
        <v>98</v>
      </c>
      <c r="AF129" s="3997" t="s">
        <v>62</v>
      </c>
      <c r="AG129" s="680" t="s">
        <v>98</v>
      </c>
      <c r="AH129" s="5245"/>
      <c r="AI129" s="5251"/>
      <c r="AJ129" s="5251"/>
      <c r="AK129" s="302"/>
      <c r="AL129" s="16"/>
      <c r="AM129" s="16"/>
      <c r="AN129" s="16"/>
      <c r="AO129" s="16"/>
      <c r="AP129" s="16"/>
      <c r="AQ129" s="16"/>
      <c r="AR129" s="16"/>
      <c r="AS129" s="4212"/>
      <c r="AT129" s="4212"/>
      <c r="AU129" s="4213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199" t="s">
        <v>151</v>
      </c>
      <c r="B130" s="5264"/>
      <c r="C130" s="4214">
        <f>SUM(D130:E130)</f>
        <v>0</v>
      </c>
      <c r="D130" s="4215">
        <f>SUM(F130+H130+J130+L130+N130+P130+R130+T130+V130+X130+Z130+AB130+AD130+AF130)</f>
        <v>0</v>
      </c>
      <c r="E130" s="4216">
        <f>SUM(G130+I130+K130+M130+O130+Q130+S130+U130+W130+Y130+AA130+AC130+AE130+AG130)</f>
        <v>0</v>
      </c>
      <c r="F130" s="4107"/>
      <c r="G130" s="4059"/>
      <c r="H130" s="4107"/>
      <c r="I130" s="4059"/>
      <c r="J130" s="4107"/>
      <c r="K130" s="4059"/>
      <c r="L130" s="4107"/>
      <c r="M130" s="4059"/>
      <c r="N130" s="4107"/>
      <c r="O130" s="4059"/>
      <c r="P130" s="4107"/>
      <c r="Q130" s="4059"/>
      <c r="R130" s="4107"/>
      <c r="S130" s="4059"/>
      <c r="T130" s="4107"/>
      <c r="U130" s="4059"/>
      <c r="V130" s="4107"/>
      <c r="W130" s="4059"/>
      <c r="X130" s="4107"/>
      <c r="Y130" s="4059"/>
      <c r="Z130" s="4107"/>
      <c r="AA130" s="4059"/>
      <c r="AB130" s="4107"/>
      <c r="AC130" s="4059"/>
      <c r="AD130" s="4107"/>
      <c r="AE130" s="4059"/>
      <c r="AF130" s="4107"/>
      <c r="AG130" s="4217"/>
      <c r="AH130" s="4110"/>
      <c r="AI130" s="4218"/>
      <c r="AJ130" s="4218"/>
      <c r="AK130" s="16"/>
      <c r="AL130" s="16"/>
      <c r="AM130" s="16"/>
      <c r="AN130" s="16"/>
      <c r="AO130" s="16"/>
      <c r="AP130" s="16"/>
      <c r="AQ130" s="16"/>
      <c r="AR130" s="16"/>
      <c r="AS130" s="4219"/>
      <c r="AT130" s="4219"/>
      <c r="AU130" s="4220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265" t="s">
        <v>153</v>
      </c>
      <c r="B132" s="4023" t="s">
        <v>154</v>
      </c>
      <c r="C132" s="4214">
        <f>SUM(D132:E132)</f>
        <v>0</v>
      </c>
      <c r="D132" s="4215">
        <f t="shared" si="22"/>
        <v>0</v>
      </c>
      <c r="E132" s="4221">
        <f t="shared" si="22"/>
        <v>0</v>
      </c>
      <c r="F132" s="4107"/>
      <c r="G132" s="4110"/>
      <c r="H132" s="4107"/>
      <c r="I132" s="4110"/>
      <c r="J132" s="4107"/>
      <c r="K132" s="4110"/>
      <c r="L132" s="4107"/>
      <c r="M132" s="4110"/>
      <c r="N132" s="4107"/>
      <c r="O132" s="4110"/>
      <c r="P132" s="4107"/>
      <c r="Q132" s="4110"/>
      <c r="R132" s="4107"/>
      <c r="S132" s="4110"/>
      <c r="T132" s="4107"/>
      <c r="U132" s="4110"/>
      <c r="V132" s="4107"/>
      <c r="W132" s="4110"/>
      <c r="X132" s="4107"/>
      <c r="Y132" s="4110"/>
      <c r="Z132" s="4107"/>
      <c r="AA132" s="4110"/>
      <c r="AB132" s="4107"/>
      <c r="AC132" s="4110"/>
      <c r="AD132" s="4107"/>
      <c r="AE132" s="4110"/>
      <c r="AF132" s="4107"/>
      <c r="AG132" s="4217"/>
      <c r="AH132" s="4110"/>
      <c r="AI132" s="4218"/>
      <c r="AJ132" s="4218"/>
      <c r="AK132" s="14"/>
      <c r="AL132" s="4222"/>
      <c r="AM132" s="14"/>
      <c r="AN132" s="4223"/>
      <c r="AO132" s="4223"/>
      <c r="AP132" s="4223"/>
      <c r="AQ132" s="4223"/>
      <c r="AR132" s="4223"/>
      <c r="AS132" s="4223"/>
      <c r="AT132" s="4223"/>
      <c r="AU132" s="4223"/>
      <c r="AV132" s="4223"/>
      <c r="AW132" s="4224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266"/>
      <c r="B133" s="88" t="s">
        <v>155</v>
      </c>
      <c r="C133" s="287">
        <f>SUM(D133:E133)</f>
        <v>0</v>
      </c>
      <c r="D133" s="288">
        <f t="shared" si="22"/>
        <v>0</v>
      </c>
      <c r="E133" s="3962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267" t="s">
        <v>156</v>
      </c>
      <c r="B134" s="5268"/>
      <c r="C134" s="4225">
        <f>SUM(D134:E134)</f>
        <v>0</v>
      </c>
      <c r="D134" s="4226">
        <f t="shared" si="22"/>
        <v>0</v>
      </c>
      <c r="E134" s="4227">
        <f t="shared" si="22"/>
        <v>0</v>
      </c>
      <c r="F134" s="4228"/>
      <c r="G134" s="4229"/>
      <c r="H134" s="4228"/>
      <c r="I134" s="4229"/>
      <c r="J134" s="4228"/>
      <c r="K134" s="4229"/>
      <c r="L134" s="4228"/>
      <c r="M134" s="4229"/>
      <c r="N134" s="4228"/>
      <c r="O134" s="4229"/>
      <c r="P134" s="4228"/>
      <c r="Q134" s="4229"/>
      <c r="R134" s="4228"/>
      <c r="S134" s="4229"/>
      <c r="T134" s="4228"/>
      <c r="U134" s="4229"/>
      <c r="V134" s="4228"/>
      <c r="W134" s="4229"/>
      <c r="X134" s="4228"/>
      <c r="Y134" s="4229"/>
      <c r="Z134" s="4228"/>
      <c r="AA134" s="4229"/>
      <c r="AB134" s="4228"/>
      <c r="AC134" s="4229"/>
      <c r="AD134" s="4228"/>
      <c r="AE134" s="4229"/>
      <c r="AF134" s="4228"/>
      <c r="AG134" s="4230"/>
      <c r="AH134" s="4229"/>
      <c r="AI134" s="4231"/>
      <c r="AJ134" s="4231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4232"/>
      <c r="N135" s="4233"/>
      <c r="O135" s="4234"/>
      <c r="P135" s="4234"/>
      <c r="Q135" s="4234"/>
      <c r="R135" s="4234"/>
      <c r="S135" s="4234"/>
      <c r="T135" s="4234"/>
      <c r="U135" s="4234"/>
      <c r="V135" s="4233"/>
      <c r="W135" s="4234"/>
      <c r="X135" s="4234"/>
      <c r="Y135" s="4234"/>
      <c r="Z135" s="4235"/>
      <c r="AA135" s="4235"/>
      <c r="AB135" s="4236"/>
      <c r="AC135" s="4236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257" t="s">
        <v>72</v>
      </c>
      <c r="D136" s="5271"/>
      <c r="E136" s="5258"/>
      <c r="F136" s="5257" t="s">
        <v>129</v>
      </c>
      <c r="G136" s="5258"/>
      <c r="H136" s="5257" t="s">
        <v>130</v>
      </c>
      <c r="I136" s="5258"/>
      <c r="J136" s="5257" t="s">
        <v>131</v>
      </c>
      <c r="K136" s="5258"/>
      <c r="L136" s="5257" t="s">
        <v>132</v>
      </c>
      <c r="M136" s="5258"/>
      <c r="N136" s="4237"/>
      <c r="O136" s="4234"/>
      <c r="P136" s="4234"/>
      <c r="Q136" s="4234"/>
      <c r="R136" s="4234"/>
      <c r="S136" s="4234"/>
      <c r="T136" s="4234"/>
      <c r="U136" s="4234"/>
      <c r="V136" s="4233"/>
      <c r="W136" s="4234"/>
      <c r="X136" s="4234"/>
      <c r="Y136" s="4234"/>
      <c r="Z136" s="4235"/>
      <c r="AA136" s="4235"/>
      <c r="AB136" s="4236"/>
      <c r="AC136" s="4236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269"/>
      <c r="B137" s="5270"/>
      <c r="C137" s="4050" t="s">
        <v>97</v>
      </c>
      <c r="D137" s="4051" t="s">
        <v>62</v>
      </c>
      <c r="E137" s="3996" t="s">
        <v>98</v>
      </c>
      <c r="F137" s="4050" t="s">
        <v>62</v>
      </c>
      <c r="G137" s="3996" t="s">
        <v>98</v>
      </c>
      <c r="H137" s="4050" t="s">
        <v>62</v>
      </c>
      <c r="I137" s="3996" t="s">
        <v>98</v>
      </c>
      <c r="J137" s="4050" t="s">
        <v>62</v>
      </c>
      <c r="K137" s="3996" t="s">
        <v>98</v>
      </c>
      <c r="L137" s="4050" t="s">
        <v>62</v>
      </c>
      <c r="M137" s="3996" t="s">
        <v>98</v>
      </c>
      <c r="N137" s="4237"/>
      <c r="O137" s="4234"/>
      <c r="P137" s="4234"/>
      <c r="Q137" s="4234"/>
      <c r="R137" s="4234"/>
      <c r="S137" s="4234"/>
      <c r="T137" s="4234"/>
      <c r="U137" s="4234"/>
      <c r="V137" s="4233"/>
      <c r="W137" s="4234"/>
      <c r="X137" s="4234"/>
      <c r="Y137" s="4234"/>
      <c r="Z137" s="4235"/>
      <c r="AA137" s="4235"/>
      <c r="AB137" s="4236"/>
      <c r="AC137" s="4236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191" t="s">
        <v>158</v>
      </c>
      <c r="B138" s="4238" t="s">
        <v>159</v>
      </c>
      <c r="C138" s="4239">
        <f>SUM(D138:E138)</f>
        <v>0</v>
      </c>
      <c r="D138" s="4240">
        <f t="shared" ref="D138:E140" si="23">SUM(F138+H138+J138+L138)</f>
        <v>0</v>
      </c>
      <c r="E138" s="4221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4241"/>
      <c r="O138" s="4234"/>
      <c r="P138" s="4234"/>
      <c r="Q138" s="4234"/>
      <c r="R138" s="4234"/>
      <c r="S138" s="4234"/>
      <c r="T138" s="4234"/>
      <c r="U138" s="4234"/>
      <c r="V138" s="4233"/>
      <c r="W138" s="4234"/>
      <c r="X138" s="4234"/>
      <c r="Y138" s="4234"/>
      <c r="Z138" s="4235"/>
      <c r="AA138" s="4235"/>
      <c r="AB138" s="4236"/>
      <c r="AC138" s="4236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3963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4241"/>
      <c r="O139" s="4234"/>
      <c r="P139" s="4234"/>
      <c r="Q139" s="4234"/>
      <c r="R139" s="4234"/>
      <c r="S139" s="4234"/>
      <c r="T139" s="4234"/>
      <c r="U139" s="4234"/>
      <c r="V139" s="4233"/>
      <c r="W139" s="4234"/>
      <c r="X139" s="4235"/>
      <c r="Y139" s="4235"/>
      <c r="Z139" s="4235"/>
      <c r="AA139" s="4235"/>
      <c r="AB139" s="4236"/>
      <c r="AC139" s="4236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4233"/>
      <c r="V140" s="4234"/>
      <c r="W140" s="4234"/>
      <c r="X140" s="4234"/>
      <c r="Y140" s="4234"/>
      <c r="Z140" s="4234"/>
      <c r="AA140" s="4234"/>
      <c r="AB140" s="4234"/>
      <c r="AC140" s="4234"/>
      <c r="AD140" s="4234"/>
      <c r="AE140" s="4234"/>
      <c r="AF140" s="4234"/>
      <c r="AG140" s="4234"/>
      <c r="AH140" s="4233"/>
      <c r="AI140" s="4234"/>
      <c r="AJ140" s="4235"/>
      <c r="AK140" s="4235"/>
      <c r="AL140" s="4235"/>
      <c r="AM140" s="4235"/>
      <c r="AN140" s="4236"/>
      <c r="AO140" s="4236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259" t="s">
        <v>162</v>
      </c>
      <c r="B141" s="5259"/>
      <c r="C141" s="4094">
        <f>SUM(C138:C140)</f>
        <v>0</v>
      </c>
      <c r="D141" s="4095">
        <f>SUM(D138:D140)</f>
        <v>0</v>
      </c>
      <c r="E141" s="3998">
        <f>SUM(E138:E140)</f>
        <v>0</v>
      </c>
      <c r="F141" s="4094">
        <f t="shared" ref="F141:M141" si="24">SUM(F138:F140)</f>
        <v>0</v>
      </c>
      <c r="G141" s="3998">
        <f t="shared" si="24"/>
        <v>0</v>
      </c>
      <c r="H141" s="4094">
        <f t="shared" si="24"/>
        <v>0</v>
      </c>
      <c r="I141" s="3998">
        <f t="shared" si="24"/>
        <v>0</v>
      </c>
      <c r="J141" s="4094">
        <f t="shared" si="24"/>
        <v>0</v>
      </c>
      <c r="K141" s="3998">
        <f t="shared" si="24"/>
        <v>0</v>
      </c>
      <c r="L141" s="4094">
        <f t="shared" si="24"/>
        <v>0</v>
      </c>
      <c r="M141" s="3998">
        <f t="shared" si="24"/>
        <v>0</v>
      </c>
      <c r="N141" s="319"/>
      <c r="O141" s="12"/>
      <c r="P141" s="12"/>
      <c r="Q141" s="12"/>
      <c r="R141" s="12"/>
      <c r="S141" s="12"/>
      <c r="T141" s="12"/>
      <c r="U141" s="4233"/>
      <c r="V141" s="4234"/>
      <c r="W141" s="4234"/>
      <c r="X141" s="4234"/>
      <c r="Y141" s="4234"/>
      <c r="Z141" s="4234"/>
      <c r="AA141" s="4234"/>
      <c r="AB141" s="4234"/>
      <c r="AC141" s="4234"/>
      <c r="AD141" s="4234"/>
      <c r="AE141" s="4234"/>
      <c r="AF141" s="4234"/>
      <c r="AG141" s="4234"/>
      <c r="AH141" s="4233"/>
      <c r="AI141" s="4234"/>
      <c r="AJ141" s="4235"/>
      <c r="AK141" s="4235"/>
      <c r="AL141" s="4235"/>
      <c r="AM141" s="4235"/>
      <c r="AN141" s="4236"/>
      <c r="AO141" s="4236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191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4234"/>
      <c r="W142" s="4234"/>
      <c r="X142" s="4234"/>
      <c r="Y142" s="4234"/>
      <c r="Z142" s="4234"/>
      <c r="AA142" s="4234"/>
      <c r="AB142" s="4234"/>
      <c r="AC142" s="4234"/>
      <c r="AD142" s="4234"/>
      <c r="AE142" s="4234"/>
      <c r="AF142" s="4234"/>
      <c r="AG142" s="4234"/>
      <c r="AH142" s="4233"/>
      <c r="AI142" s="4234"/>
      <c r="AJ142" s="4235"/>
      <c r="AK142" s="4235"/>
      <c r="AL142" s="4235"/>
      <c r="AM142" s="4235"/>
      <c r="AN142" s="4236"/>
      <c r="AO142" s="4236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3963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4242"/>
      <c r="V143" s="4234"/>
      <c r="W143" s="4234"/>
      <c r="X143" s="4234"/>
      <c r="Y143" s="4234"/>
      <c r="Z143" s="4234"/>
      <c r="AA143" s="4234"/>
      <c r="AB143" s="4234"/>
      <c r="AC143" s="4234"/>
      <c r="AD143" s="4234"/>
      <c r="AE143" s="4234"/>
      <c r="AF143" s="4234"/>
      <c r="AG143" s="4234"/>
      <c r="AH143" s="4233"/>
      <c r="AI143" s="4234"/>
      <c r="AJ143" s="4235"/>
      <c r="AK143" s="4235"/>
      <c r="AL143" s="4235"/>
      <c r="AM143" s="4235"/>
      <c r="AN143" s="4236"/>
      <c r="AO143" s="4236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3963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4242"/>
      <c r="V144" s="4234"/>
      <c r="W144" s="4234"/>
      <c r="X144" s="4234"/>
      <c r="Y144" s="4234"/>
      <c r="Z144" s="4234"/>
      <c r="AA144" s="4234"/>
      <c r="AB144" s="4234"/>
      <c r="AC144" s="4234"/>
      <c r="AD144" s="4234"/>
      <c r="AE144" s="4234"/>
      <c r="AF144" s="4234"/>
      <c r="AG144" s="4234"/>
      <c r="AH144" s="4233"/>
      <c r="AI144" s="4234"/>
      <c r="AJ144" s="4235"/>
      <c r="AK144" s="4235"/>
      <c r="AL144" s="4235"/>
      <c r="AM144" s="4235"/>
      <c r="AN144" s="4236"/>
      <c r="AO144" s="4236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260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4243"/>
      <c r="U145" s="14"/>
      <c r="V145" s="14"/>
      <c r="W145" s="14"/>
      <c r="X145" s="4223"/>
      <c r="Y145" s="4223"/>
      <c r="Z145" s="4223"/>
      <c r="AA145" s="4223"/>
      <c r="AB145" s="4223"/>
      <c r="AC145" s="4223"/>
      <c r="AD145" s="4223"/>
      <c r="AE145" s="4223"/>
      <c r="AF145" s="4244"/>
      <c r="AG145" s="4235"/>
      <c r="AH145" s="4235"/>
      <c r="AI145" s="4235"/>
      <c r="AJ145" s="4245"/>
      <c r="AK145" s="4235"/>
      <c r="AL145" s="4235"/>
      <c r="AM145" s="4235"/>
      <c r="AN145" s="4235"/>
      <c r="AO145" s="4235"/>
      <c r="AP145" s="4235"/>
      <c r="AQ145" s="4235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261" t="s">
        <v>162</v>
      </c>
      <c r="B146" s="5259"/>
      <c r="C146" s="4094">
        <f>SUM(C142:C145)</f>
        <v>0</v>
      </c>
      <c r="D146" s="4095">
        <f>SUM(D142:D145)</f>
        <v>0</v>
      </c>
      <c r="E146" s="3998">
        <f>SUM(E142:E145)</f>
        <v>0</v>
      </c>
      <c r="F146" s="4094">
        <f>SUM(F142:F145)</f>
        <v>0</v>
      </c>
      <c r="G146" s="3998">
        <f t="shared" ref="G146:M146" si="26">SUM(G142:G145)</f>
        <v>0</v>
      </c>
      <c r="H146" s="4094">
        <f t="shared" si="26"/>
        <v>0</v>
      </c>
      <c r="I146" s="3998">
        <f t="shared" si="26"/>
        <v>0</v>
      </c>
      <c r="J146" s="4094">
        <f t="shared" si="26"/>
        <v>0</v>
      </c>
      <c r="K146" s="3998">
        <f t="shared" si="26"/>
        <v>0</v>
      </c>
      <c r="L146" s="4094">
        <f t="shared" si="26"/>
        <v>0</v>
      </c>
      <c r="M146" s="3998">
        <f t="shared" si="26"/>
        <v>0</v>
      </c>
      <c r="N146" s="3"/>
      <c r="Q146" s="5262"/>
      <c r="R146" s="5263"/>
      <c r="S146" s="5272"/>
      <c r="T146" s="5272"/>
      <c r="U146" s="5272"/>
      <c r="V146" s="5272"/>
      <c r="W146" s="5272"/>
      <c r="X146" s="5272"/>
      <c r="Y146" s="5272"/>
      <c r="Z146" s="5272"/>
      <c r="AA146" s="4246"/>
      <c r="AB146" s="4247"/>
      <c r="AC146" s="4247"/>
      <c r="AD146" s="4247"/>
      <c r="AE146" s="4223"/>
      <c r="AF146" s="4235"/>
      <c r="AG146" s="4235"/>
      <c r="AH146" s="4235"/>
      <c r="AI146" s="4248"/>
      <c r="AJ146" s="4248"/>
      <c r="AK146" s="4248"/>
      <c r="AL146" s="4248"/>
      <c r="AM146" s="4249"/>
      <c r="AN146" s="4234"/>
      <c r="AO146" s="4234"/>
      <c r="AP146" s="4234"/>
      <c r="AQ146" s="4234"/>
      <c r="AR146" s="4234"/>
      <c r="AS146" s="4234"/>
      <c r="AT146" s="4234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261" t="s">
        <v>168</v>
      </c>
      <c r="B147" s="5261"/>
      <c r="C147" s="4250">
        <f>SUM(C141+C146)</f>
        <v>0</v>
      </c>
      <c r="D147" s="4251">
        <f>SUM(D141+D146)</f>
        <v>0</v>
      </c>
      <c r="E147" s="4252">
        <f>SUM(E141+E146)</f>
        <v>0</v>
      </c>
      <c r="F147" s="4250">
        <f>SUM(F141+F146)</f>
        <v>0</v>
      </c>
      <c r="G147" s="4252">
        <f>SUM(G141+G146)</f>
        <v>0</v>
      </c>
      <c r="H147" s="4250">
        <f t="shared" ref="H147:M147" si="27">SUM(H141+H146)</f>
        <v>0</v>
      </c>
      <c r="I147" s="4252">
        <f t="shared" si="27"/>
        <v>0</v>
      </c>
      <c r="J147" s="4250">
        <f t="shared" si="27"/>
        <v>0</v>
      </c>
      <c r="K147" s="4252">
        <f t="shared" si="27"/>
        <v>0</v>
      </c>
      <c r="L147" s="4250">
        <f t="shared" si="27"/>
        <v>0</v>
      </c>
      <c r="M147" s="4252">
        <f t="shared" si="27"/>
        <v>0</v>
      </c>
      <c r="N147" s="3"/>
      <c r="Q147" s="4253"/>
      <c r="R147" s="4254"/>
      <c r="S147" s="4254"/>
      <c r="T147" s="4254"/>
      <c r="U147" s="4254"/>
      <c r="V147" s="4254"/>
      <c r="W147" s="4254"/>
      <c r="X147" s="4254"/>
      <c r="Y147" s="4254"/>
      <c r="Z147" s="4254"/>
      <c r="AA147" s="4246"/>
      <c r="AB147" s="4247"/>
      <c r="AC147" s="4247"/>
      <c r="AD147" s="4247"/>
      <c r="AE147" s="4223"/>
      <c r="AF147" s="4235"/>
      <c r="AG147" s="4235"/>
      <c r="AH147" s="4235"/>
      <c r="AI147" s="4248"/>
      <c r="AJ147" s="4248"/>
      <c r="AK147" s="4248"/>
      <c r="AL147" s="4248"/>
      <c r="AM147" s="4249"/>
      <c r="AN147" s="4234"/>
      <c r="AO147" s="4234"/>
      <c r="AP147" s="4234"/>
      <c r="AQ147" s="4234"/>
      <c r="AR147" s="4234"/>
      <c r="AS147" s="4234"/>
      <c r="AT147" s="4234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4246"/>
      <c r="R148" s="4247"/>
      <c r="S148" s="4247"/>
      <c r="T148" s="4247"/>
      <c r="U148" s="4247"/>
      <c r="V148" s="4247"/>
      <c r="W148" s="4247"/>
      <c r="X148" s="4247"/>
      <c r="Y148" s="4255"/>
      <c r="Z148" s="4255"/>
      <c r="AA148" s="4246"/>
      <c r="AB148" s="4247"/>
      <c r="AC148" s="4247"/>
      <c r="AD148" s="4247"/>
      <c r="AE148" s="4223"/>
      <c r="AF148" s="4235"/>
      <c r="AG148" s="4235"/>
      <c r="AH148" s="4235"/>
      <c r="AI148" s="4248"/>
      <c r="AJ148" s="4248"/>
      <c r="AK148" s="4248"/>
      <c r="AL148" s="4248"/>
      <c r="AM148" s="4248"/>
      <c r="AN148" s="4234"/>
      <c r="AO148" s="4234"/>
      <c r="AP148" s="4234"/>
      <c r="AQ148" s="4234"/>
      <c r="AR148" s="4234"/>
      <c r="AS148" s="4234"/>
      <c r="AT148" s="4234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257" t="s">
        <v>72</v>
      </c>
      <c r="D149" s="5271"/>
      <c r="E149" s="5258"/>
      <c r="F149" s="5257" t="s">
        <v>129</v>
      </c>
      <c r="G149" s="5258"/>
      <c r="H149" s="5257" t="s">
        <v>130</v>
      </c>
      <c r="I149" s="5258"/>
      <c r="J149" s="5257" t="s">
        <v>131</v>
      </c>
      <c r="K149" s="5258"/>
      <c r="L149" s="5257" t="s">
        <v>132</v>
      </c>
      <c r="M149" s="5271"/>
      <c r="N149" s="5273" t="s">
        <v>141</v>
      </c>
      <c r="O149" s="5271"/>
      <c r="P149" s="5258"/>
      <c r="Q149" s="4246"/>
      <c r="R149" s="4247"/>
      <c r="S149" s="4247"/>
      <c r="T149" s="4247"/>
      <c r="U149" s="4247"/>
      <c r="V149" s="4247"/>
      <c r="W149" s="4247"/>
      <c r="X149" s="4247"/>
      <c r="Y149" s="4255"/>
      <c r="Z149" s="4256"/>
      <c r="AA149" s="4257"/>
      <c r="AB149" s="4219"/>
      <c r="AC149" s="4219"/>
      <c r="AD149" s="4219"/>
      <c r="AE149" s="4258"/>
      <c r="AF149" s="4259"/>
      <c r="AG149" s="4259"/>
      <c r="AH149" s="4259"/>
      <c r="AI149" s="4260"/>
      <c r="AJ149" s="4260"/>
      <c r="AK149" s="4260"/>
      <c r="AL149" s="4260"/>
      <c r="AM149" s="4248"/>
      <c r="AN149" s="4234"/>
      <c r="AO149" s="4234"/>
      <c r="AP149" s="4234"/>
      <c r="AQ149" s="4234"/>
      <c r="AR149" s="4234"/>
      <c r="AS149" s="4234"/>
      <c r="AT149" s="4234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269"/>
      <c r="B150" s="5270"/>
      <c r="C150" s="4050" t="s">
        <v>97</v>
      </c>
      <c r="D150" s="4051" t="s">
        <v>62</v>
      </c>
      <c r="E150" s="3996" t="s">
        <v>98</v>
      </c>
      <c r="F150" s="4050" t="s">
        <v>62</v>
      </c>
      <c r="G150" s="3996" t="s">
        <v>98</v>
      </c>
      <c r="H150" s="4050" t="s">
        <v>62</v>
      </c>
      <c r="I150" s="3996" t="s">
        <v>98</v>
      </c>
      <c r="J150" s="4050" t="s">
        <v>62</v>
      </c>
      <c r="K150" s="3996" t="s">
        <v>98</v>
      </c>
      <c r="L150" s="4050" t="s">
        <v>62</v>
      </c>
      <c r="M150" s="4000" t="s">
        <v>98</v>
      </c>
      <c r="N150" s="4261" t="s">
        <v>142</v>
      </c>
      <c r="O150" s="4051" t="s">
        <v>143</v>
      </c>
      <c r="P150" s="3996" t="s">
        <v>144</v>
      </c>
      <c r="Q150" s="4262"/>
      <c r="R150" s="4247"/>
      <c r="S150" s="4247"/>
      <c r="T150" s="4247"/>
      <c r="U150" s="4247"/>
      <c r="V150" s="4247"/>
      <c r="W150" s="4247"/>
      <c r="X150" s="4247"/>
      <c r="Y150" s="4263"/>
      <c r="Z150" s="4255"/>
      <c r="AA150" s="4247"/>
      <c r="AB150" s="4247"/>
      <c r="AC150" s="4247"/>
      <c r="AD150" s="4247"/>
      <c r="AE150" s="4223"/>
      <c r="AF150" s="4235"/>
      <c r="AG150" s="4235"/>
      <c r="AH150" s="4235"/>
      <c r="AI150" s="4248"/>
      <c r="AJ150" s="4248"/>
      <c r="AK150" s="4248"/>
      <c r="AL150" s="4248"/>
      <c r="AM150" s="4248"/>
      <c r="AN150" s="4234"/>
      <c r="AO150" s="4234"/>
      <c r="AP150" s="4234"/>
      <c r="AQ150" s="4234"/>
      <c r="AR150" s="4234"/>
      <c r="AS150" s="4234"/>
      <c r="AT150" s="4234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191" t="s">
        <v>158</v>
      </c>
      <c r="B151" s="4238" t="s">
        <v>159</v>
      </c>
      <c r="C151" s="4264">
        <f>SUM(D151:E151)</f>
        <v>0</v>
      </c>
      <c r="D151" s="4265">
        <f>SUM(F151+H151+J151+L151)</f>
        <v>0</v>
      </c>
      <c r="E151" s="4266">
        <f>SUM(G151+I151+K151+M151)</f>
        <v>0</v>
      </c>
      <c r="F151" s="4267"/>
      <c r="G151" s="4110"/>
      <c r="H151" s="4267"/>
      <c r="I151" s="4110"/>
      <c r="J151" s="4267"/>
      <c r="K151" s="4110"/>
      <c r="L151" s="4267"/>
      <c r="M151" s="4268"/>
      <c r="N151" s="4269"/>
      <c r="O151" s="4270"/>
      <c r="P151" s="4059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4247"/>
      <c r="AD151" s="4247"/>
      <c r="AE151" s="4223"/>
      <c r="AF151" s="4235"/>
      <c r="AG151" s="4235"/>
      <c r="AH151" s="4235"/>
      <c r="AI151" s="4248"/>
      <c r="AJ151" s="4248"/>
      <c r="AK151" s="4248"/>
      <c r="AL151" s="4248"/>
      <c r="AM151" s="4248"/>
      <c r="AN151" s="4234"/>
      <c r="AO151" s="4234"/>
      <c r="AP151" s="4234"/>
      <c r="AQ151" s="4234"/>
      <c r="AR151" s="4234"/>
      <c r="AS151" s="4234"/>
      <c r="AT151" s="4234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3963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4262"/>
      <c r="R152" s="4247"/>
      <c r="S152" s="4247"/>
      <c r="T152" s="4247"/>
      <c r="U152" s="4247"/>
      <c r="V152" s="4247"/>
      <c r="W152" s="4247"/>
      <c r="X152" s="4247"/>
      <c r="Y152" s="4271"/>
      <c r="Z152" s="4247"/>
      <c r="AA152" s="4247"/>
      <c r="AB152" s="4247"/>
      <c r="AC152" s="4247"/>
      <c r="AD152" s="4247"/>
      <c r="AE152" s="4247"/>
      <c r="AF152" s="4234"/>
      <c r="AG152" s="4234"/>
      <c r="AH152" s="4234"/>
      <c r="AI152" s="4234"/>
      <c r="AJ152" s="4234"/>
      <c r="AK152" s="4234"/>
      <c r="AL152" s="4234"/>
      <c r="AM152" s="4234"/>
      <c r="AN152" s="4234"/>
      <c r="AO152" s="4235"/>
      <c r="AP152" s="4235"/>
      <c r="AQ152" s="4235"/>
      <c r="AR152" s="4235"/>
      <c r="AS152" s="4248"/>
      <c r="AT152" s="4248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4247"/>
      <c r="AA153" s="4247"/>
      <c r="AB153" s="4247"/>
      <c r="AC153" s="4247"/>
      <c r="AD153" s="4247"/>
      <c r="AE153" s="4247"/>
      <c r="AF153" s="4234"/>
      <c r="AG153" s="4234"/>
      <c r="AH153" s="4234"/>
      <c r="AI153" s="4234"/>
      <c r="AJ153" s="4234"/>
      <c r="AK153" s="4234"/>
      <c r="AL153" s="4234"/>
      <c r="AM153" s="4234"/>
      <c r="AN153" s="4234"/>
      <c r="AO153" s="4235"/>
      <c r="AP153" s="4235"/>
      <c r="AQ153" s="4235"/>
      <c r="AR153" s="4235"/>
      <c r="AS153" s="4248"/>
      <c r="AT153" s="4248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259" t="s">
        <v>162</v>
      </c>
      <c r="B154" s="5259"/>
      <c r="C154" s="4272">
        <f>SUM(C151:C153)</f>
        <v>0</v>
      </c>
      <c r="D154" s="4273">
        <f>SUM(D151:D153)</f>
        <v>0</v>
      </c>
      <c r="E154" s="4001">
        <f>SUM(E151:E153)</f>
        <v>0</v>
      </c>
      <c r="F154" s="4272">
        <f>SUM(F151:F153)</f>
        <v>0</v>
      </c>
      <c r="G154" s="4001">
        <f t="shared" ref="G154:P154" si="29">SUM(G151:G153)</f>
        <v>0</v>
      </c>
      <c r="H154" s="4272">
        <f t="shared" si="29"/>
        <v>0</v>
      </c>
      <c r="I154" s="4001">
        <f t="shared" si="29"/>
        <v>0</v>
      </c>
      <c r="J154" s="4272">
        <f t="shared" si="29"/>
        <v>0</v>
      </c>
      <c r="K154" s="4001">
        <f t="shared" si="29"/>
        <v>0</v>
      </c>
      <c r="L154" s="4272">
        <f t="shared" si="29"/>
        <v>0</v>
      </c>
      <c r="M154" s="4002">
        <f t="shared" si="29"/>
        <v>0</v>
      </c>
      <c r="N154" s="4274">
        <f t="shared" si="29"/>
        <v>0</v>
      </c>
      <c r="O154" s="4273">
        <f t="shared" si="29"/>
        <v>0</v>
      </c>
      <c r="P154" s="4001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4247"/>
      <c r="AA154" s="4247"/>
      <c r="AB154" s="4247"/>
      <c r="AC154" s="4247"/>
      <c r="AD154" s="4247"/>
      <c r="AE154" s="4247"/>
      <c r="AF154" s="4234"/>
      <c r="AG154" s="4234"/>
      <c r="AH154" s="4234"/>
      <c r="AI154" s="4234"/>
      <c r="AJ154" s="4234"/>
      <c r="AK154" s="4234"/>
      <c r="AL154" s="4234"/>
      <c r="AM154" s="4234"/>
      <c r="AN154" s="4234"/>
      <c r="AO154" s="4235"/>
      <c r="AP154" s="4235"/>
      <c r="AQ154" s="4235"/>
      <c r="AR154" s="4235"/>
      <c r="AS154" s="4248"/>
      <c r="AT154" s="4248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191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4247"/>
      <c r="AA155" s="4247"/>
      <c r="AB155" s="4247"/>
      <c r="AC155" s="4247"/>
      <c r="AD155" s="4247"/>
      <c r="AE155" s="4247"/>
      <c r="AF155" s="4234"/>
      <c r="AG155" s="4234"/>
      <c r="AH155" s="4234"/>
      <c r="AI155" s="4234"/>
      <c r="AJ155" s="4234"/>
      <c r="AK155" s="4234"/>
      <c r="AL155" s="4234"/>
      <c r="AM155" s="4234"/>
      <c r="AN155" s="4234"/>
      <c r="AO155" s="4235"/>
      <c r="AP155" s="4235"/>
      <c r="AQ155" s="4235"/>
      <c r="AR155" s="4235"/>
      <c r="AS155" s="4248"/>
      <c r="AT155" s="4248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3963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4247"/>
      <c r="AD156" s="4247"/>
      <c r="AE156" s="4247"/>
      <c r="AF156" s="4234"/>
      <c r="AG156" s="4234"/>
      <c r="AH156" s="4234"/>
      <c r="AI156" s="4234"/>
      <c r="AJ156" s="4234"/>
      <c r="AK156" s="4234"/>
      <c r="AL156" s="4234"/>
      <c r="AM156" s="4234"/>
      <c r="AN156" s="4234"/>
      <c r="AO156" s="4235"/>
      <c r="AP156" s="4235"/>
      <c r="AQ156" s="4235"/>
      <c r="AR156" s="4235"/>
      <c r="AS156" s="4248"/>
      <c r="AT156" s="4248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3963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4247"/>
      <c r="AA157" s="4247"/>
      <c r="AB157" s="4247"/>
      <c r="AC157" s="4247"/>
      <c r="AD157" s="4247"/>
      <c r="AE157" s="4247"/>
      <c r="AF157" s="4234"/>
      <c r="AG157" s="4234"/>
      <c r="AH157" s="4234"/>
      <c r="AI157" s="4234"/>
      <c r="AJ157" s="4234"/>
      <c r="AK157" s="4234"/>
      <c r="AL157" s="4234"/>
      <c r="AM157" s="4234"/>
      <c r="AN157" s="4234"/>
      <c r="AO157" s="4234"/>
      <c r="AP157" s="4234"/>
      <c r="AQ157" s="4234"/>
      <c r="AR157" s="4234"/>
      <c r="AS157" s="4234"/>
      <c r="AT157" s="4234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260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4247"/>
      <c r="AC158" s="4247"/>
      <c r="AD158" s="4247"/>
      <c r="AE158" s="4247"/>
      <c r="AF158" s="4234"/>
      <c r="AG158" s="4234"/>
      <c r="AH158" s="4234"/>
      <c r="AI158" s="4234"/>
      <c r="AJ158" s="4234"/>
      <c r="AK158" s="4234"/>
      <c r="AL158" s="4234"/>
      <c r="AM158" s="4234"/>
      <c r="AN158" s="4234"/>
      <c r="AO158" s="4234"/>
      <c r="AP158" s="4234"/>
      <c r="AQ158" s="4234"/>
      <c r="AR158" s="4234"/>
      <c r="AS158" s="4234"/>
      <c r="AT158" s="4234"/>
      <c r="AU158" s="4234"/>
      <c r="AV158" s="4234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261" t="s">
        <v>162</v>
      </c>
      <c r="B159" s="5259"/>
      <c r="C159" s="4272">
        <f>SUM(C155:C158)</f>
        <v>0</v>
      </c>
      <c r="D159" s="4273">
        <f>SUM(D155:D158)</f>
        <v>0</v>
      </c>
      <c r="E159" s="4001">
        <f>SUM(E155:E158)</f>
        <v>0</v>
      </c>
      <c r="F159" s="4272">
        <f>SUM(F155:F158)</f>
        <v>0</v>
      </c>
      <c r="G159" s="4001">
        <f t="shared" ref="G159:P159" si="31">SUM(G155:G158)</f>
        <v>0</v>
      </c>
      <c r="H159" s="4272">
        <f t="shared" si="31"/>
        <v>0</v>
      </c>
      <c r="I159" s="4001">
        <f t="shared" si="31"/>
        <v>0</v>
      </c>
      <c r="J159" s="4272">
        <f t="shared" si="31"/>
        <v>0</v>
      </c>
      <c r="K159" s="4001">
        <f t="shared" si="31"/>
        <v>0</v>
      </c>
      <c r="L159" s="4272">
        <f t="shared" si="31"/>
        <v>0</v>
      </c>
      <c r="M159" s="4002">
        <f t="shared" si="31"/>
        <v>0</v>
      </c>
      <c r="N159" s="4274">
        <f t="shared" si="31"/>
        <v>0</v>
      </c>
      <c r="O159" s="4273">
        <f t="shared" si="31"/>
        <v>0</v>
      </c>
      <c r="P159" s="4001">
        <f t="shared" si="31"/>
        <v>0</v>
      </c>
      <c r="Q159" s="302"/>
      <c r="R159" s="16"/>
      <c r="S159" s="16"/>
      <c r="T159" s="16"/>
      <c r="U159" s="16"/>
      <c r="V159" s="16"/>
      <c r="W159" s="4247"/>
      <c r="X159" s="4247"/>
      <c r="Y159" s="4247"/>
      <c r="Z159" s="4247"/>
      <c r="AA159" s="4247"/>
      <c r="AB159" s="4247"/>
      <c r="AC159" s="4247"/>
      <c r="AD159" s="4247"/>
      <c r="AE159" s="4247"/>
      <c r="AF159" s="4234"/>
      <c r="AG159" s="4234"/>
      <c r="AH159" s="4234"/>
      <c r="AI159" s="4234"/>
      <c r="AJ159" s="4234"/>
      <c r="AK159" s="4234"/>
      <c r="AL159" s="4234"/>
      <c r="AM159" s="4234"/>
      <c r="AN159" s="4234"/>
      <c r="AO159" s="4234"/>
      <c r="AP159" s="4234"/>
      <c r="AQ159" s="4234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261" t="s">
        <v>168</v>
      </c>
      <c r="B160" s="5261"/>
      <c r="C160" s="4275">
        <f>SUM(C154+C159)</f>
        <v>0</v>
      </c>
      <c r="D160" s="4276">
        <f t="shared" ref="D160:P160" si="32">SUM(D154+D159)</f>
        <v>0</v>
      </c>
      <c r="E160" s="4277">
        <f t="shared" si="32"/>
        <v>0</v>
      </c>
      <c r="F160" s="4275">
        <f t="shared" si="32"/>
        <v>0</v>
      </c>
      <c r="G160" s="4277">
        <f t="shared" si="32"/>
        <v>0</v>
      </c>
      <c r="H160" s="4275">
        <f t="shared" si="32"/>
        <v>0</v>
      </c>
      <c r="I160" s="4277">
        <f t="shared" si="32"/>
        <v>0</v>
      </c>
      <c r="J160" s="4275">
        <f t="shared" si="32"/>
        <v>0</v>
      </c>
      <c r="K160" s="4277">
        <f t="shared" si="32"/>
        <v>0</v>
      </c>
      <c r="L160" s="4275">
        <f t="shared" si="32"/>
        <v>0</v>
      </c>
      <c r="M160" s="367">
        <f t="shared" si="32"/>
        <v>0</v>
      </c>
      <c r="N160" s="4278">
        <f t="shared" si="32"/>
        <v>0</v>
      </c>
      <c r="O160" s="4276">
        <f t="shared" si="32"/>
        <v>0</v>
      </c>
      <c r="P160" s="4277">
        <f t="shared" si="32"/>
        <v>0</v>
      </c>
      <c r="Q160" s="302"/>
      <c r="R160" s="16"/>
      <c r="S160" s="16"/>
      <c r="T160" s="16"/>
      <c r="U160" s="16"/>
      <c r="V160" s="16"/>
      <c r="W160" s="4247"/>
      <c r="X160" s="4247"/>
      <c r="Y160" s="4247"/>
      <c r="Z160" s="4247"/>
      <c r="AA160" s="4247"/>
      <c r="AB160" s="4247"/>
      <c r="AC160" s="4247"/>
      <c r="AD160" s="4247"/>
      <c r="AE160" s="4247"/>
      <c r="AF160" s="4234"/>
      <c r="AG160" s="4234"/>
      <c r="AH160" s="4234"/>
      <c r="AI160" s="4234"/>
      <c r="AJ160" s="4234"/>
      <c r="AK160" s="4234"/>
      <c r="AL160" s="4234"/>
      <c r="AM160" s="4234"/>
      <c r="AN160" s="4234"/>
      <c r="AO160" s="4234"/>
      <c r="AP160" s="4234"/>
      <c r="AQ160" s="4234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4247"/>
      <c r="X161" s="4247"/>
      <c r="Y161" s="4247"/>
      <c r="Z161" s="4247"/>
      <c r="AA161" s="4247"/>
      <c r="AB161" s="4247"/>
      <c r="AC161" s="4247"/>
      <c r="AD161" s="4247"/>
      <c r="AE161" s="4247"/>
      <c r="AF161" s="4234"/>
      <c r="AG161" s="4234"/>
      <c r="AH161" s="4234"/>
      <c r="AI161" s="4234"/>
      <c r="AJ161" s="4234"/>
      <c r="AK161" s="4234"/>
      <c r="AL161" s="4234"/>
      <c r="AM161" s="4234"/>
      <c r="AN161" s="4234"/>
      <c r="AO161" s="4234"/>
      <c r="AP161" s="4234"/>
      <c r="AQ161" s="4234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271" t="s">
        <v>72</v>
      </c>
      <c r="D162" s="5271"/>
      <c r="E162" s="5258"/>
      <c r="F162" s="5257" t="s">
        <v>128</v>
      </c>
      <c r="G162" s="5258"/>
      <c r="H162" s="5257" t="s">
        <v>129</v>
      </c>
      <c r="I162" s="5258"/>
      <c r="J162" s="5257" t="s">
        <v>130</v>
      </c>
      <c r="K162" s="5258"/>
      <c r="L162" s="5257" t="s">
        <v>131</v>
      </c>
      <c r="M162" s="5258"/>
      <c r="N162" s="5257" t="s">
        <v>132</v>
      </c>
      <c r="O162" s="5258"/>
      <c r="P162" s="16"/>
      <c r="Q162" s="16"/>
      <c r="R162" s="16"/>
      <c r="S162" s="16"/>
      <c r="T162" s="16"/>
      <c r="U162" s="16"/>
      <c r="V162" s="16"/>
      <c r="W162" s="4247"/>
      <c r="X162" s="4247"/>
      <c r="Y162" s="4247"/>
      <c r="Z162" s="4247"/>
      <c r="AA162" s="4247"/>
      <c r="AB162" s="4247"/>
      <c r="AC162" s="4247"/>
      <c r="AD162" s="4247"/>
      <c r="AE162" s="4247"/>
      <c r="AF162" s="4234"/>
      <c r="AG162" s="4234"/>
      <c r="AH162" s="4234"/>
      <c r="AI162" s="4234"/>
      <c r="AJ162" s="4234"/>
      <c r="AK162" s="4234"/>
      <c r="AL162" s="4234"/>
      <c r="AM162" s="4234"/>
      <c r="AN162" s="4234"/>
      <c r="AO162" s="4234"/>
      <c r="AP162" s="4234"/>
      <c r="AQ162" s="4279"/>
      <c r="AR162" s="4236"/>
      <c r="AS162" s="4236"/>
      <c r="AT162" s="4236"/>
      <c r="AU162" s="4236"/>
      <c r="AV162" s="4236"/>
      <c r="AW162" s="4236"/>
      <c r="AX162" s="4236"/>
      <c r="AY162" s="4236"/>
      <c r="AZ162" s="4236"/>
      <c r="BA162" s="4236"/>
      <c r="BB162" s="4236"/>
      <c r="BC162" s="4236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269"/>
      <c r="B163" s="5270"/>
      <c r="C163" s="4050" t="s">
        <v>97</v>
      </c>
      <c r="D163" s="4051" t="s">
        <v>62</v>
      </c>
      <c r="E163" s="3996" t="s">
        <v>98</v>
      </c>
      <c r="F163" s="4050" t="s">
        <v>62</v>
      </c>
      <c r="G163" s="3996" t="s">
        <v>98</v>
      </c>
      <c r="H163" s="4050" t="s">
        <v>62</v>
      </c>
      <c r="I163" s="3996" t="s">
        <v>98</v>
      </c>
      <c r="J163" s="4050" t="s">
        <v>62</v>
      </c>
      <c r="K163" s="3996" t="s">
        <v>98</v>
      </c>
      <c r="L163" s="4050" t="s">
        <v>62</v>
      </c>
      <c r="M163" s="3996" t="s">
        <v>98</v>
      </c>
      <c r="N163" s="4053" t="s">
        <v>62</v>
      </c>
      <c r="O163" s="4052" t="s">
        <v>98</v>
      </c>
      <c r="P163" s="16"/>
      <c r="Q163" s="16"/>
      <c r="R163" s="16"/>
      <c r="S163" s="16"/>
      <c r="T163" s="16"/>
      <c r="U163" s="16"/>
      <c r="V163" s="16"/>
      <c r="W163" s="4247"/>
      <c r="X163" s="4247"/>
      <c r="Y163" s="4247"/>
      <c r="Z163" s="4247"/>
      <c r="AA163" s="4247"/>
      <c r="AB163" s="4247"/>
      <c r="AC163" s="4247"/>
      <c r="AD163" s="4247"/>
      <c r="AE163" s="4247"/>
      <c r="AF163" s="4234"/>
      <c r="AG163" s="4234"/>
      <c r="AH163" s="4234"/>
      <c r="AI163" s="4234"/>
      <c r="AJ163" s="4234"/>
      <c r="AK163" s="4234"/>
      <c r="AL163" s="4234"/>
      <c r="AM163" s="4234"/>
      <c r="AN163" s="4234"/>
      <c r="AO163" s="4234"/>
      <c r="AP163" s="4234"/>
      <c r="AQ163" s="4280"/>
      <c r="AR163" s="4236"/>
      <c r="AS163" s="4236"/>
      <c r="AT163" s="4236"/>
      <c r="AU163" s="4236"/>
      <c r="AV163" s="4236"/>
      <c r="AW163" s="4236"/>
      <c r="AX163" s="4236"/>
      <c r="AY163" s="4236"/>
      <c r="AZ163" s="4236"/>
      <c r="BA163" s="4236"/>
      <c r="BB163" s="4236"/>
      <c r="BC163" s="4236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191" t="s">
        <v>171</v>
      </c>
      <c r="B164" s="4003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4267"/>
      <c r="G164" s="4059"/>
      <c r="H164" s="4267"/>
      <c r="I164" s="57"/>
      <c r="J164" s="55"/>
      <c r="K164" s="57"/>
      <c r="L164" s="55"/>
      <c r="M164" s="57"/>
      <c r="N164" s="373"/>
      <c r="O164" s="4281"/>
      <c r="P164" s="4263"/>
      <c r="Q164" s="4247"/>
      <c r="R164" s="4247"/>
      <c r="S164" s="4247"/>
      <c r="T164" s="4247"/>
      <c r="U164" s="4247"/>
      <c r="V164" s="4247"/>
      <c r="W164" s="4247"/>
      <c r="X164" s="4247"/>
      <c r="Y164" s="4247"/>
      <c r="Z164" s="4247"/>
      <c r="AA164" s="4247"/>
      <c r="AB164" s="4247"/>
      <c r="AC164" s="4247"/>
      <c r="AD164" s="4234"/>
      <c r="AE164" s="4234"/>
      <c r="AF164" s="4234"/>
      <c r="AG164" s="4234"/>
      <c r="AH164" s="4234"/>
      <c r="AI164" s="4233"/>
      <c r="AJ164" s="4282"/>
      <c r="AK164" s="4282"/>
      <c r="AL164" s="4282"/>
      <c r="AM164" s="4282"/>
      <c r="AN164" s="4282"/>
      <c r="AO164" s="4282"/>
      <c r="AP164" s="4282"/>
      <c r="AQ164" s="4282"/>
      <c r="AR164" s="4282"/>
      <c r="AS164" s="4282"/>
      <c r="AT164" s="4282"/>
      <c r="AU164" s="4282"/>
      <c r="AV164" s="4282"/>
      <c r="AW164" s="4282"/>
      <c r="AX164" s="4282"/>
      <c r="AY164" s="4282"/>
      <c r="AZ164" s="4282"/>
      <c r="BA164" s="4282"/>
      <c r="BB164" s="4282"/>
      <c r="BC164" s="4282"/>
      <c r="BD164" s="4282"/>
      <c r="BE164" s="4282"/>
      <c r="BF164" s="4282"/>
      <c r="BG164" s="4282"/>
      <c r="BH164" s="4282"/>
      <c r="BI164" s="4282"/>
      <c r="BJ164" s="4282"/>
      <c r="BK164" s="4282"/>
      <c r="BL164" s="4282"/>
      <c r="BM164" s="4282"/>
      <c r="BN164" s="4282"/>
      <c r="BO164" s="4282"/>
      <c r="BP164" s="4282"/>
      <c r="BQ164" s="4282"/>
      <c r="BR164" s="4282"/>
      <c r="BS164" s="4282"/>
      <c r="BT164" s="4282"/>
      <c r="BU164" s="4282"/>
      <c r="BV164" s="4282"/>
      <c r="BW164" s="4282"/>
      <c r="BX164" s="4282"/>
      <c r="BY164" s="4282"/>
      <c r="BZ164" s="4283"/>
      <c r="CA164" s="4284"/>
      <c r="CB164" s="4284"/>
      <c r="CC164" s="4284"/>
      <c r="CD164" s="4284"/>
      <c r="CE164" s="4284"/>
      <c r="CF164" s="4284"/>
      <c r="CG164" s="4285"/>
      <c r="CH164" s="4285"/>
      <c r="CI164" s="4285"/>
      <c r="CJ164" s="4285"/>
      <c r="CK164" s="4285"/>
      <c r="CL164" s="4285"/>
      <c r="CM164" s="4285"/>
      <c r="CN164" s="4285"/>
      <c r="CO164" s="4284"/>
      <c r="CP164" s="4284"/>
      <c r="CQ164" s="4284"/>
      <c r="CR164" s="4284"/>
      <c r="CS164" s="4284"/>
      <c r="CT164" s="4284"/>
      <c r="CU164" s="4284"/>
      <c r="CV164" s="4284"/>
      <c r="CW164" s="4284"/>
      <c r="CX164" s="4284"/>
      <c r="CY164" s="4284"/>
      <c r="CZ164" s="4284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4247"/>
      <c r="R165" s="4247"/>
      <c r="S165" s="4247"/>
      <c r="T165" s="4247"/>
      <c r="U165" s="4247"/>
      <c r="V165" s="4247"/>
      <c r="W165" s="4247"/>
      <c r="X165" s="4247"/>
      <c r="Y165" s="4247"/>
      <c r="Z165" s="4247"/>
      <c r="AA165" s="4247"/>
      <c r="AB165" s="4247"/>
      <c r="AC165" s="4247"/>
      <c r="AD165" s="4234"/>
      <c r="AE165" s="4234"/>
      <c r="AF165" s="4234"/>
      <c r="AG165" s="4234"/>
      <c r="AH165" s="4234"/>
      <c r="AI165" s="4233"/>
      <c r="AJ165" s="4282"/>
      <c r="AK165" s="4282"/>
      <c r="AL165" s="4282"/>
      <c r="AM165" s="4282"/>
      <c r="AN165" s="4282"/>
      <c r="AO165" s="4282"/>
      <c r="AP165" s="4282"/>
      <c r="AQ165" s="4282"/>
      <c r="AR165" s="4282"/>
      <c r="AS165" s="4282"/>
      <c r="AT165" s="4282"/>
      <c r="AU165" s="4282"/>
      <c r="AV165" s="4282"/>
      <c r="AW165" s="4282"/>
      <c r="AX165" s="4282"/>
      <c r="AY165" s="4282"/>
      <c r="AZ165" s="4282"/>
      <c r="BA165" s="4282"/>
      <c r="BB165" s="4282"/>
      <c r="BC165" s="4282"/>
      <c r="BD165" s="4282"/>
      <c r="BE165" s="4282"/>
      <c r="BF165" s="4282"/>
      <c r="BG165" s="4282"/>
      <c r="BH165" s="4282"/>
      <c r="BI165" s="4282"/>
      <c r="BJ165" s="4282"/>
      <c r="BK165" s="4282"/>
      <c r="BL165" s="4282"/>
      <c r="BM165" s="4282"/>
      <c r="BN165" s="4282"/>
      <c r="BO165" s="4282"/>
      <c r="BP165" s="4282"/>
      <c r="BQ165" s="4282"/>
      <c r="BR165" s="4282"/>
      <c r="BS165" s="4282"/>
      <c r="BT165" s="4282"/>
      <c r="BU165" s="4282"/>
      <c r="BV165" s="4282"/>
      <c r="BW165" s="4282"/>
      <c r="BX165" s="4282"/>
      <c r="BY165" s="4282"/>
      <c r="BZ165" s="4283"/>
      <c r="CA165" s="4284"/>
      <c r="CB165" s="4284"/>
      <c r="CC165" s="4284"/>
      <c r="CD165" s="4284"/>
      <c r="CE165" s="4284"/>
      <c r="CF165" s="4284"/>
      <c r="CG165" s="4285"/>
      <c r="CH165" s="4285"/>
      <c r="CI165" s="4285"/>
      <c r="CJ165" s="4285"/>
      <c r="CK165" s="4285"/>
      <c r="CL165" s="4285"/>
      <c r="CM165" s="4285"/>
      <c r="CN165" s="4285"/>
      <c r="CO165" s="4284"/>
      <c r="CP165" s="4284"/>
      <c r="CQ165" s="4284"/>
      <c r="CR165" s="4284"/>
      <c r="CS165" s="4284"/>
      <c r="CT165" s="4284"/>
      <c r="CU165" s="4284"/>
      <c r="CV165" s="4284"/>
      <c r="CW165" s="4284"/>
      <c r="CX165" s="4284"/>
      <c r="CY165" s="4284"/>
      <c r="CZ165" s="4284"/>
    </row>
    <row r="166" spans="1:104" ht="16.350000000000001" customHeight="1" x14ac:dyDescent="0.2">
      <c r="A166" s="4970"/>
      <c r="B166" s="4286" t="s">
        <v>161</v>
      </c>
      <c r="C166" s="287">
        <f>SUM(D166+E166)</f>
        <v>0</v>
      </c>
      <c r="D166" s="288">
        <f>SUM(H166+J166+L166+N166)</f>
        <v>0</v>
      </c>
      <c r="E166" s="3962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4247"/>
      <c r="R166" s="4247"/>
      <c r="S166" s="4247"/>
      <c r="T166" s="4247"/>
      <c r="U166" s="4247"/>
      <c r="V166" s="4247"/>
      <c r="W166" s="4247"/>
      <c r="X166" s="4247"/>
      <c r="Y166" s="4247"/>
      <c r="Z166" s="4247"/>
      <c r="AA166" s="4247"/>
      <c r="AB166" s="4247"/>
      <c r="AC166" s="4247"/>
      <c r="AD166" s="4234"/>
      <c r="AE166" s="4234"/>
      <c r="AF166" s="4234"/>
      <c r="AG166" s="4234"/>
      <c r="AH166" s="4234"/>
      <c r="AI166" s="4233"/>
      <c r="AJ166" s="4236"/>
      <c r="AK166" s="4236"/>
      <c r="AL166" s="4236"/>
      <c r="AM166" s="4236"/>
      <c r="AN166" s="4236"/>
      <c r="AO166" s="4236"/>
      <c r="AP166" s="4236"/>
      <c r="AQ166" s="4236"/>
      <c r="AR166" s="4236"/>
      <c r="AS166" s="4236"/>
      <c r="AT166" s="4236"/>
      <c r="AU166" s="4236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4247"/>
      <c r="Z167" s="4247"/>
      <c r="AA167" s="4247"/>
      <c r="AB167" s="4247"/>
      <c r="AC167" s="4247"/>
      <c r="AD167" s="4234"/>
      <c r="AE167" s="4234"/>
      <c r="AF167" s="4234"/>
      <c r="AG167" s="4234"/>
      <c r="AH167" s="4234"/>
      <c r="AI167" s="4234"/>
      <c r="AJ167" s="4234"/>
      <c r="AK167" s="4234"/>
      <c r="AL167" s="4234"/>
      <c r="AM167" s="4234"/>
      <c r="AN167" s="4234"/>
      <c r="AO167" s="4279"/>
      <c r="AP167" s="4234"/>
      <c r="AQ167" s="4234"/>
      <c r="AR167" s="4287"/>
      <c r="AS167" s="4236"/>
      <c r="AT167" s="4220"/>
      <c r="AU167" s="4220"/>
      <c r="AV167" s="4220"/>
      <c r="AW167" s="4220"/>
      <c r="AX167" s="4220"/>
      <c r="AY167" s="4220"/>
      <c r="AZ167" s="4220"/>
      <c r="BA167" s="4220"/>
      <c r="BB167" s="4220"/>
      <c r="BC167" s="4220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3960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4257"/>
      <c r="Z168" s="4219"/>
      <c r="AA168" s="16"/>
      <c r="AB168" s="4288"/>
      <c r="AC168" s="4219"/>
      <c r="AD168" s="126"/>
      <c r="AE168" s="4289"/>
      <c r="AF168" s="4289"/>
      <c r="AG168" s="4289"/>
      <c r="AH168" s="4234"/>
      <c r="AI168" s="126"/>
      <c r="AJ168" s="4279"/>
      <c r="AK168" s="4279"/>
      <c r="AL168" s="4279"/>
      <c r="AM168" s="4234"/>
      <c r="AN168" s="126"/>
      <c r="AO168" s="4279"/>
      <c r="AP168" s="4234"/>
      <c r="AQ168" s="4234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3963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260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4290"/>
      <c r="AM171" s="4291"/>
      <c r="AN171" s="4291"/>
      <c r="AO171" s="681"/>
      <c r="AP171" s="4291"/>
      <c r="AQ171" s="681"/>
      <c r="AR171" s="1098"/>
      <c r="AS171" s="4292"/>
      <c r="AT171" s="4223"/>
      <c r="AU171" s="4247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274" t="s">
        <v>72</v>
      </c>
      <c r="D175" s="5274"/>
      <c r="E175" s="5274"/>
      <c r="F175" s="5274" t="s">
        <v>182</v>
      </c>
      <c r="G175" s="5274"/>
      <c r="H175" s="5274" t="s">
        <v>183</v>
      </c>
      <c r="I175" s="5274"/>
      <c r="J175" s="5274" t="s">
        <v>184</v>
      </c>
      <c r="K175" s="5274"/>
      <c r="L175" s="5274" t="s">
        <v>119</v>
      </c>
      <c r="M175" s="5274"/>
      <c r="N175" s="5193" t="s">
        <v>12</v>
      </c>
      <c r="O175" s="5219"/>
      <c r="P175" s="5276" t="s">
        <v>121</v>
      </c>
      <c r="Q175" s="5276"/>
      <c r="R175" s="5276" t="s">
        <v>122</v>
      </c>
      <c r="S175" s="5276"/>
      <c r="T175" s="5276" t="s">
        <v>123</v>
      </c>
      <c r="U175" s="5276"/>
      <c r="V175" s="5276" t="s">
        <v>124</v>
      </c>
      <c r="W175" s="5276"/>
      <c r="X175" s="5276" t="s">
        <v>125</v>
      </c>
      <c r="Y175" s="5276"/>
      <c r="Z175" s="5276" t="s">
        <v>126</v>
      </c>
      <c r="AA175" s="5276"/>
      <c r="AB175" s="5276" t="s">
        <v>127</v>
      </c>
      <c r="AC175" s="5276"/>
      <c r="AD175" s="5276" t="s">
        <v>128</v>
      </c>
      <c r="AE175" s="5276"/>
      <c r="AF175" s="5276" t="s">
        <v>129</v>
      </c>
      <c r="AG175" s="5276"/>
      <c r="AH175" s="5276" t="s">
        <v>130</v>
      </c>
      <c r="AI175" s="5276"/>
      <c r="AJ175" s="5276" t="s">
        <v>131</v>
      </c>
      <c r="AK175" s="5276"/>
      <c r="AL175" s="5276" t="s">
        <v>132</v>
      </c>
      <c r="AM175" s="5257"/>
      <c r="AN175" s="5281" t="s">
        <v>185</v>
      </c>
      <c r="AO175" s="5282" t="s">
        <v>186</v>
      </c>
      <c r="AP175" s="5257" t="s">
        <v>187</v>
      </c>
      <c r="AQ175" s="5258"/>
      <c r="AR175" s="5191" t="s">
        <v>188</v>
      </c>
      <c r="AS175" s="5191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269"/>
      <c r="B176" s="5270"/>
      <c r="C176" s="4062" t="s">
        <v>97</v>
      </c>
      <c r="D176" s="4069" t="s">
        <v>62</v>
      </c>
      <c r="E176" s="4293" t="s">
        <v>98</v>
      </c>
      <c r="F176" s="4062" t="s">
        <v>62</v>
      </c>
      <c r="G176" s="4293" t="s">
        <v>98</v>
      </c>
      <c r="H176" s="4062" t="s">
        <v>62</v>
      </c>
      <c r="I176" s="4293" t="s">
        <v>98</v>
      </c>
      <c r="J176" s="4062" t="s">
        <v>62</v>
      </c>
      <c r="K176" s="4293" t="s">
        <v>98</v>
      </c>
      <c r="L176" s="4062" t="s">
        <v>62</v>
      </c>
      <c r="M176" s="4293" t="s">
        <v>98</v>
      </c>
      <c r="N176" s="4062" t="s">
        <v>62</v>
      </c>
      <c r="O176" s="4293" t="s">
        <v>98</v>
      </c>
      <c r="P176" s="4062" t="s">
        <v>62</v>
      </c>
      <c r="Q176" s="4293" t="s">
        <v>98</v>
      </c>
      <c r="R176" s="4062" t="s">
        <v>62</v>
      </c>
      <c r="S176" s="4293" t="s">
        <v>98</v>
      </c>
      <c r="T176" s="4062" t="s">
        <v>62</v>
      </c>
      <c r="U176" s="4293" t="s">
        <v>98</v>
      </c>
      <c r="V176" s="4062" t="s">
        <v>62</v>
      </c>
      <c r="W176" s="4293" t="s">
        <v>98</v>
      </c>
      <c r="X176" s="4062" t="s">
        <v>62</v>
      </c>
      <c r="Y176" s="4293" t="s">
        <v>98</v>
      </c>
      <c r="Z176" s="4062" t="s">
        <v>62</v>
      </c>
      <c r="AA176" s="4293" t="s">
        <v>98</v>
      </c>
      <c r="AB176" s="4062" t="s">
        <v>62</v>
      </c>
      <c r="AC176" s="4293" t="s">
        <v>98</v>
      </c>
      <c r="AD176" s="4062" t="s">
        <v>62</v>
      </c>
      <c r="AE176" s="4293" t="s">
        <v>98</v>
      </c>
      <c r="AF176" s="4062" t="s">
        <v>62</v>
      </c>
      <c r="AG176" s="4293" t="s">
        <v>98</v>
      </c>
      <c r="AH176" s="4062" t="s">
        <v>62</v>
      </c>
      <c r="AI176" s="4293" t="s">
        <v>98</v>
      </c>
      <c r="AJ176" s="4062" t="s">
        <v>62</v>
      </c>
      <c r="AK176" s="4293" t="s">
        <v>98</v>
      </c>
      <c r="AL176" s="4062" t="s">
        <v>62</v>
      </c>
      <c r="AM176" s="3952" t="s">
        <v>98</v>
      </c>
      <c r="AN176" s="4854"/>
      <c r="AO176" s="4856"/>
      <c r="AP176" s="4062" t="s">
        <v>62</v>
      </c>
      <c r="AQ176" s="3965" t="s">
        <v>98</v>
      </c>
      <c r="AR176" s="5275"/>
      <c r="AS176" s="5275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277" t="s">
        <v>190</v>
      </c>
      <c r="B177" s="5278"/>
      <c r="C177" s="4294">
        <f>SUM(D177+E177)</f>
        <v>39</v>
      </c>
      <c r="D177" s="4295">
        <f>SUM(F177+H177+J177+L177+N177+P177+R177+T177+V177+X177+Z177+AB177+AD177+AF177+AH177+AJ177+AL177)</f>
        <v>7</v>
      </c>
      <c r="E177" s="416">
        <f>SUM(G177+I177+K177+M177+O177+Q177+S177+U177+W177+Y177+AA177+AC177+AE177+AG177+AI177+AK177+AM177)</f>
        <v>32</v>
      </c>
      <c r="F177" s="4296">
        <v>0</v>
      </c>
      <c r="G177" s="417">
        <v>0</v>
      </c>
      <c r="H177" s="4296">
        <v>0</v>
      </c>
      <c r="I177" s="417">
        <v>0</v>
      </c>
      <c r="J177" s="4296">
        <v>2</v>
      </c>
      <c r="K177" s="417">
        <v>3</v>
      </c>
      <c r="L177" s="4296">
        <v>2</v>
      </c>
      <c r="M177" s="417">
        <v>8</v>
      </c>
      <c r="N177" s="4296">
        <v>0</v>
      </c>
      <c r="O177" s="417">
        <v>0</v>
      </c>
      <c r="P177" s="4296">
        <v>1</v>
      </c>
      <c r="Q177" s="417">
        <v>3</v>
      </c>
      <c r="R177" s="4296">
        <v>0</v>
      </c>
      <c r="S177" s="417">
        <v>2</v>
      </c>
      <c r="T177" s="4296">
        <v>0</v>
      </c>
      <c r="U177" s="417">
        <v>2</v>
      </c>
      <c r="V177" s="4296">
        <v>0</v>
      </c>
      <c r="W177" s="417">
        <v>1</v>
      </c>
      <c r="X177" s="4296">
        <v>0</v>
      </c>
      <c r="Y177" s="417">
        <v>3</v>
      </c>
      <c r="Z177" s="4296">
        <v>1</v>
      </c>
      <c r="AA177" s="417">
        <v>6</v>
      </c>
      <c r="AB177" s="4296">
        <v>0</v>
      </c>
      <c r="AC177" s="417">
        <v>1</v>
      </c>
      <c r="AD177" s="4297">
        <v>1</v>
      </c>
      <c r="AE177" s="417">
        <v>2</v>
      </c>
      <c r="AF177" s="4297">
        <v>0</v>
      </c>
      <c r="AG177" s="417">
        <v>1</v>
      </c>
      <c r="AH177" s="4297">
        <v>0</v>
      </c>
      <c r="AI177" s="417">
        <v>0</v>
      </c>
      <c r="AJ177" s="4297">
        <v>0</v>
      </c>
      <c r="AK177" s="417">
        <v>0</v>
      </c>
      <c r="AL177" s="4297">
        <v>0</v>
      </c>
      <c r="AM177" s="395">
        <v>0</v>
      </c>
      <c r="AN177" s="4298">
        <v>0</v>
      </c>
      <c r="AO177" s="3970">
        <v>0</v>
      </c>
      <c r="AP177" s="4297">
        <v>0</v>
      </c>
      <c r="AQ177" s="417">
        <v>0</v>
      </c>
      <c r="AR177" s="4004">
        <v>4</v>
      </c>
      <c r="AS177" s="4004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279" t="s">
        <v>191</v>
      </c>
      <c r="B178" s="5280"/>
      <c r="C178" s="4299"/>
      <c r="D178" s="4005"/>
      <c r="E178" s="4005"/>
      <c r="F178" s="4005"/>
      <c r="G178" s="4005"/>
      <c r="H178" s="4005"/>
      <c r="I178" s="4005"/>
      <c r="J178" s="4005"/>
      <c r="K178" s="4005"/>
      <c r="L178" s="4005"/>
      <c r="M178" s="4005"/>
      <c r="N178" s="4005"/>
      <c r="O178" s="4005"/>
      <c r="P178" s="4005"/>
      <c r="Q178" s="4005"/>
      <c r="R178" s="4005"/>
      <c r="S178" s="4005"/>
      <c r="T178" s="4005"/>
      <c r="U178" s="4005"/>
      <c r="V178" s="4005"/>
      <c r="W178" s="4005"/>
      <c r="X178" s="4005"/>
      <c r="Y178" s="4005"/>
      <c r="Z178" s="4005"/>
      <c r="AA178" s="4005"/>
      <c r="AB178" s="4005"/>
      <c r="AC178" s="4005"/>
      <c r="AD178" s="4005"/>
      <c r="AE178" s="4005"/>
      <c r="AF178" s="4005"/>
      <c r="AG178" s="4005"/>
      <c r="AH178" s="4005"/>
      <c r="AI178" s="4005"/>
      <c r="AJ178" s="4005"/>
      <c r="AK178" s="4005"/>
      <c r="AL178" s="4005"/>
      <c r="AM178" s="4005"/>
      <c r="AN178" s="4005"/>
      <c r="AO178" s="4005"/>
      <c r="AP178" s="4005"/>
      <c r="AQ178" s="4005"/>
      <c r="AR178" s="4005"/>
      <c r="AS178" s="4006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191" t="s">
        <v>192</v>
      </c>
      <c r="B179" s="4300" t="s">
        <v>193</v>
      </c>
      <c r="C179" s="4301">
        <f>SUM(D179+E179)</f>
        <v>0</v>
      </c>
      <c r="D179" s="4302">
        <f t="shared" ref="D179:D187" si="35">SUM(F179+H179+J179+L179+N179+P179+R179+T179+V179+X179+Z179+AB179+AD179+AF179+AH179+AJ179+AL179)</f>
        <v>0</v>
      </c>
      <c r="E179" s="4300">
        <f t="shared" ref="E179:E187" si="36">SUM(G179+I179+K179+M179+O179+Q179+S179+U179+W179+Y179+AA179+AC179+AE179+AG179+AI179+AK179+AM179)</f>
        <v>0</v>
      </c>
      <c r="F179" s="4267"/>
      <c r="G179" s="4059"/>
      <c r="H179" s="4267"/>
      <c r="I179" s="4059"/>
      <c r="J179" s="4267"/>
      <c r="K179" s="4059"/>
      <c r="L179" s="4267"/>
      <c r="M179" s="4059"/>
      <c r="N179" s="4267"/>
      <c r="O179" s="4059"/>
      <c r="P179" s="4267"/>
      <c r="Q179" s="4059"/>
      <c r="R179" s="4267"/>
      <c r="S179" s="4059"/>
      <c r="T179" s="4267"/>
      <c r="U179" s="4059"/>
      <c r="V179" s="4267"/>
      <c r="W179" s="4059"/>
      <c r="X179" s="4267"/>
      <c r="Y179" s="4059"/>
      <c r="Z179" s="4267"/>
      <c r="AA179" s="4059"/>
      <c r="AB179" s="4267"/>
      <c r="AC179" s="4059"/>
      <c r="AD179" s="4267"/>
      <c r="AE179" s="4059"/>
      <c r="AF179" s="4267"/>
      <c r="AG179" s="4059"/>
      <c r="AH179" s="4267"/>
      <c r="AI179" s="4059"/>
      <c r="AJ179" s="4267"/>
      <c r="AK179" s="4059"/>
      <c r="AL179" s="4267"/>
      <c r="AM179" s="4268"/>
      <c r="AN179" s="4303"/>
      <c r="AO179" s="4304"/>
      <c r="AP179" s="4267"/>
      <c r="AQ179" s="4059"/>
      <c r="AR179" s="4059"/>
      <c r="AS179" s="4059"/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251"/>
      <c r="B180" s="3957" t="s">
        <v>194</v>
      </c>
      <c r="C180" s="4305">
        <f>SUM(D180+E180)</f>
        <v>0</v>
      </c>
      <c r="D180" s="4306">
        <f t="shared" si="35"/>
        <v>0</v>
      </c>
      <c r="E180" s="1454">
        <f t="shared" si="36"/>
        <v>0</v>
      </c>
      <c r="F180" s="4228"/>
      <c r="G180" s="1264"/>
      <c r="H180" s="4228"/>
      <c r="I180" s="1264"/>
      <c r="J180" s="4228"/>
      <c r="K180" s="1264"/>
      <c r="L180" s="4228"/>
      <c r="M180" s="1264"/>
      <c r="N180" s="4228"/>
      <c r="O180" s="1264"/>
      <c r="P180" s="4228"/>
      <c r="Q180" s="1264"/>
      <c r="R180" s="4228"/>
      <c r="S180" s="1264"/>
      <c r="T180" s="4228"/>
      <c r="U180" s="1264"/>
      <c r="V180" s="4228"/>
      <c r="W180" s="1264"/>
      <c r="X180" s="4228"/>
      <c r="Y180" s="1264"/>
      <c r="Z180" s="4228"/>
      <c r="AA180" s="1264"/>
      <c r="AB180" s="4228"/>
      <c r="AC180" s="1264"/>
      <c r="AD180" s="4228"/>
      <c r="AE180" s="1264"/>
      <c r="AF180" s="4228"/>
      <c r="AG180" s="1264"/>
      <c r="AH180" s="4228"/>
      <c r="AI180" s="1264"/>
      <c r="AJ180" s="4228"/>
      <c r="AK180" s="1264"/>
      <c r="AL180" s="4228"/>
      <c r="AM180" s="428"/>
      <c r="AN180" s="4307"/>
      <c r="AO180" s="4308"/>
      <c r="AP180" s="4228"/>
      <c r="AQ180" s="1264"/>
      <c r="AR180" s="1264"/>
      <c r="AS180" s="1264"/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197" t="s">
        <v>195</v>
      </c>
      <c r="B181" s="5198"/>
      <c r="C181" s="4294">
        <f t="shared" ref="C181:C219" si="50">SUM(D181+E181)</f>
        <v>0</v>
      </c>
      <c r="D181" s="4295">
        <f t="shared" si="35"/>
        <v>0</v>
      </c>
      <c r="E181" s="4007">
        <f t="shared" si="36"/>
        <v>0</v>
      </c>
      <c r="F181" s="4296"/>
      <c r="G181" s="4004"/>
      <c r="H181" s="4296"/>
      <c r="I181" s="4004"/>
      <c r="J181" s="4296"/>
      <c r="K181" s="4004"/>
      <c r="L181" s="4296"/>
      <c r="M181" s="4004"/>
      <c r="N181" s="4296"/>
      <c r="O181" s="4004"/>
      <c r="P181" s="4296"/>
      <c r="Q181" s="4004"/>
      <c r="R181" s="4296"/>
      <c r="S181" s="4004"/>
      <c r="T181" s="4296"/>
      <c r="U181" s="4004"/>
      <c r="V181" s="4296"/>
      <c r="W181" s="4004"/>
      <c r="X181" s="4296"/>
      <c r="Y181" s="4004"/>
      <c r="Z181" s="4296"/>
      <c r="AA181" s="4004"/>
      <c r="AB181" s="4296"/>
      <c r="AC181" s="4004"/>
      <c r="AD181" s="4296"/>
      <c r="AE181" s="4004"/>
      <c r="AF181" s="4296"/>
      <c r="AG181" s="4004"/>
      <c r="AH181" s="4296"/>
      <c r="AI181" s="4004"/>
      <c r="AJ181" s="4296"/>
      <c r="AK181" s="4004"/>
      <c r="AL181" s="4296"/>
      <c r="AM181" s="4008"/>
      <c r="AN181" s="4298"/>
      <c r="AO181" s="4309"/>
      <c r="AP181" s="4296"/>
      <c r="AQ181" s="4004"/>
      <c r="AR181" s="4004"/>
      <c r="AS181" s="4004"/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191" t="s">
        <v>196</v>
      </c>
      <c r="B182" s="4300" t="s">
        <v>197</v>
      </c>
      <c r="C182" s="4301">
        <f t="shared" si="50"/>
        <v>0</v>
      </c>
      <c r="D182" s="4302">
        <f t="shared" si="35"/>
        <v>0</v>
      </c>
      <c r="E182" s="4300">
        <f t="shared" si="36"/>
        <v>0</v>
      </c>
      <c r="F182" s="4267"/>
      <c r="G182" s="4059"/>
      <c r="H182" s="4267"/>
      <c r="I182" s="4059"/>
      <c r="J182" s="4267"/>
      <c r="K182" s="4059"/>
      <c r="L182" s="4267"/>
      <c r="M182" s="4059"/>
      <c r="N182" s="4267"/>
      <c r="O182" s="4059"/>
      <c r="P182" s="4267"/>
      <c r="Q182" s="4059"/>
      <c r="R182" s="4267"/>
      <c r="S182" s="4059"/>
      <c r="T182" s="4267"/>
      <c r="U182" s="4059"/>
      <c r="V182" s="4267"/>
      <c r="W182" s="4059"/>
      <c r="X182" s="4267"/>
      <c r="Y182" s="4059"/>
      <c r="Z182" s="4267"/>
      <c r="AA182" s="4059"/>
      <c r="AB182" s="4267"/>
      <c r="AC182" s="4059"/>
      <c r="AD182" s="4267"/>
      <c r="AE182" s="4059"/>
      <c r="AF182" s="4267"/>
      <c r="AG182" s="4059"/>
      <c r="AH182" s="4267"/>
      <c r="AI182" s="4059"/>
      <c r="AJ182" s="4267"/>
      <c r="AK182" s="4059"/>
      <c r="AL182" s="4267"/>
      <c r="AM182" s="4268"/>
      <c r="AN182" s="4303"/>
      <c r="AO182" s="4304"/>
      <c r="AP182" s="4267"/>
      <c r="AQ182" s="4059"/>
      <c r="AR182" s="4059"/>
      <c r="AS182" s="4059"/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251"/>
      <c r="B183" s="3957" t="s">
        <v>198</v>
      </c>
      <c r="C183" s="1588">
        <f t="shared" si="50"/>
        <v>0</v>
      </c>
      <c r="D183" s="432">
        <f t="shared" si="35"/>
        <v>0</v>
      </c>
      <c r="E183" s="416">
        <f t="shared" si="36"/>
        <v>0</v>
      </c>
      <c r="F183" s="1589"/>
      <c r="G183" s="417"/>
      <c r="H183" s="1589"/>
      <c r="I183" s="417"/>
      <c r="J183" s="1589"/>
      <c r="K183" s="417"/>
      <c r="L183" s="4228"/>
      <c r="M183" s="1264"/>
      <c r="N183" s="1589"/>
      <c r="O183" s="417"/>
      <c r="P183" s="1589"/>
      <c r="Q183" s="417"/>
      <c r="R183" s="1589"/>
      <c r="S183" s="417"/>
      <c r="T183" s="1589"/>
      <c r="U183" s="417"/>
      <c r="V183" s="1589"/>
      <c r="W183" s="417"/>
      <c r="X183" s="1589"/>
      <c r="Y183" s="417"/>
      <c r="Z183" s="1589"/>
      <c r="AA183" s="417"/>
      <c r="AB183" s="1589"/>
      <c r="AC183" s="417"/>
      <c r="AD183" s="1589"/>
      <c r="AE183" s="417"/>
      <c r="AF183" s="1589"/>
      <c r="AG183" s="417"/>
      <c r="AH183" s="1589"/>
      <c r="AI183" s="417"/>
      <c r="AJ183" s="1589"/>
      <c r="AK183" s="417"/>
      <c r="AL183" s="1589"/>
      <c r="AM183" s="395"/>
      <c r="AN183" s="4307"/>
      <c r="AO183" s="4308"/>
      <c r="AP183" s="4228"/>
      <c r="AQ183" s="1264"/>
      <c r="AR183" s="1264"/>
      <c r="AS183" s="1264"/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4310" t="s">
        <v>199</v>
      </c>
      <c r="B184" s="4009"/>
      <c r="C184" s="4094">
        <f t="shared" si="50"/>
        <v>39</v>
      </c>
      <c r="D184" s="4095">
        <f t="shared" si="35"/>
        <v>7</v>
      </c>
      <c r="E184" s="3998">
        <f t="shared" si="36"/>
        <v>32</v>
      </c>
      <c r="F184" s="4296">
        <v>0</v>
      </c>
      <c r="G184" s="4004">
        <v>0</v>
      </c>
      <c r="H184" s="4296">
        <v>0</v>
      </c>
      <c r="I184" s="4004">
        <v>0</v>
      </c>
      <c r="J184" s="4296">
        <v>2</v>
      </c>
      <c r="K184" s="4004">
        <v>3</v>
      </c>
      <c r="L184" s="4296">
        <v>2</v>
      </c>
      <c r="M184" s="4004">
        <v>8</v>
      </c>
      <c r="N184" s="4296">
        <v>0</v>
      </c>
      <c r="O184" s="4004">
        <v>0</v>
      </c>
      <c r="P184" s="4296">
        <v>1</v>
      </c>
      <c r="Q184" s="4004">
        <v>3</v>
      </c>
      <c r="R184" s="4296">
        <v>0</v>
      </c>
      <c r="S184" s="4004">
        <v>2</v>
      </c>
      <c r="T184" s="4296">
        <v>0</v>
      </c>
      <c r="U184" s="4004">
        <v>2</v>
      </c>
      <c r="V184" s="4296">
        <v>0</v>
      </c>
      <c r="W184" s="4004">
        <v>1</v>
      </c>
      <c r="X184" s="4296">
        <v>0</v>
      </c>
      <c r="Y184" s="4004">
        <v>3</v>
      </c>
      <c r="Z184" s="4296">
        <v>1</v>
      </c>
      <c r="AA184" s="4004">
        <v>6</v>
      </c>
      <c r="AB184" s="4296">
        <v>0</v>
      </c>
      <c r="AC184" s="4004">
        <v>1</v>
      </c>
      <c r="AD184" s="4296">
        <v>1</v>
      </c>
      <c r="AE184" s="4004">
        <v>2</v>
      </c>
      <c r="AF184" s="4296">
        <v>0</v>
      </c>
      <c r="AG184" s="4004">
        <v>1</v>
      </c>
      <c r="AH184" s="4296">
        <v>0</v>
      </c>
      <c r="AI184" s="4004">
        <v>0</v>
      </c>
      <c r="AJ184" s="4296">
        <v>0</v>
      </c>
      <c r="AK184" s="4004">
        <v>0</v>
      </c>
      <c r="AL184" s="4296">
        <v>0</v>
      </c>
      <c r="AM184" s="4008">
        <v>0</v>
      </c>
      <c r="AN184" s="4298">
        <v>0</v>
      </c>
      <c r="AO184" s="4309">
        <v>0</v>
      </c>
      <c r="AP184" s="4228">
        <v>0</v>
      </c>
      <c r="AQ184" s="4004">
        <v>0</v>
      </c>
      <c r="AR184" s="4004">
        <v>4</v>
      </c>
      <c r="AS184" s="4004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191" t="s">
        <v>200</v>
      </c>
      <c r="B185" s="3959" t="s">
        <v>201</v>
      </c>
      <c r="C185" s="436">
        <f t="shared" si="50"/>
        <v>1</v>
      </c>
      <c r="D185" s="437">
        <f t="shared" si="35"/>
        <v>0</v>
      </c>
      <c r="E185" s="3959">
        <f t="shared" si="36"/>
        <v>1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0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1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0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221"/>
      <c r="B186" s="3954" t="s">
        <v>202</v>
      </c>
      <c r="C186" s="441">
        <f t="shared" si="50"/>
        <v>0</v>
      </c>
      <c r="D186" s="442">
        <f t="shared" si="35"/>
        <v>0</v>
      </c>
      <c r="E186" s="3954">
        <f t="shared" si="36"/>
        <v>0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221"/>
      <c r="B187" s="3954" t="s">
        <v>203</v>
      </c>
      <c r="C187" s="441">
        <f t="shared" si="50"/>
        <v>9</v>
      </c>
      <c r="D187" s="444">
        <f t="shared" si="35"/>
        <v>2</v>
      </c>
      <c r="E187" s="3954">
        <f t="shared" si="36"/>
        <v>7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1</v>
      </c>
      <c r="M187" s="60">
        <v>4</v>
      </c>
      <c r="N187" s="58">
        <v>0</v>
      </c>
      <c r="O187" s="60">
        <v>0</v>
      </c>
      <c r="P187" s="58">
        <v>1</v>
      </c>
      <c r="Q187" s="60">
        <v>0</v>
      </c>
      <c r="R187" s="58">
        <v>0</v>
      </c>
      <c r="S187" s="60">
        <v>1</v>
      </c>
      <c r="T187" s="58">
        <v>0</v>
      </c>
      <c r="U187" s="60">
        <v>0</v>
      </c>
      <c r="V187" s="58">
        <v>0</v>
      </c>
      <c r="W187" s="60">
        <v>0</v>
      </c>
      <c r="X187" s="58">
        <v>0</v>
      </c>
      <c r="Y187" s="60">
        <v>0</v>
      </c>
      <c r="Z187" s="58">
        <v>0</v>
      </c>
      <c r="AA187" s="60">
        <v>1</v>
      </c>
      <c r="AB187" s="58">
        <v>0</v>
      </c>
      <c r="AC187" s="60">
        <v>0</v>
      </c>
      <c r="AD187" s="58">
        <v>0</v>
      </c>
      <c r="AE187" s="60">
        <v>1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2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221"/>
      <c r="B188" s="446" t="s">
        <v>204</v>
      </c>
      <c r="C188" s="441">
        <f t="shared" si="50"/>
        <v>0</v>
      </c>
      <c r="D188" s="447"/>
      <c r="E188" s="3954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221"/>
      <c r="B189" s="3954" t="s">
        <v>205</v>
      </c>
      <c r="C189" s="441">
        <f t="shared" si="50"/>
        <v>2</v>
      </c>
      <c r="D189" s="437">
        <f t="shared" ref="D189:E195" si="51">SUM(F189+H189+J189+L189+N189+P189+R189+T189+V189+X189+Z189+AB189+AD189+AF189+AH189+AJ189+AL189)</f>
        <v>0</v>
      </c>
      <c r="E189" s="3954">
        <f t="shared" si="51"/>
        <v>2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0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1</v>
      </c>
      <c r="X189" s="55">
        <v>0</v>
      </c>
      <c r="Y189" s="57">
        <v>1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221"/>
      <c r="B190" s="448" t="s">
        <v>206</v>
      </c>
      <c r="C190" s="441">
        <f t="shared" si="50"/>
        <v>0</v>
      </c>
      <c r="D190" s="442">
        <f t="shared" si="51"/>
        <v>0</v>
      </c>
      <c r="E190" s="3954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221"/>
      <c r="B191" s="449" t="s">
        <v>207</v>
      </c>
      <c r="C191" s="441">
        <f t="shared" si="50"/>
        <v>0</v>
      </c>
      <c r="D191" s="442">
        <f t="shared" si="51"/>
        <v>0</v>
      </c>
      <c r="E191" s="3954">
        <f t="shared" si="51"/>
        <v>0</v>
      </c>
      <c r="F191" s="36"/>
      <c r="G191" s="40"/>
      <c r="H191" s="36"/>
      <c r="I191" s="40"/>
      <c r="J191" s="36"/>
      <c r="K191" s="40"/>
      <c r="L191" s="36"/>
      <c r="M191" s="40"/>
      <c r="N191" s="36"/>
      <c r="O191" s="40"/>
      <c r="P191" s="36"/>
      <c r="Q191" s="40"/>
      <c r="R191" s="36"/>
      <c r="S191" s="40"/>
      <c r="T191" s="36"/>
      <c r="U191" s="40"/>
      <c r="V191" s="36"/>
      <c r="W191" s="40"/>
      <c r="X191" s="36"/>
      <c r="Y191" s="40"/>
      <c r="Z191" s="36"/>
      <c r="AA191" s="40"/>
      <c r="AB191" s="36"/>
      <c r="AC191" s="40"/>
      <c r="AD191" s="36"/>
      <c r="AE191" s="40"/>
      <c r="AF191" s="36"/>
      <c r="AG191" s="40"/>
      <c r="AH191" s="36"/>
      <c r="AI191" s="40"/>
      <c r="AJ191" s="36"/>
      <c r="AK191" s="40"/>
      <c r="AL191" s="36"/>
      <c r="AM191" s="347"/>
      <c r="AN191" s="443"/>
      <c r="AO191" s="240"/>
      <c r="AP191" s="36"/>
      <c r="AQ191" s="60"/>
      <c r="AR191" s="60"/>
      <c r="AS191" s="60"/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251"/>
      <c r="B192" s="450" t="s">
        <v>208</v>
      </c>
      <c r="C192" s="451">
        <f t="shared" si="50"/>
        <v>0</v>
      </c>
      <c r="D192" s="444">
        <f t="shared" si="51"/>
        <v>0</v>
      </c>
      <c r="E192" s="3958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191" t="s">
        <v>209</v>
      </c>
      <c r="B193" s="4311" t="s">
        <v>210</v>
      </c>
      <c r="C193" s="4301">
        <f t="shared" si="50"/>
        <v>0</v>
      </c>
      <c r="D193" s="4302">
        <f t="shared" si="51"/>
        <v>0</v>
      </c>
      <c r="E193" s="4300">
        <f t="shared" si="51"/>
        <v>0</v>
      </c>
      <c r="F193" s="4267"/>
      <c r="G193" s="4059"/>
      <c r="H193" s="4267"/>
      <c r="I193" s="4059"/>
      <c r="J193" s="4267"/>
      <c r="K193" s="4059"/>
      <c r="L193" s="4267"/>
      <c r="M193" s="4059"/>
      <c r="N193" s="4267"/>
      <c r="O193" s="4059"/>
      <c r="P193" s="4267"/>
      <c r="Q193" s="4059"/>
      <c r="R193" s="4267"/>
      <c r="S193" s="4059"/>
      <c r="T193" s="4267"/>
      <c r="U193" s="4059"/>
      <c r="V193" s="4267"/>
      <c r="W193" s="4059"/>
      <c r="X193" s="4267"/>
      <c r="Y193" s="4059"/>
      <c r="Z193" s="4267"/>
      <c r="AA193" s="4059"/>
      <c r="AB193" s="4267"/>
      <c r="AC193" s="4059"/>
      <c r="AD193" s="4267"/>
      <c r="AE193" s="4059"/>
      <c r="AF193" s="4267"/>
      <c r="AG193" s="4059"/>
      <c r="AH193" s="4267"/>
      <c r="AI193" s="4059"/>
      <c r="AJ193" s="4267"/>
      <c r="AK193" s="4059"/>
      <c r="AL193" s="4267"/>
      <c r="AM193" s="4268"/>
      <c r="AN193" s="4303"/>
      <c r="AO193" s="4304"/>
      <c r="AP193" s="4267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221"/>
      <c r="B194" s="3954" t="s">
        <v>211</v>
      </c>
      <c r="C194" s="441">
        <f t="shared" si="50"/>
        <v>0</v>
      </c>
      <c r="D194" s="442">
        <f t="shared" si="51"/>
        <v>0</v>
      </c>
      <c r="E194" s="3954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221"/>
      <c r="B195" s="3957" t="s">
        <v>212</v>
      </c>
      <c r="C195" s="454">
        <f t="shared" si="50"/>
        <v>0</v>
      </c>
      <c r="D195" s="455">
        <f t="shared" si="51"/>
        <v>0</v>
      </c>
      <c r="E195" s="3957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191" t="s">
        <v>213</v>
      </c>
      <c r="B196" s="4300" t="s">
        <v>214</v>
      </c>
      <c r="C196" s="4301">
        <f t="shared" si="50"/>
        <v>0</v>
      </c>
      <c r="D196" s="4302">
        <f>SUM(F196+H196+J196+L196+N196)</f>
        <v>0</v>
      </c>
      <c r="E196" s="4300">
        <f t="shared" ref="D196:E199" si="52">SUM(G196+I196+K196+M196+O196)</f>
        <v>0</v>
      </c>
      <c r="F196" s="4267"/>
      <c r="G196" s="4059"/>
      <c r="H196" s="4267"/>
      <c r="I196" s="4059"/>
      <c r="J196" s="4267"/>
      <c r="K196" s="4059"/>
      <c r="L196" s="4267"/>
      <c r="M196" s="4059"/>
      <c r="N196" s="4267"/>
      <c r="O196" s="4059"/>
      <c r="P196" s="4312"/>
      <c r="Q196" s="4313"/>
      <c r="R196" s="4312"/>
      <c r="S196" s="4313"/>
      <c r="T196" s="4312"/>
      <c r="U196" s="4313"/>
      <c r="V196" s="4312"/>
      <c r="W196" s="4313"/>
      <c r="X196" s="4312"/>
      <c r="Y196" s="4313"/>
      <c r="Z196" s="4312"/>
      <c r="AA196" s="4313"/>
      <c r="AB196" s="4312"/>
      <c r="AC196" s="4313"/>
      <c r="AD196" s="4312"/>
      <c r="AE196" s="4313"/>
      <c r="AF196" s="4312"/>
      <c r="AG196" s="4313"/>
      <c r="AH196" s="4312"/>
      <c r="AI196" s="4313"/>
      <c r="AJ196" s="4312"/>
      <c r="AK196" s="4313"/>
      <c r="AL196" s="4312"/>
      <c r="AM196" s="4314"/>
      <c r="AN196" s="4303"/>
      <c r="AO196" s="4315"/>
      <c r="AP196" s="4267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221"/>
      <c r="B197" s="3954" t="s">
        <v>215</v>
      </c>
      <c r="C197" s="441">
        <f t="shared" si="50"/>
        <v>0</v>
      </c>
      <c r="D197" s="442">
        <f t="shared" si="52"/>
        <v>0</v>
      </c>
      <c r="E197" s="3954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3971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221"/>
      <c r="B198" s="3954" t="s">
        <v>216</v>
      </c>
      <c r="C198" s="441">
        <f t="shared" si="50"/>
        <v>0</v>
      </c>
      <c r="D198" s="442">
        <f t="shared" si="52"/>
        <v>0</v>
      </c>
      <c r="E198" s="3954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251"/>
      <c r="B199" s="3957" t="s">
        <v>217</v>
      </c>
      <c r="C199" s="454">
        <f t="shared" si="50"/>
        <v>0</v>
      </c>
      <c r="D199" s="455">
        <f t="shared" si="52"/>
        <v>0</v>
      </c>
      <c r="E199" s="3957">
        <f t="shared" si="52"/>
        <v>0</v>
      </c>
      <c r="F199" s="43"/>
      <c r="G199" s="63"/>
      <c r="H199" s="43"/>
      <c r="I199" s="63"/>
      <c r="J199" s="43"/>
      <c r="K199" s="63"/>
      <c r="L199" s="43"/>
      <c r="M199" s="63"/>
      <c r="N199" s="43"/>
      <c r="O199" s="63"/>
      <c r="P199" s="4316"/>
      <c r="Q199" s="4317"/>
      <c r="R199" s="4316"/>
      <c r="S199" s="4317"/>
      <c r="T199" s="4316"/>
      <c r="U199" s="4317"/>
      <c r="V199" s="4316"/>
      <c r="W199" s="4317"/>
      <c r="X199" s="4316"/>
      <c r="Y199" s="4317"/>
      <c r="Z199" s="4316"/>
      <c r="AA199" s="4317"/>
      <c r="AB199" s="4316"/>
      <c r="AC199" s="4317"/>
      <c r="AD199" s="4316"/>
      <c r="AE199" s="4317"/>
      <c r="AF199" s="4316"/>
      <c r="AG199" s="4317"/>
      <c r="AH199" s="4316"/>
      <c r="AI199" s="4317"/>
      <c r="AJ199" s="4316"/>
      <c r="AK199" s="4317"/>
      <c r="AL199" s="4316"/>
      <c r="AM199" s="4317"/>
      <c r="AN199" s="47"/>
      <c r="AO199" s="384"/>
      <c r="AP199" s="43"/>
      <c r="AQ199" s="63"/>
      <c r="AR199" s="63"/>
      <c r="AS199" s="63"/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191" t="s">
        <v>218</v>
      </c>
      <c r="B200" s="4318" t="s">
        <v>219</v>
      </c>
      <c r="C200" s="436">
        <f t="shared" si="50"/>
        <v>5</v>
      </c>
      <c r="D200" s="437">
        <f t="shared" ref="D200:E219" si="53">SUM(F200+H200+J200+L200+N200+P200+R200+T200+V200+X200+Z200+AB200+AD200+AF200+AH200+AJ200+AL200)</f>
        <v>0</v>
      </c>
      <c r="E200" s="3959">
        <f t="shared" si="53"/>
        <v>5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0</v>
      </c>
      <c r="L200" s="55">
        <v>0</v>
      </c>
      <c r="M200" s="57">
        <v>3</v>
      </c>
      <c r="N200" s="55">
        <v>0</v>
      </c>
      <c r="O200" s="57">
        <v>0</v>
      </c>
      <c r="P200" s="55">
        <v>0</v>
      </c>
      <c r="Q200" s="57">
        <v>1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1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4304">
        <v>0</v>
      </c>
      <c r="AP200" s="4319">
        <v>0</v>
      </c>
      <c r="AQ200" s="57">
        <v>0</v>
      </c>
      <c r="AR200" s="57">
        <v>2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221"/>
      <c r="B201" s="468" t="s">
        <v>220</v>
      </c>
      <c r="C201" s="441">
        <f t="shared" si="50"/>
        <v>0</v>
      </c>
      <c r="D201" s="442">
        <f t="shared" si="53"/>
        <v>0</v>
      </c>
      <c r="E201" s="3954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221"/>
      <c r="B202" s="446" t="s">
        <v>221</v>
      </c>
      <c r="C202" s="441">
        <f t="shared" si="50"/>
        <v>0</v>
      </c>
      <c r="D202" s="442">
        <f t="shared" si="53"/>
        <v>0</v>
      </c>
      <c r="E202" s="3954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221"/>
      <c r="B203" s="446" t="s">
        <v>222</v>
      </c>
      <c r="C203" s="441">
        <f t="shared" si="50"/>
        <v>0</v>
      </c>
      <c r="D203" s="442">
        <f t="shared" si="53"/>
        <v>0</v>
      </c>
      <c r="E203" s="3954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221"/>
      <c r="B204" s="446" t="s">
        <v>223</v>
      </c>
      <c r="C204" s="441">
        <f t="shared" si="50"/>
        <v>0</v>
      </c>
      <c r="D204" s="442">
        <f t="shared" si="53"/>
        <v>0</v>
      </c>
      <c r="E204" s="3954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251"/>
      <c r="B205" s="469" t="s">
        <v>224</v>
      </c>
      <c r="C205" s="1588">
        <f t="shared" si="50"/>
        <v>2</v>
      </c>
      <c r="D205" s="432">
        <f t="shared" si="53"/>
        <v>0</v>
      </c>
      <c r="E205" s="416">
        <f t="shared" si="53"/>
        <v>2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0</v>
      </c>
      <c r="T205" s="36">
        <v>0</v>
      </c>
      <c r="U205" s="40">
        <v>1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1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191" t="s">
        <v>225</v>
      </c>
      <c r="B206" s="4311" t="s">
        <v>226</v>
      </c>
      <c r="C206" s="4301">
        <f t="shared" si="50"/>
        <v>0</v>
      </c>
      <c r="D206" s="4302">
        <f t="shared" si="53"/>
        <v>0</v>
      </c>
      <c r="E206" s="4300">
        <f t="shared" si="53"/>
        <v>0</v>
      </c>
      <c r="F206" s="4267"/>
      <c r="G206" s="4059"/>
      <c r="H206" s="4267"/>
      <c r="I206" s="4059"/>
      <c r="J206" s="4267"/>
      <c r="K206" s="4059"/>
      <c r="L206" s="4267"/>
      <c r="M206" s="4059"/>
      <c r="N206" s="4267"/>
      <c r="O206" s="4059"/>
      <c r="P206" s="4267"/>
      <c r="Q206" s="4059"/>
      <c r="R206" s="4267"/>
      <c r="S206" s="4059"/>
      <c r="T206" s="4267"/>
      <c r="U206" s="4059"/>
      <c r="V206" s="4267"/>
      <c r="W206" s="4059"/>
      <c r="X206" s="4267"/>
      <c r="Y206" s="4059"/>
      <c r="Z206" s="4267"/>
      <c r="AA206" s="4059"/>
      <c r="AB206" s="4267"/>
      <c r="AC206" s="4059"/>
      <c r="AD206" s="4267"/>
      <c r="AE206" s="4059"/>
      <c r="AF206" s="4267"/>
      <c r="AG206" s="4059"/>
      <c r="AH206" s="4267"/>
      <c r="AI206" s="4059"/>
      <c r="AJ206" s="4267"/>
      <c r="AK206" s="4059"/>
      <c r="AL206" s="4267"/>
      <c r="AM206" s="4320"/>
      <c r="AN206" s="682"/>
      <c r="AO206" s="4315"/>
      <c r="AP206" s="4319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221"/>
      <c r="B207" s="446" t="s">
        <v>227</v>
      </c>
      <c r="C207" s="441">
        <f t="shared" si="50"/>
        <v>0</v>
      </c>
      <c r="D207" s="442">
        <f t="shared" si="53"/>
        <v>0</v>
      </c>
      <c r="E207" s="3954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251"/>
      <c r="B208" s="473" t="s">
        <v>228</v>
      </c>
      <c r="C208" s="454">
        <f t="shared" si="50"/>
        <v>0</v>
      </c>
      <c r="D208" s="455">
        <f t="shared" si="53"/>
        <v>0</v>
      </c>
      <c r="E208" s="3957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284" t="s">
        <v>229</v>
      </c>
      <c r="B209" s="5264"/>
      <c r="C209" s="436">
        <f t="shared" si="50"/>
        <v>9</v>
      </c>
      <c r="D209" s="437">
        <f t="shared" si="53"/>
        <v>2</v>
      </c>
      <c r="E209" s="3959">
        <f t="shared" si="53"/>
        <v>7</v>
      </c>
      <c r="F209" s="55">
        <v>0</v>
      </c>
      <c r="G209" s="57">
        <v>0</v>
      </c>
      <c r="H209" s="55">
        <v>0</v>
      </c>
      <c r="I209" s="57">
        <v>0</v>
      </c>
      <c r="J209" s="55">
        <v>1</v>
      </c>
      <c r="K209" s="57">
        <v>1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1</v>
      </c>
      <c r="R209" s="55">
        <v>0</v>
      </c>
      <c r="S209" s="57">
        <v>1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1</v>
      </c>
      <c r="Z209" s="55">
        <v>1</v>
      </c>
      <c r="AA209" s="57">
        <v>2</v>
      </c>
      <c r="AB209" s="55">
        <v>0</v>
      </c>
      <c r="AC209" s="57">
        <v>0</v>
      </c>
      <c r="AD209" s="55">
        <v>0</v>
      </c>
      <c r="AE209" s="57">
        <v>1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2</v>
      </c>
      <c r="D210" s="442">
        <f t="shared" si="53"/>
        <v>0</v>
      </c>
      <c r="E210" s="3954">
        <f t="shared" si="53"/>
        <v>2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2</v>
      </c>
      <c r="L210" s="36">
        <v>0</v>
      </c>
      <c r="M210" s="40">
        <v>0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3954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6</v>
      </c>
      <c r="D212" s="444">
        <f t="shared" si="53"/>
        <v>1</v>
      </c>
      <c r="E212" s="3958">
        <f t="shared" si="53"/>
        <v>5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1</v>
      </c>
      <c r="M212" s="63">
        <v>1</v>
      </c>
      <c r="N212" s="43">
        <v>0</v>
      </c>
      <c r="O212" s="63">
        <v>0</v>
      </c>
      <c r="P212" s="43">
        <v>0</v>
      </c>
      <c r="Q212" s="63">
        <v>1</v>
      </c>
      <c r="R212" s="43">
        <v>0</v>
      </c>
      <c r="S212" s="63">
        <v>0</v>
      </c>
      <c r="T212" s="43">
        <v>0</v>
      </c>
      <c r="U212" s="63">
        <v>1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2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0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191" t="s">
        <v>233</v>
      </c>
      <c r="B213" s="4318" t="s">
        <v>234</v>
      </c>
      <c r="C213" s="4301">
        <f t="shared" si="50"/>
        <v>0</v>
      </c>
      <c r="D213" s="4302">
        <f t="shared" si="53"/>
        <v>0</v>
      </c>
      <c r="E213" s="4321">
        <f t="shared" si="53"/>
        <v>0</v>
      </c>
      <c r="F213" s="1589">
        <v>0</v>
      </c>
      <c r="G213" s="417">
        <v>0</v>
      </c>
      <c r="H213" s="1589">
        <v>0</v>
      </c>
      <c r="I213" s="417">
        <v>0</v>
      </c>
      <c r="J213" s="1589">
        <v>0</v>
      </c>
      <c r="K213" s="417">
        <v>0</v>
      </c>
      <c r="L213" s="1589">
        <v>0</v>
      </c>
      <c r="M213" s="417">
        <v>0</v>
      </c>
      <c r="N213" s="1589">
        <v>0</v>
      </c>
      <c r="O213" s="417">
        <v>0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3970">
        <v>0</v>
      </c>
      <c r="AP213" s="1589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221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>
        <v>0</v>
      </c>
      <c r="G214" s="60">
        <v>0</v>
      </c>
      <c r="H214" s="58">
        <v>0</v>
      </c>
      <c r="I214" s="60">
        <v>0</v>
      </c>
      <c r="J214" s="58">
        <v>0</v>
      </c>
      <c r="K214" s="60">
        <v>0</v>
      </c>
      <c r="L214" s="58">
        <v>0</v>
      </c>
      <c r="M214" s="60">
        <v>0</v>
      </c>
      <c r="N214" s="58">
        <v>0</v>
      </c>
      <c r="O214" s="60">
        <v>0</v>
      </c>
      <c r="P214" s="58">
        <v>0</v>
      </c>
      <c r="Q214" s="60">
        <v>0</v>
      </c>
      <c r="R214" s="58">
        <v>0</v>
      </c>
      <c r="S214" s="60">
        <v>0</v>
      </c>
      <c r="T214" s="58">
        <v>0</v>
      </c>
      <c r="U214" s="60">
        <v>0</v>
      </c>
      <c r="V214" s="58">
        <v>0</v>
      </c>
      <c r="W214" s="60">
        <v>0</v>
      </c>
      <c r="X214" s="58">
        <v>0</v>
      </c>
      <c r="Y214" s="60">
        <v>0</v>
      </c>
      <c r="Z214" s="58">
        <v>0</v>
      </c>
      <c r="AA214" s="60">
        <v>0</v>
      </c>
      <c r="AB214" s="58">
        <v>0</v>
      </c>
      <c r="AC214" s="60">
        <v>0</v>
      </c>
      <c r="AD214" s="58">
        <v>0</v>
      </c>
      <c r="AE214" s="60">
        <v>0</v>
      </c>
      <c r="AF214" s="58">
        <v>0</v>
      </c>
      <c r="AG214" s="60">
        <v>0</v>
      </c>
      <c r="AH214" s="58">
        <v>0</v>
      </c>
      <c r="AI214" s="60">
        <v>0</v>
      </c>
      <c r="AJ214" s="58">
        <v>0</v>
      </c>
      <c r="AK214" s="60">
        <v>0</v>
      </c>
      <c r="AL214" s="58">
        <v>0</v>
      </c>
      <c r="AM214" s="352">
        <v>0</v>
      </c>
      <c r="AN214" s="445">
        <v>0</v>
      </c>
      <c r="AO214" s="307">
        <v>0</v>
      </c>
      <c r="AP214" s="58">
        <v>0</v>
      </c>
      <c r="AQ214" s="60">
        <v>0</v>
      </c>
      <c r="AR214" s="60">
        <v>0</v>
      </c>
      <c r="AS214" s="60">
        <v>0</v>
      </c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221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>
        <v>0</v>
      </c>
      <c r="G215" s="60">
        <v>0</v>
      </c>
      <c r="H215" s="58">
        <v>0</v>
      </c>
      <c r="I215" s="60">
        <v>0</v>
      </c>
      <c r="J215" s="58">
        <v>0</v>
      </c>
      <c r="K215" s="60">
        <v>0</v>
      </c>
      <c r="L215" s="58">
        <v>0</v>
      </c>
      <c r="M215" s="60">
        <v>0</v>
      </c>
      <c r="N215" s="58">
        <v>0</v>
      </c>
      <c r="O215" s="60">
        <v>0</v>
      </c>
      <c r="P215" s="58">
        <v>0</v>
      </c>
      <c r="Q215" s="60">
        <v>0</v>
      </c>
      <c r="R215" s="58">
        <v>0</v>
      </c>
      <c r="S215" s="60">
        <v>0</v>
      </c>
      <c r="T215" s="58">
        <v>0</v>
      </c>
      <c r="U215" s="60">
        <v>0</v>
      </c>
      <c r="V215" s="58">
        <v>0</v>
      </c>
      <c r="W215" s="60">
        <v>0</v>
      </c>
      <c r="X215" s="58">
        <v>0</v>
      </c>
      <c r="Y215" s="60">
        <v>0</v>
      </c>
      <c r="Z215" s="58">
        <v>0</v>
      </c>
      <c r="AA215" s="60">
        <v>0</v>
      </c>
      <c r="AB215" s="58">
        <v>0</v>
      </c>
      <c r="AC215" s="60">
        <v>0</v>
      </c>
      <c r="AD215" s="58">
        <v>0</v>
      </c>
      <c r="AE215" s="60">
        <v>0</v>
      </c>
      <c r="AF215" s="58">
        <v>0</v>
      </c>
      <c r="AG215" s="60">
        <v>0</v>
      </c>
      <c r="AH215" s="58">
        <v>0</v>
      </c>
      <c r="AI215" s="60">
        <v>0</v>
      </c>
      <c r="AJ215" s="58">
        <v>0</v>
      </c>
      <c r="AK215" s="60">
        <v>0</v>
      </c>
      <c r="AL215" s="58">
        <v>0</v>
      </c>
      <c r="AM215" s="352">
        <v>0</v>
      </c>
      <c r="AN215" s="445">
        <v>0</v>
      </c>
      <c r="AO215" s="307">
        <v>0</v>
      </c>
      <c r="AP215" s="58">
        <v>0</v>
      </c>
      <c r="AQ215" s="60">
        <v>0</v>
      </c>
      <c r="AR215" s="60">
        <v>0</v>
      </c>
      <c r="AS215" s="60">
        <v>0</v>
      </c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221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>
        <v>0</v>
      </c>
      <c r="G216" s="60">
        <v>0</v>
      </c>
      <c r="H216" s="58">
        <v>0</v>
      </c>
      <c r="I216" s="60">
        <v>0</v>
      </c>
      <c r="J216" s="58">
        <v>0</v>
      </c>
      <c r="K216" s="60">
        <v>0</v>
      </c>
      <c r="L216" s="58">
        <v>0</v>
      </c>
      <c r="M216" s="60">
        <v>0</v>
      </c>
      <c r="N216" s="58">
        <v>0</v>
      </c>
      <c r="O216" s="60">
        <v>0</v>
      </c>
      <c r="P216" s="58">
        <v>0</v>
      </c>
      <c r="Q216" s="60">
        <v>0</v>
      </c>
      <c r="R216" s="58">
        <v>0</v>
      </c>
      <c r="S216" s="60">
        <v>0</v>
      </c>
      <c r="T216" s="58">
        <v>0</v>
      </c>
      <c r="U216" s="60">
        <v>0</v>
      </c>
      <c r="V216" s="58">
        <v>0</v>
      </c>
      <c r="W216" s="60">
        <v>0</v>
      </c>
      <c r="X216" s="58">
        <v>0</v>
      </c>
      <c r="Y216" s="60">
        <v>0</v>
      </c>
      <c r="Z216" s="58">
        <v>0</v>
      </c>
      <c r="AA216" s="60">
        <v>0</v>
      </c>
      <c r="AB216" s="58">
        <v>0</v>
      </c>
      <c r="AC216" s="60">
        <v>0</v>
      </c>
      <c r="AD216" s="58">
        <v>0</v>
      </c>
      <c r="AE216" s="60">
        <v>0</v>
      </c>
      <c r="AF216" s="58">
        <v>0</v>
      </c>
      <c r="AG216" s="60">
        <v>0</v>
      </c>
      <c r="AH216" s="58">
        <v>0</v>
      </c>
      <c r="AI216" s="60">
        <v>0</v>
      </c>
      <c r="AJ216" s="58">
        <v>0</v>
      </c>
      <c r="AK216" s="60">
        <v>0</v>
      </c>
      <c r="AL216" s="58">
        <v>0</v>
      </c>
      <c r="AM216" s="352">
        <v>0</v>
      </c>
      <c r="AN216" s="445">
        <v>0</v>
      </c>
      <c r="AO216" s="307">
        <v>0</v>
      </c>
      <c r="AP216" s="58">
        <v>0</v>
      </c>
      <c r="AQ216" s="60">
        <v>0</v>
      </c>
      <c r="AR216" s="60">
        <v>0</v>
      </c>
      <c r="AS216" s="60">
        <v>0</v>
      </c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251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>
        <v>0</v>
      </c>
      <c r="G217" s="63">
        <v>0</v>
      </c>
      <c r="H217" s="43">
        <v>0</v>
      </c>
      <c r="I217" s="63">
        <v>0</v>
      </c>
      <c r="J217" s="43">
        <v>0</v>
      </c>
      <c r="K217" s="63">
        <v>0</v>
      </c>
      <c r="L217" s="43">
        <v>0</v>
      </c>
      <c r="M217" s="63">
        <v>0</v>
      </c>
      <c r="N217" s="43">
        <v>0</v>
      </c>
      <c r="O217" s="63">
        <v>0</v>
      </c>
      <c r="P217" s="43">
        <v>0</v>
      </c>
      <c r="Q217" s="63">
        <v>0</v>
      </c>
      <c r="R217" s="43">
        <v>0</v>
      </c>
      <c r="S217" s="63">
        <v>0</v>
      </c>
      <c r="T217" s="43">
        <v>0</v>
      </c>
      <c r="U217" s="63">
        <v>0</v>
      </c>
      <c r="V217" s="43">
        <v>0</v>
      </c>
      <c r="W217" s="63">
        <v>0</v>
      </c>
      <c r="X217" s="43">
        <v>0</v>
      </c>
      <c r="Y217" s="63">
        <v>0</v>
      </c>
      <c r="Z217" s="43">
        <v>0</v>
      </c>
      <c r="AA217" s="63">
        <v>0</v>
      </c>
      <c r="AB217" s="43">
        <v>0</v>
      </c>
      <c r="AC217" s="63">
        <v>0</v>
      </c>
      <c r="AD217" s="43">
        <v>0</v>
      </c>
      <c r="AE217" s="63">
        <v>0</v>
      </c>
      <c r="AF217" s="43">
        <v>0</v>
      </c>
      <c r="AG217" s="63">
        <v>0</v>
      </c>
      <c r="AH217" s="43">
        <v>0</v>
      </c>
      <c r="AI217" s="63">
        <v>0</v>
      </c>
      <c r="AJ217" s="43">
        <v>0</v>
      </c>
      <c r="AK217" s="63">
        <v>0</v>
      </c>
      <c r="AL217" s="43">
        <v>0</v>
      </c>
      <c r="AM217" s="456">
        <v>0</v>
      </c>
      <c r="AN217" s="47">
        <v>0</v>
      </c>
      <c r="AO217" s="298">
        <v>0</v>
      </c>
      <c r="AP217" s="43">
        <v>0</v>
      </c>
      <c r="AQ217" s="63">
        <v>0</v>
      </c>
      <c r="AR217" s="63">
        <v>0</v>
      </c>
      <c r="AS217" s="63">
        <v>0</v>
      </c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>
        <v>0</v>
      </c>
      <c r="G218" s="417">
        <v>0</v>
      </c>
      <c r="H218" s="1589">
        <v>0</v>
      </c>
      <c r="I218" s="417">
        <v>0</v>
      </c>
      <c r="J218" s="1589">
        <v>0</v>
      </c>
      <c r="K218" s="417">
        <v>0</v>
      </c>
      <c r="L218" s="1589">
        <v>0</v>
      </c>
      <c r="M218" s="417">
        <v>0</v>
      </c>
      <c r="N218" s="1589">
        <v>0</v>
      </c>
      <c r="O218" s="417">
        <v>0</v>
      </c>
      <c r="P218" s="1589">
        <v>0</v>
      </c>
      <c r="Q218" s="417">
        <v>0</v>
      </c>
      <c r="R218" s="1589">
        <v>0</v>
      </c>
      <c r="S218" s="417">
        <v>0</v>
      </c>
      <c r="T218" s="1589">
        <v>0</v>
      </c>
      <c r="U218" s="417">
        <v>0</v>
      </c>
      <c r="V218" s="1589">
        <v>0</v>
      </c>
      <c r="W218" s="417">
        <v>0</v>
      </c>
      <c r="X218" s="1589">
        <v>0</v>
      </c>
      <c r="Y218" s="417">
        <v>0</v>
      </c>
      <c r="Z218" s="1589">
        <v>0</v>
      </c>
      <c r="AA218" s="417">
        <v>0</v>
      </c>
      <c r="AB218" s="1589">
        <v>0</v>
      </c>
      <c r="AC218" s="417">
        <v>0</v>
      </c>
      <c r="AD218" s="1589">
        <v>0</v>
      </c>
      <c r="AE218" s="417">
        <v>0</v>
      </c>
      <c r="AF218" s="1589">
        <v>0</v>
      </c>
      <c r="AG218" s="417">
        <v>0</v>
      </c>
      <c r="AH218" s="1589">
        <v>0</v>
      </c>
      <c r="AI218" s="417">
        <v>0</v>
      </c>
      <c r="AJ218" s="1589">
        <v>0</v>
      </c>
      <c r="AK218" s="417">
        <v>0</v>
      </c>
      <c r="AL218" s="1589">
        <v>0</v>
      </c>
      <c r="AM218" s="395">
        <v>0</v>
      </c>
      <c r="AN218" s="475">
        <v>0</v>
      </c>
      <c r="AO218" s="3970">
        <v>0</v>
      </c>
      <c r="AP218" s="1589">
        <v>0</v>
      </c>
      <c r="AQ218" s="417">
        <v>0</v>
      </c>
      <c r="AR218" s="417">
        <v>0</v>
      </c>
      <c r="AS218" s="417">
        <v>0</v>
      </c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3</v>
      </c>
      <c r="D219" s="455">
        <f t="shared" si="53"/>
        <v>2</v>
      </c>
      <c r="E219" s="3957">
        <f t="shared" si="53"/>
        <v>1</v>
      </c>
      <c r="F219" s="43">
        <v>0</v>
      </c>
      <c r="G219" s="63">
        <v>0</v>
      </c>
      <c r="H219" s="43">
        <v>0</v>
      </c>
      <c r="I219" s="63">
        <v>0</v>
      </c>
      <c r="J219" s="43">
        <v>1</v>
      </c>
      <c r="K219" s="63">
        <v>0</v>
      </c>
      <c r="L219" s="43">
        <v>0</v>
      </c>
      <c r="M219" s="63">
        <v>0</v>
      </c>
      <c r="N219" s="43">
        <v>0</v>
      </c>
      <c r="O219" s="63">
        <v>0</v>
      </c>
      <c r="P219" s="43">
        <v>0</v>
      </c>
      <c r="Q219" s="63">
        <v>0</v>
      </c>
      <c r="R219" s="43">
        <v>0</v>
      </c>
      <c r="S219" s="63">
        <v>0</v>
      </c>
      <c r="T219" s="43">
        <v>0</v>
      </c>
      <c r="U219" s="63">
        <v>0</v>
      </c>
      <c r="V219" s="43">
        <v>0</v>
      </c>
      <c r="W219" s="63">
        <v>0</v>
      </c>
      <c r="X219" s="43">
        <v>0</v>
      </c>
      <c r="Y219" s="63">
        <v>0</v>
      </c>
      <c r="Z219" s="43">
        <v>0</v>
      </c>
      <c r="AA219" s="63">
        <v>0</v>
      </c>
      <c r="AB219" s="43">
        <v>0</v>
      </c>
      <c r="AC219" s="63">
        <v>1</v>
      </c>
      <c r="AD219" s="43">
        <v>1</v>
      </c>
      <c r="AE219" s="63">
        <v>0</v>
      </c>
      <c r="AF219" s="43">
        <v>0</v>
      </c>
      <c r="AG219" s="63">
        <v>0</v>
      </c>
      <c r="AH219" s="43">
        <v>0</v>
      </c>
      <c r="AI219" s="63">
        <v>0</v>
      </c>
      <c r="AJ219" s="43">
        <v>0</v>
      </c>
      <c r="AK219" s="63">
        <v>0</v>
      </c>
      <c r="AL219" s="43">
        <v>0</v>
      </c>
      <c r="AM219" s="456">
        <v>0</v>
      </c>
      <c r="AN219" s="479">
        <v>0</v>
      </c>
      <c r="AO219" s="480">
        <v>0</v>
      </c>
      <c r="AP219" s="43">
        <v>0</v>
      </c>
      <c r="AQ219" s="63">
        <v>0</v>
      </c>
      <c r="AR219" s="63">
        <v>0</v>
      </c>
      <c r="AS219" s="63"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274" t="s">
        <v>72</v>
      </c>
      <c r="D221" s="5274"/>
      <c r="E221" s="5274"/>
      <c r="F221" s="5274" t="s">
        <v>182</v>
      </c>
      <c r="G221" s="5274"/>
      <c r="H221" s="5274" t="s">
        <v>183</v>
      </c>
      <c r="I221" s="5274"/>
      <c r="J221" s="5274" t="s">
        <v>184</v>
      </c>
      <c r="K221" s="5274"/>
      <c r="L221" s="5274" t="s">
        <v>119</v>
      </c>
      <c r="M221" s="5274"/>
      <c r="N221" s="5193" t="s">
        <v>12</v>
      </c>
      <c r="O221" s="5219"/>
      <c r="P221" s="5276" t="s">
        <v>121</v>
      </c>
      <c r="Q221" s="5276"/>
      <c r="R221" s="5276" t="s">
        <v>122</v>
      </c>
      <c r="S221" s="5276"/>
      <c r="T221" s="5276" t="s">
        <v>123</v>
      </c>
      <c r="U221" s="5276"/>
      <c r="V221" s="5276" t="s">
        <v>124</v>
      </c>
      <c r="W221" s="5276"/>
      <c r="X221" s="5276" t="s">
        <v>125</v>
      </c>
      <c r="Y221" s="5276"/>
      <c r="Z221" s="5276" t="s">
        <v>126</v>
      </c>
      <c r="AA221" s="5276"/>
      <c r="AB221" s="5276" t="s">
        <v>127</v>
      </c>
      <c r="AC221" s="5276"/>
      <c r="AD221" s="5276" t="s">
        <v>128</v>
      </c>
      <c r="AE221" s="5276"/>
      <c r="AF221" s="5276" t="s">
        <v>129</v>
      </c>
      <c r="AG221" s="5276"/>
      <c r="AH221" s="5276" t="s">
        <v>130</v>
      </c>
      <c r="AI221" s="5276"/>
      <c r="AJ221" s="5276" t="s">
        <v>131</v>
      </c>
      <c r="AK221" s="5276"/>
      <c r="AL221" s="5276" t="s">
        <v>132</v>
      </c>
      <c r="AM221" s="5257"/>
      <c r="AN221" s="5286" t="s">
        <v>85</v>
      </c>
      <c r="AO221" s="5287"/>
      <c r="AP221" s="5288"/>
      <c r="AQ221" s="5289" t="s">
        <v>185</v>
      </c>
      <c r="AR221" s="5282" t="s">
        <v>243</v>
      </c>
      <c r="AS221" s="5276" t="s">
        <v>187</v>
      </c>
      <c r="AT221" s="5276"/>
      <c r="AU221" s="5191" t="s">
        <v>244</v>
      </c>
      <c r="AV221" s="5191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283"/>
      <c r="B222" s="5196"/>
      <c r="C222" s="4050" t="s">
        <v>97</v>
      </c>
      <c r="D222" s="4089" t="s">
        <v>62</v>
      </c>
      <c r="E222" s="3965" t="s">
        <v>98</v>
      </c>
      <c r="F222" s="4062" t="s">
        <v>62</v>
      </c>
      <c r="G222" s="3965" t="s">
        <v>98</v>
      </c>
      <c r="H222" s="4062" t="s">
        <v>62</v>
      </c>
      <c r="I222" s="3965" t="s">
        <v>98</v>
      </c>
      <c r="J222" s="4062" t="s">
        <v>62</v>
      </c>
      <c r="K222" s="3965" t="s">
        <v>98</v>
      </c>
      <c r="L222" s="4062" t="s">
        <v>62</v>
      </c>
      <c r="M222" s="3965" t="s">
        <v>98</v>
      </c>
      <c r="N222" s="4062" t="s">
        <v>62</v>
      </c>
      <c r="O222" s="3965" t="s">
        <v>98</v>
      </c>
      <c r="P222" s="4062" t="s">
        <v>62</v>
      </c>
      <c r="Q222" s="3965" t="s">
        <v>98</v>
      </c>
      <c r="R222" s="4062" t="s">
        <v>62</v>
      </c>
      <c r="S222" s="3965" t="s">
        <v>98</v>
      </c>
      <c r="T222" s="4062" t="s">
        <v>62</v>
      </c>
      <c r="U222" s="3965" t="s">
        <v>98</v>
      </c>
      <c r="V222" s="4062" t="s">
        <v>62</v>
      </c>
      <c r="W222" s="3965" t="s">
        <v>98</v>
      </c>
      <c r="X222" s="4062" t="s">
        <v>62</v>
      </c>
      <c r="Y222" s="3965" t="s">
        <v>98</v>
      </c>
      <c r="Z222" s="4062" t="s">
        <v>62</v>
      </c>
      <c r="AA222" s="3965" t="s">
        <v>98</v>
      </c>
      <c r="AB222" s="4062" t="s">
        <v>62</v>
      </c>
      <c r="AC222" s="3965" t="s">
        <v>98</v>
      </c>
      <c r="AD222" s="4062" t="s">
        <v>62</v>
      </c>
      <c r="AE222" s="3965" t="s">
        <v>98</v>
      </c>
      <c r="AF222" s="4062" t="s">
        <v>62</v>
      </c>
      <c r="AG222" s="3965" t="s">
        <v>98</v>
      </c>
      <c r="AH222" s="4062" t="s">
        <v>62</v>
      </c>
      <c r="AI222" s="3965" t="s">
        <v>98</v>
      </c>
      <c r="AJ222" s="4062" t="s">
        <v>62</v>
      </c>
      <c r="AK222" s="3965" t="s">
        <v>98</v>
      </c>
      <c r="AL222" s="4062" t="s">
        <v>62</v>
      </c>
      <c r="AM222" s="3952" t="s">
        <v>98</v>
      </c>
      <c r="AN222" s="4322" t="s">
        <v>142</v>
      </c>
      <c r="AO222" s="4323" t="s">
        <v>144</v>
      </c>
      <c r="AP222" s="4010" t="s">
        <v>143</v>
      </c>
      <c r="AQ222" s="4865"/>
      <c r="AR222" s="4856"/>
      <c r="AS222" s="4062" t="s">
        <v>62</v>
      </c>
      <c r="AT222" s="3965" t="s">
        <v>98</v>
      </c>
      <c r="AU222" s="5275"/>
      <c r="AV222" s="5275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285" t="s">
        <v>245</v>
      </c>
      <c r="B223" s="5278"/>
      <c r="C223" s="4294">
        <f>SUM(D223+E223)</f>
        <v>18</v>
      </c>
      <c r="D223" s="4295">
        <f>SUM(F223+H223+J223+L223+N223+P223+R223+T223+V223+X223+Z223+AB223+AD223+AF223+AH223+AJ223+AL223)</f>
        <v>8</v>
      </c>
      <c r="E223" s="416">
        <f>SUM(G223+I223+K223+M223+O223+Q223+S223+U223+W223+Y223+AA223+AC223+AE223+AG223+AI223+AK223+AM223)</f>
        <v>10</v>
      </c>
      <c r="F223" s="4296">
        <v>1</v>
      </c>
      <c r="G223" s="4004">
        <v>0</v>
      </c>
      <c r="H223" s="4296">
        <v>2</v>
      </c>
      <c r="I223" s="4004">
        <v>1</v>
      </c>
      <c r="J223" s="4296">
        <v>1</v>
      </c>
      <c r="K223" s="4004">
        <v>1</v>
      </c>
      <c r="L223" s="4296">
        <v>0</v>
      </c>
      <c r="M223" s="4004">
        <v>5</v>
      </c>
      <c r="N223" s="4296">
        <v>0</v>
      </c>
      <c r="O223" s="4004">
        <v>1</v>
      </c>
      <c r="P223" s="4296">
        <v>0</v>
      </c>
      <c r="Q223" s="4004">
        <v>0</v>
      </c>
      <c r="R223" s="4296">
        <v>0</v>
      </c>
      <c r="S223" s="4004">
        <v>0</v>
      </c>
      <c r="T223" s="4296">
        <v>1</v>
      </c>
      <c r="U223" s="4004">
        <v>1</v>
      </c>
      <c r="V223" s="4296">
        <v>0</v>
      </c>
      <c r="W223" s="4004">
        <v>0</v>
      </c>
      <c r="X223" s="4296">
        <v>1</v>
      </c>
      <c r="Y223" s="4004">
        <v>0</v>
      </c>
      <c r="Z223" s="4296">
        <v>0</v>
      </c>
      <c r="AA223" s="4004">
        <v>0</v>
      </c>
      <c r="AB223" s="4296">
        <v>0</v>
      </c>
      <c r="AC223" s="4004">
        <v>0</v>
      </c>
      <c r="AD223" s="4296">
        <v>2</v>
      </c>
      <c r="AE223" s="4004">
        <v>0</v>
      </c>
      <c r="AF223" s="4296">
        <v>0</v>
      </c>
      <c r="AG223" s="4004">
        <v>1</v>
      </c>
      <c r="AH223" s="4296">
        <v>0</v>
      </c>
      <c r="AI223" s="4004">
        <v>0</v>
      </c>
      <c r="AJ223" s="4296">
        <v>0</v>
      </c>
      <c r="AK223" s="4004">
        <v>0</v>
      </c>
      <c r="AL223" s="4296">
        <v>0</v>
      </c>
      <c r="AM223" s="4008">
        <v>0</v>
      </c>
      <c r="AN223" s="4324">
        <v>3</v>
      </c>
      <c r="AO223" s="4325">
        <v>0</v>
      </c>
      <c r="AP223" s="63">
        <v>9</v>
      </c>
      <c r="AQ223" s="4004">
        <v>1</v>
      </c>
      <c r="AR223" s="4309">
        <v>0</v>
      </c>
      <c r="AS223" s="4296">
        <v>0</v>
      </c>
      <c r="AT223" s="4004">
        <v>0</v>
      </c>
      <c r="AU223" s="4004">
        <v>1</v>
      </c>
      <c r="AV223" s="4004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279" t="s">
        <v>191</v>
      </c>
      <c r="B224" s="528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401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191" t="s">
        <v>246</v>
      </c>
      <c r="B225" s="4318" t="s">
        <v>247</v>
      </c>
      <c r="C225" s="4301">
        <f>SUM(D225+E225)</f>
        <v>0</v>
      </c>
      <c r="D225" s="4302">
        <f t="shared" ref="D225:D233" si="66">SUM(F225+H225+J225+L225+N225+P225+R225+T225+V225+X225+Z225+AB225+AD225+AF225+AH225+AJ225+AL225)</f>
        <v>0</v>
      </c>
      <c r="E225" s="4300">
        <f t="shared" ref="E225:E233" si="67">SUM(G225+I225+K225+M225+O225+Q225+S225+U225+W225+Y225+AA225+AC225+AE225+AG225+AI225+AK225+AM225)</f>
        <v>0</v>
      </c>
      <c r="F225" s="4267"/>
      <c r="G225" s="4059"/>
      <c r="H225" s="4267"/>
      <c r="I225" s="4059"/>
      <c r="J225" s="4267"/>
      <c r="K225" s="4059"/>
      <c r="L225" s="4267"/>
      <c r="M225" s="4059"/>
      <c r="N225" s="4267"/>
      <c r="O225" s="4059"/>
      <c r="P225" s="4267"/>
      <c r="Q225" s="4059"/>
      <c r="R225" s="4267"/>
      <c r="S225" s="4059"/>
      <c r="T225" s="4267"/>
      <c r="U225" s="4059"/>
      <c r="V225" s="4267"/>
      <c r="W225" s="4059"/>
      <c r="X225" s="4267"/>
      <c r="Y225" s="4059"/>
      <c r="Z225" s="4267"/>
      <c r="AA225" s="4059"/>
      <c r="AB225" s="4267"/>
      <c r="AC225" s="4059"/>
      <c r="AD225" s="4267"/>
      <c r="AE225" s="4059"/>
      <c r="AF225" s="4267"/>
      <c r="AG225" s="4059"/>
      <c r="AH225" s="4267"/>
      <c r="AI225" s="4059"/>
      <c r="AJ225" s="4267"/>
      <c r="AK225" s="4059"/>
      <c r="AL225" s="4267"/>
      <c r="AM225" s="4268"/>
      <c r="AN225" s="4269"/>
      <c r="AO225" s="4319"/>
      <c r="AP225" s="4059"/>
      <c r="AQ225" s="4059"/>
      <c r="AR225" s="4304"/>
      <c r="AS225" s="4267"/>
      <c r="AT225" s="4059"/>
      <c r="AU225" s="4059"/>
      <c r="AV225" s="4059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275"/>
      <c r="B226" s="477" t="s">
        <v>194</v>
      </c>
      <c r="C226" s="454">
        <f>SUM(D226+E226)</f>
        <v>0</v>
      </c>
      <c r="D226" s="455">
        <f t="shared" si="66"/>
        <v>0</v>
      </c>
      <c r="E226" s="3957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197" t="s">
        <v>195</v>
      </c>
      <c r="B227" s="5198"/>
      <c r="C227" s="4021">
        <f t="shared" ref="C227:C264" si="75">SUM(D227+E227)</f>
        <v>0</v>
      </c>
      <c r="D227" s="4295">
        <f t="shared" si="66"/>
        <v>0</v>
      </c>
      <c r="E227" s="4007">
        <f t="shared" si="67"/>
        <v>0</v>
      </c>
      <c r="F227" s="4296"/>
      <c r="G227" s="4004"/>
      <c r="H227" s="4296"/>
      <c r="I227" s="4004"/>
      <c r="J227" s="4296"/>
      <c r="K227" s="4004"/>
      <c r="L227" s="4296"/>
      <c r="M227" s="4004"/>
      <c r="N227" s="4296"/>
      <c r="O227" s="4004"/>
      <c r="P227" s="4296"/>
      <c r="Q227" s="4004"/>
      <c r="R227" s="4296"/>
      <c r="S227" s="4004"/>
      <c r="T227" s="4296"/>
      <c r="U227" s="4004"/>
      <c r="V227" s="4296"/>
      <c r="W227" s="4004"/>
      <c r="X227" s="4296"/>
      <c r="Y227" s="4004"/>
      <c r="Z227" s="4296"/>
      <c r="AA227" s="4004"/>
      <c r="AB227" s="4296"/>
      <c r="AC227" s="4004"/>
      <c r="AD227" s="4296"/>
      <c r="AE227" s="4004"/>
      <c r="AF227" s="4296"/>
      <c r="AG227" s="4004"/>
      <c r="AH227" s="4296"/>
      <c r="AI227" s="4004"/>
      <c r="AJ227" s="4296"/>
      <c r="AK227" s="4004"/>
      <c r="AL227" s="4296"/>
      <c r="AM227" s="4008"/>
      <c r="AN227" s="4326"/>
      <c r="AO227" s="4043"/>
      <c r="AP227" s="4004"/>
      <c r="AQ227" s="4004"/>
      <c r="AR227" s="4309"/>
      <c r="AS227" s="4296"/>
      <c r="AT227" s="4004"/>
      <c r="AU227" s="4004"/>
      <c r="AV227" s="4004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191" t="s">
        <v>196</v>
      </c>
      <c r="B228" s="4300" t="s">
        <v>197</v>
      </c>
      <c r="C228" s="4301">
        <f t="shared" si="75"/>
        <v>0</v>
      </c>
      <c r="D228" s="4302">
        <f t="shared" si="66"/>
        <v>0</v>
      </c>
      <c r="E228" s="4300">
        <f t="shared" si="67"/>
        <v>0</v>
      </c>
      <c r="F228" s="4267"/>
      <c r="G228" s="4059"/>
      <c r="H228" s="4267"/>
      <c r="I228" s="4059"/>
      <c r="J228" s="4267"/>
      <c r="K228" s="4059"/>
      <c r="L228" s="4267"/>
      <c r="M228" s="4059"/>
      <c r="N228" s="4267"/>
      <c r="O228" s="4059"/>
      <c r="P228" s="4267"/>
      <c r="Q228" s="4059"/>
      <c r="R228" s="4267"/>
      <c r="S228" s="4059"/>
      <c r="T228" s="4267"/>
      <c r="U228" s="4059"/>
      <c r="V228" s="4267"/>
      <c r="W228" s="4059"/>
      <c r="X228" s="4267"/>
      <c r="Y228" s="4059"/>
      <c r="Z228" s="4267"/>
      <c r="AA228" s="4059"/>
      <c r="AB228" s="4267"/>
      <c r="AC228" s="4059"/>
      <c r="AD228" s="4267"/>
      <c r="AE228" s="4059"/>
      <c r="AF228" s="4267"/>
      <c r="AG228" s="4059"/>
      <c r="AH228" s="4267"/>
      <c r="AI228" s="4059"/>
      <c r="AJ228" s="4267"/>
      <c r="AK228" s="4059"/>
      <c r="AL228" s="4267"/>
      <c r="AM228" s="4268"/>
      <c r="AN228" s="4269"/>
      <c r="AO228" s="4319"/>
      <c r="AP228" s="4059"/>
      <c r="AQ228" s="4059"/>
      <c r="AR228" s="4304"/>
      <c r="AS228" s="4267"/>
      <c r="AT228" s="4059"/>
      <c r="AU228" s="4059"/>
      <c r="AV228" s="4059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275"/>
      <c r="B229" s="1454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/>
      <c r="G229" s="417"/>
      <c r="H229" s="1589"/>
      <c r="I229" s="417"/>
      <c r="J229" s="1589"/>
      <c r="K229" s="417"/>
      <c r="L229" s="1589"/>
      <c r="M229" s="417"/>
      <c r="N229" s="1589"/>
      <c r="O229" s="417"/>
      <c r="P229" s="1589"/>
      <c r="Q229" s="417"/>
      <c r="R229" s="1589"/>
      <c r="S229" s="417"/>
      <c r="T229" s="1589"/>
      <c r="U229" s="417"/>
      <c r="V229" s="1589"/>
      <c r="W229" s="417"/>
      <c r="X229" s="1589"/>
      <c r="Y229" s="417"/>
      <c r="Z229" s="1589"/>
      <c r="AA229" s="417"/>
      <c r="AB229" s="1589"/>
      <c r="AC229" s="417"/>
      <c r="AD229" s="1589"/>
      <c r="AE229" s="417"/>
      <c r="AF229" s="1589"/>
      <c r="AG229" s="417"/>
      <c r="AH229" s="1589"/>
      <c r="AI229" s="417"/>
      <c r="AJ229" s="4228"/>
      <c r="AK229" s="1264"/>
      <c r="AL229" s="1589"/>
      <c r="AM229" s="395"/>
      <c r="AN229" s="492"/>
      <c r="AO229" s="493"/>
      <c r="AP229" s="1264"/>
      <c r="AQ229" s="417"/>
      <c r="AR229" s="3970"/>
      <c r="AS229" s="158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4310" t="s">
        <v>199</v>
      </c>
      <c r="B230" s="4009"/>
      <c r="C230" s="4094">
        <f t="shared" si="75"/>
        <v>18</v>
      </c>
      <c r="D230" s="4095">
        <f t="shared" si="66"/>
        <v>8</v>
      </c>
      <c r="E230" s="3998">
        <f t="shared" si="67"/>
        <v>10</v>
      </c>
      <c r="F230" s="4296">
        <v>1</v>
      </c>
      <c r="G230" s="4004">
        <v>0</v>
      </c>
      <c r="H230" s="4296">
        <v>2</v>
      </c>
      <c r="I230" s="4004">
        <v>1</v>
      </c>
      <c r="J230" s="4296">
        <v>1</v>
      </c>
      <c r="K230" s="4004">
        <v>1</v>
      </c>
      <c r="L230" s="4296">
        <v>0</v>
      </c>
      <c r="M230" s="4004">
        <v>5</v>
      </c>
      <c r="N230" s="4296">
        <v>0</v>
      </c>
      <c r="O230" s="4004">
        <v>1</v>
      </c>
      <c r="P230" s="4296">
        <v>0</v>
      </c>
      <c r="Q230" s="4004">
        <v>0</v>
      </c>
      <c r="R230" s="4296">
        <v>0</v>
      </c>
      <c r="S230" s="4004">
        <v>0</v>
      </c>
      <c r="T230" s="4296">
        <v>1</v>
      </c>
      <c r="U230" s="4004">
        <v>1</v>
      </c>
      <c r="V230" s="4296">
        <v>0</v>
      </c>
      <c r="W230" s="4004">
        <v>0</v>
      </c>
      <c r="X230" s="4296">
        <v>1</v>
      </c>
      <c r="Y230" s="4004">
        <v>0</v>
      </c>
      <c r="Z230" s="4296">
        <v>0</v>
      </c>
      <c r="AA230" s="4004">
        <v>0</v>
      </c>
      <c r="AB230" s="4296">
        <v>0</v>
      </c>
      <c r="AC230" s="4004">
        <v>0</v>
      </c>
      <c r="AD230" s="4296">
        <v>2</v>
      </c>
      <c r="AE230" s="4004">
        <v>0</v>
      </c>
      <c r="AF230" s="4296">
        <v>0</v>
      </c>
      <c r="AG230" s="4004">
        <v>1</v>
      </c>
      <c r="AH230" s="4296">
        <v>0</v>
      </c>
      <c r="AI230" s="4004">
        <v>0</v>
      </c>
      <c r="AJ230" s="4296">
        <v>0</v>
      </c>
      <c r="AK230" s="4004">
        <v>0</v>
      </c>
      <c r="AL230" s="4296">
        <v>0</v>
      </c>
      <c r="AM230" s="4008">
        <v>0</v>
      </c>
      <c r="AN230" s="4326">
        <v>3</v>
      </c>
      <c r="AO230" s="4043">
        <v>0</v>
      </c>
      <c r="AP230" s="4004">
        <v>9</v>
      </c>
      <c r="AQ230" s="4004">
        <v>1</v>
      </c>
      <c r="AR230" s="4309">
        <v>0</v>
      </c>
      <c r="AS230" s="4296">
        <v>0</v>
      </c>
      <c r="AT230" s="4004">
        <v>0</v>
      </c>
      <c r="AU230" s="4004">
        <v>1</v>
      </c>
      <c r="AV230" s="4004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191" t="s">
        <v>200</v>
      </c>
      <c r="B231" s="494" t="s">
        <v>201</v>
      </c>
      <c r="C231" s="436">
        <f t="shared" si="75"/>
        <v>2</v>
      </c>
      <c r="D231" s="437">
        <f t="shared" si="66"/>
        <v>1</v>
      </c>
      <c r="E231" s="3959">
        <f t="shared" si="67"/>
        <v>1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0</v>
      </c>
      <c r="L231" s="55">
        <v>0</v>
      </c>
      <c r="M231" s="57">
        <v>0</v>
      </c>
      <c r="N231" s="55">
        <v>0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1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0</v>
      </c>
      <c r="AB231" s="55">
        <v>0</v>
      </c>
      <c r="AC231" s="57">
        <v>0</v>
      </c>
      <c r="AD231" s="55">
        <v>1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0</v>
      </c>
      <c r="AL231" s="55">
        <v>0</v>
      </c>
      <c r="AM231" s="362">
        <v>0</v>
      </c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221"/>
      <c r="B232" s="286" t="s">
        <v>202</v>
      </c>
      <c r="C232" s="441">
        <f t="shared" si="75"/>
        <v>0</v>
      </c>
      <c r="D232" s="442">
        <f t="shared" si="66"/>
        <v>0</v>
      </c>
      <c r="E232" s="3954">
        <f t="shared" si="67"/>
        <v>0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0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221"/>
      <c r="B233" s="286" t="s">
        <v>203</v>
      </c>
      <c r="C233" s="441">
        <f t="shared" si="75"/>
        <v>3</v>
      </c>
      <c r="D233" s="442">
        <f t="shared" si="66"/>
        <v>0</v>
      </c>
      <c r="E233" s="3954">
        <f t="shared" si="67"/>
        <v>3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0</v>
      </c>
      <c r="L233" s="36">
        <v>0</v>
      </c>
      <c r="M233" s="40">
        <v>2</v>
      </c>
      <c r="N233" s="36">
        <v>0</v>
      </c>
      <c r="O233" s="40">
        <v>1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1</v>
      </c>
      <c r="AO233" s="373">
        <v>0</v>
      </c>
      <c r="AP233" s="57">
        <v>1</v>
      </c>
      <c r="AQ233" s="40">
        <v>1</v>
      </c>
      <c r="AR233" s="240">
        <v>0</v>
      </c>
      <c r="AS233" s="36">
        <v>0</v>
      </c>
      <c r="AT233" s="40">
        <v>0</v>
      </c>
      <c r="AU233" s="40">
        <v>0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221"/>
      <c r="B234" s="495" t="s">
        <v>204</v>
      </c>
      <c r="C234" s="441">
        <f t="shared" si="75"/>
        <v>0</v>
      </c>
      <c r="D234" s="496"/>
      <c r="E234" s="3954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221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3954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221"/>
      <c r="B236" s="497" t="s">
        <v>206</v>
      </c>
      <c r="C236" s="441">
        <f t="shared" si="75"/>
        <v>0</v>
      </c>
      <c r="D236" s="442">
        <f t="shared" si="76"/>
        <v>0</v>
      </c>
      <c r="E236" s="3954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221"/>
      <c r="B237" s="497" t="s">
        <v>207</v>
      </c>
      <c r="C237" s="441">
        <f t="shared" si="75"/>
        <v>0</v>
      </c>
      <c r="D237" s="442">
        <f t="shared" si="76"/>
        <v>0</v>
      </c>
      <c r="E237" s="3954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275"/>
      <c r="B238" s="498" t="s">
        <v>208</v>
      </c>
      <c r="C238" s="451">
        <f t="shared" si="75"/>
        <v>0</v>
      </c>
      <c r="D238" s="444">
        <f t="shared" si="76"/>
        <v>0</v>
      </c>
      <c r="E238" s="3958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191" t="s">
        <v>209</v>
      </c>
      <c r="B239" s="4327" t="s">
        <v>210</v>
      </c>
      <c r="C239" s="4301">
        <f t="shared" si="75"/>
        <v>0</v>
      </c>
      <c r="D239" s="4302">
        <f t="shared" si="76"/>
        <v>0</v>
      </c>
      <c r="E239" s="4300">
        <f t="shared" si="76"/>
        <v>0</v>
      </c>
      <c r="F239" s="4267"/>
      <c r="G239" s="4059"/>
      <c r="H239" s="4267"/>
      <c r="I239" s="4059"/>
      <c r="J239" s="4267"/>
      <c r="K239" s="4059"/>
      <c r="L239" s="4267"/>
      <c r="M239" s="4059"/>
      <c r="N239" s="4267"/>
      <c r="O239" s="4059"/>
      <c r="P239" s="4267"/>
      <c r="Q239" s="4059"/>
      <c r="R239" s="4267"/>
      <c r="S239" s="4059"/>
      <c r="T239" s="4267"/>
      <c r="U239" s="4059"/>
      <c r="V239" s="4267"/>
      <c r="W239" s="4059"/>
      <c r="X239" s="4267"/>
      <c r="Y239" s="4059"/>
      <c r="Z239" s="4267"/>
      <c r="AA239" s="4059"/>
      <c r="AB239" s="4267"/>
      <c r="AC239" s="4059"/>
      <c r="AD239" s="4267"/>
      <c r="AE239" s="4059"/>
      <c r="AF239" s="4267"/>
      <c r="AG239" s="4059"/>
      <c r="AH239" s="4267"/>
      <c r="AI239" s="4059"/>
      <c r="AJ239" s="4012"/>
      <c r="AK239" s="587"/>
      <c r="AL239" s="4267"/>
      <c r="AM239" s="4268"/>
      <c r="AN239" s="363"/>
      <c r="AO239" s="373"/>
      <c r="AP239" s="57"/>
      <c r="AQ239" s="4059"/>
      <c r="AR239" s="4304"/>
      <c r="AS239" s="4267"/>
      <c r="AT239" s="4059"/>
      <c r="AU239" s="4059"/>
      <c r="AV239" s="4059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221"/>
      <c r="B240" s="476" t="s">
        <v>211</v>
      </c>
      <c r="C240" s="441">
        <f t="shared" si="75"/>
        <v>0</v>
      </c>
      <c r="D240" s="442">
        <f t="shared" si="76"/>
        <v>0</v>
      </c>
      <c r="E240" s="3954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221"/>
      <c r="B241" s="477" t="s">
        <v>212</v>
      </c>
      <c r="C241" s="454">
        <f t="shared" si="75"/>
        <v>0</v>
      </c>
      <c r="D241" s="455">
        <f t="shared" si="76"/>
        <v>0</v>
      </c>
      <c r="E241" s="3957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191" t="s">
        <v>213</v>
      </c>
      <c r="B242" s="4318" t="s">
        <v>214</v>
      </c>
      <c r="C242" s="4301">
        <f t="shared" si="75"/>
        <v>1</v>
      </c>
      <c r="D242" s="4302">
        <f>SUM(F242+H242+J242+L242+N242)</f>
        <v>1</v>
      </c>
      <c r="E242" s="4300">
        <f>SUM(G242+I242+K242+M242+O242)</f>
        <v>0</v>
      </c>
      <c r="F242" s="4267">
        <v>0</v>
      </c>
      <c r="G242" s="4059">
        <v>0</v>
      </c>
      <c r="H242" s="4267">
        <v>1</v>
      </c>
      <c r="I242" s="4059">
        <v>0</v>
      </c>
      <c r="J242" s="4267">
        <v>0</v>
      </c>
      <c r="K242" s="4059">
        <v>0</v>
      </c>
      <c r="L242" s="4267">
        <v>0</v>
      </c>
      <c r="M242" s="4059">
        <v>0</v>
      </c>
      <c r="N242" s="4267">
        <v>0</v>
      </c>
      <c r="O242" s="4059">
        <v>0</v>
      </c>
      <c r="P242" s="4312"/>
      <c r="Q242" s="4313"/>
      <c r="R242" s="4312"/>
      <c r="S242" s="4313"/>
      <c r="T242" s="4312"/>
      <c r="U242" s="4313"/>
      <c r="V242" s="4312"/>
      <c r="W242" s="4313"/>
      <c r="X242" s="4312"/>
      <c r="Y242" s="4313"/>
      <c r="Z242" s="4312"/>
      <c r="AA242" s="4313"/>
      <c r="AB242" s="4312"/>
      <c r="AC242" s="4313"/>
      <c r="AD242" s="4312"/>
      <c r="AE242" s="4313"/>
      <c r="AF242" s="4312"/>
      <c r="AG242" s="4313"/>
      <c r="AH242" s="4312"/>
      <c r="AI242" s="4313"/>
      <c r="AJ242" s="4312"/>
      <c r="AK242" s="4313"/>
      <c r="AL242" s="4312"/>
      <c r="AM242" s="4328"/>
      <c r="AN242" s="4269">
        <v>0</v>
      </c>
      <c r="AO242" s="4319">
        <v>0</v>
      </c>
      <c r="AP242" s="4059">
        <v>1</v>
      </c>
      <c r="AQ242" s="4059">
        <v>0</v>
      </c>
      <c r="AR242" s="4315"/>
      <c r="AS242" s="4267">
        <v>0</v>
      </c>
      <c r="AT242" s="4059">
        <v>0</v>
      </c>
      <c r="AU242" s="4059">
        <v>0</v>
      </c>
      <c r="AV242" s="4059"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221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3954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221"/>
      <c r="B244" s="286" t="s">
        <v>216</v>
      </c>
      <c r="C244" s="441">
        <f t="shared" si="75"/>
        <v>0</v>
      </c>
      <c r="D244" s="442">
        <f t="shared" si="77"/>
        <v>0</v>
      </c>
      <c r="E244" s="3954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221"/>
      <c r="B245" s="477" t="s">
        <v>217</v>
      </c>
      <c r="C245" s="454">
        <f t="shared" si="75"/>
        <v>0</v>
      </c>
      <c r="D245" s="455">
        <f t="shared" si="77"/>
        <v>0</v>
      </c>
      <c r="E245" s="3957">
        <f t="shared" si="77"/>
        <v>0</v>
      </c>
      <c r="F245" s="43"/>
      <c r="G245" s="63"/>
      <c r="H245" s="43"/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/>
      <c r="AR245" s="504"/>
      <c r="AS245" s="43"/>
      <c r="AT245" s="63"/>
      <c r="AU245" s="63"/>
      <c r="AV245" s="63"/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191" t="s">
        <v>218</v>
      </c>
      <c r="B246" s="4329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3959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4320"/>
      <c r="AN246" s="4319"/>
      <c r="AO246" s="4270"/>
      <c r="AP246" s="4281"/>
      <c r="AQ246" s="57"/>
      <c r="AR246" s="57"/>
      <c r="AS246" s="4267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221"/>
      <c r="B247" s="3955" t="s">
        <v>220</v>
      </c>
      <c r="C247" s="441">
        <f t="shared" si="75"/>
        <v>0</v>
      </c>
      <c r="D247" s="442">
        <f t="shared" si="78"/>
        <v>0</v>
      </c>
      <c r="E247" s="3954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221"/>
      <c r="B248" s="3955" t="s">
        <v>221</v>
      </c>
      <c r="C248" s="441">
        <f t="shared" si="75"/>
        <v>0</v>
      </c>
      <c r="D248" s="442">
        <f t="shared" si="78"/>
        <v>0</v>
      </c>
      <c r="E248" s="3954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221"/>
      <c r="B249" s="3955" t="s">
        <v>222</v>
      </c>
      <c r="C249" s="441">
        <f t="shared" si="75"/>
        <v>0</v>
      </c>
      <c r="D249" s="442">
        <f t="shared" si="78"/>
        <v>0</v>
      </c>
      <c r="E249" s="3954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221"/>
      <c r="B250" s="3955" t="s">
        <v>223</v>
      </c>
      <c r="C250" s="436">
        <f t="shared" si="75"/>
        <v>0</v>
      </c>
      <c r="D250" s="437">
        <f t="shared" si="78"/>
        <v>0</v>
      </c>
      <c r="E250" s="3959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275"/>
      <c r="B251" s="469" t="s">
        <v>224</v>
      </c>
      <c r="C251" s="1588">
        <f t="shared" si="75"/>
        <v>5</v>
      </c>
      <c r="D251" s="432">
        <f t="shared" si="78"/>
        <v>3</v>
      </c>
      <c r="E251" s="416">
        <f t="shared" si="78"/>
        <v>2</v>
      </c>
      <c r="F251" s="36">
        <v>0</v>
      </c>
      <c r="G251" s="40">
        <v>0</v>
      </c>
      <c r="H251" s="36">
        <v>0</v>
      </c>
      <c r="I251" s="40">
        <v>1</v>
      </c>
      <c r="J251" s="36">
        <v>1</v>
      </c>
      <c r="K251" s="40">
        <v>0</v>
      </c>
      <c r="L251" s="36">
        <v>0</v>
      </c>
      <c r="M251" s="40">
        <v>1</v>
      </c>
      <c r="N251" s="36">
        <v>0</v>
      </c>
      <c r="O251" s="40">
        <v>0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1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1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1</v>
      </c>
      <c r="AO251" s="44">
        <v>0</v>
      </c>
      <c r="AP251" s="48">
        <v>3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191" t="s">
        <v>225</v>
      </c>
      <c r="B252" s="4329" t="s">
        <v>226</v>
      </c>
      <c r="C252" s="4301">
        <f t="shared" si="75"/>
        <v>0</v>
      </c>
      <c r="D252" s="4302">
        <f t="shared" si="78"/>
        <v>0</v>
      </c>
      <c r="E252" s="4300">
        <f t="shared" si="78"/>
        <v>0</v>
      </c>
      <c r="F252" s="4267"/>
      <c r="G252" s="4059"/>
      <c r="H252" s="4267"/>
      <c r="I252" s="4059"/>
      <c r="J252" s="4267"/>
      <c r="K252" s="4059"/>
      <c r="L252" s="4267"/>
      <c r="M252" s="4059"/>
      <c r="N252" s="4267"/>
      <c r="O252" s="4059"/>
      <c r="P252" s="4267"/>
      <c r="Q252" s="4059"/>
      <c r="R252" s="4267"/>
      <c r="S252" s="4059"/>
      <c r="T252" s="4267"/>
      <c r="U252" s="4059"/>
      <c r="V252" s="4267"/>
      <c r="W252" s="4059"/>
      <c r="X252" s="4267"/>
      <c r="Y252" s="4059"/>
      <c r="Z252" s="4267"/>
      <c r="AA252" s="4059"/>
      <c r="AB252" s="4267"/>
      <c r="AC252" s="4059"/>
      <c r="AD252" s="4267"/>
      <c r="AE252" s="4059"/>
      <c r="AF252" s="4267"/>
      <c r="AG252" s="4059"/>
      <c r="AH252" s="4267"/>
      <c r="AI252" s="4059"/>
      <c r="AJ252" s="4267"/>
      <c r="AK252" s="4059"/>
      <c r="AL252" s="4267"/>
      <c r="AM252" s="4268"/>
      <c r="AN252" s="363"/>
      <c r="AO252" s="373"/>
      <c r="AP252" s="57"/>
      <c r="AQ252" s="507"/>
      <c r="AR252" s="508"/>
      <c r="AS252" s="4267"/>
      <c r="AT252" s="4059"/>
      <c r="AU252" s="4059"/>
      <c r="AV252" s="4059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221"/>
      <c r="B253" s="3953" t="s">
        <v>227</v>
      </c>
      <c r="C253" s="436">
        <f t="shared" si="75"/>
        <v>0</v>
      </c>
      <c r="D253" s="437">
        <f t="shared" si="78"/>
        <v>0</v>
      </c>
      <c r="E253" s="3959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275"/>
      <c r="B254" s="3956" t="s">
        <v>228</v>
      </c>
      <c r="C254" s="4305">
        <f t="shared" si="75"/>
        <v>0</v>
      </c>
      <c r="D254" s="4306">
        <f t="shared" si="78"/>
        <v>0</v>
      </c>
      <c r="E254" s="1454">
        <f t="shared" si="78"/>
        <v>0</v>
      </c>
      <c r="F254" s="4228"/>
      <c r="G254" s="1264"/>
      <c r="H254" s="4228"/>
      <c r="I254" s="1264"/>
      <c r="J254" s="4228"/>
      <c r="K254" s="1264"/>
      <c r="L254" s="4228"/>
      <c r="M254" s="1264"/>
      <c r="N254" s="4228"/>
      <c r="O254" s="1264"/>
      <c r="P254" s="4228"/>
      <c r="Q254" s="1264"/>
      <c r="R254" s="4228"/>
      <c r="S254" s="1264"/>
      <c r="T254" s="4228"/>
      <c r="U254" s="1264"/>
      <c r="V254" s="4228"/>
      <c r="W254" s="1264"/>
      <c r="X254" s="4228"/>
      <c r="Y254" s="1264"/>
      <c r="Z254" s="4228"/>
      <c r="AA254" s="1264"/>
      <c r="AB254" s="4228"/>
      <c r="AC254" s="1264"/>
      <c r="AD254" s="4228"/>
      <c r="AE254" s="1264"/>
      <c r="AF254" s="4228"/>
      <c r="AG254" s="1264"/>
      <c r="AH254" s="4228"/>
      <c r="AI254" s="1264"/>
      <c r="AJ254" s="4228"/>
      <c r="AK254" s="1264"/>
      <c r="AL254" s="4228"/>
      <c r="AM254" s="428"/>
      <c r="AN254" s="4324"/>
      <c r="AO254" s="4325"/>
      <c r="AP254" s="1264"/>
      <c r="AQ254" s="384"/>
      <c r="AR254" s="504"/>
      <c r="AS254" s="4228"/>
      <c r="AT254" s="1264"/>
      <c r="AU254" s="1264"/>
      <c r="AV254" s="1264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284" t="s">
        <v>229</v>
      </c>
      <c r="B255" s="5264"/>
      <c r="C255" s="436">
        <f t="shared" si="75"/>
        <v>0</v>
      </c>
      <c r="D255" s="437">
        <f t="shared" si="78"/>
        <v>0</v>
      </c>
      <c r="E255" s="3959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3954">
        <f t="shared" si="78"/>
        <v>0</v>
      </c>
      <c r="F256" s="36"/>
      <c r="G256" s="40"/>
      <c r="H256" s="36"/>
      <c r="I256" s="40"/>
      <c r="J256" s="36"/>
      <c r="K256" s="40"/>
      <c r="L256" s="36"/>
      <c r="M256" s="40"/>
      <c r="N256" s="36"/>
      <c r="O256" s="40"/>
      <c r="P256" s="36"/>
      <c r="Q256" s="40"/>
      <c r="R256" s="36"/>
      <c r="S256" s="40"/>
      <c r="T256" s="36"/>
      <c r="U256" s="40"/>
      <c r="V256" s="36"/>
      <c r="W256" s="40"/>
      <c r="X256" s="36"/>
      <c r="Y256" s="40"/>
      <c r="Z256" s="36"/>
      <c r="AA256" s="40"/>
      <c r="AB256" s="36"/>
      <c r="AC256" s="40"/>
      <c r="AD256" s="36"/>
      <c r="AE256" s="40"/>
      <c r="AF256" s="36"/>
      <c r="AG256" s="40"/>
      <c r="AH256" s="36"/>
      <c r="AI256" s="40"/>
      <c r="AJ256" s="36"/>
      <c r="AK256" s="40"/>
      <c r="AL256" s="36"/>
      <c r="AM256" s="347"/>
      <c r="AN256" s="363"/>
      <c r="AO256" s="373"/>
      <c r="AP256" s="57"/>
      <c r="AQ256" s="40"/>
      <c r="AR256" s="240"/>
      <c r="AS256" s="36"/>
      <c r="AT256" s="40"/>
      <c r="AU256" s="40"/>
      <c r="AV256" s="40"/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1</v>
      </c>
      <c r="D257" s="442">
        <f t="shared" si="78"/>
        <v>0</v>
      </c>
      <c r="E257" s="3954">
        <f t="shared" si="78"/>
        <v>1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1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1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4</v>
      </c>
      <c r="D258" s="442">
        <f t="shared" si="78"/>
        <v>1</v>
      </c>
      <c r="E258" s="3954">
        <f t="shared" si="78"/>
        <v>3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2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1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1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1</v>
      </c>
      <c r="AO258" s="373">
        <v>0</v>
      </c>
      <c r="AP258" s="57">
        <v>1</v>
      </c>
      <c r="AQ258" s="40">
        <v>0</v>
      </c>
      <c r="AR258" s="240">
        <v>0</v>
      </c>
      <c r="AS258" s="36">
        <v>0</v>
      </c>
      <c r="AT258" s="40">
        <v>0</v>
      </c>
      <c r="AU258" s="40">
        <v>1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191" t="s">
        <v>233</v>
      </c>
      <c r="B259" s="4318" t="s">
        <v>234</v>
      </c>
      <c r="C259" s="441">
        <f t="shared" si="75"/>
        <v>1</v>
      </c>
      <c r="D259" s="442">
        <f t="shared" si="78"/>
        <v>1</v>
      </c>
      <c r="E259" s="3954">
        <f t="shared" si="78"/>
        <v>0</v>
      </c>
      <c r="F259" s="58">
        <v>1</v>
      </c>
      <c r="G259" s="60">
        <v>0</v>
      </c>
      <c r="H259" s="58">
        <v>0</v>
      </c>
      <c r="I259" s="60">
        <v>0</v>
      </c>
      <c r="J259" s="58">
        <v>0</v>
      </c>
      <c r="K259" s="60">
        <v>0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1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221"/>
      <c r="B260" s="286" t="s">
        <v>235</v>
      </c>
      <c r="C260" s="441">
        <f t="shared" si="75"/>
        <v>1</v>
      </c>
      <c r="D260" s="442">
        <f t="shared" si="78"/>
        <v>1</v>
      </c>
      <c r="E260" s="3954">
        <f t="shared" si="78"/>
        <v>0</v>
      </c>
      <c r="F260" s="58">
        <v>0</v>
      </c>
      <c r="G260" s="60">
        <v>0</v>
      </c>
      <c r="H260" s="58">
        <v>1</v>
      </c>
      <c r="I260" s="60">
        <v>0</v>
      </c>
      <c r="J260" s="58">
        <v>0</v>
      </c>
      <c r="K260" s="60">
        <v>0</v>
      </c>
      <c r="L260" s="58">
        <v>0</v>
      </c>
      <c r="M260" s="60">
        <v>0</v>
      </c>
      <c r="N260" s="58">
        <v>0</v>
      </c>
      <c r="O260" s="60">
        <v>0</v>
      </c>
      <c r="P260" s="58">
        <v>0</v>
      </c>
      <c r="Q260" s="60">
        <v>0</v>
      </c>
      <c r="R260" s="58">
        <v>0</v>
      </c>
      <c r="S260" s="60">
        <v>0</v>
      </c>
      <c r="T260" s="58">
        <v>0</v>
      </c>
      <c r="U260" s="60">
        <v>0</v>
      </c>
      <c r="V260" s="58">
        <v>0</v>
      </c>
      <c r="W260" s="60">
        <v>0</v>
      </c>
      <c r="X260" s="58">
        <v>0</v>
      </c>
      <c r="Y260" s="60">
        <v>0</v>
      </c>
      <c r="Z260" s="58">
        <v>0</v>
      </c>
      <c r="AA260" s="60">
        <v>0</v>
      </c>
      <c r="AB260" s="58">
        <v>0</v>
      </c>
      <c r="AC260" s="60">
        <v>0</v>
      </c>
      <c r="AD260" s="58">
        <v>0</v>
      </c>
      <c r="AE260" s="60">
        <v>0</v>
      </c>
      <c r="AF260" s="58">
        <v>0</v>
      </c>
      <c r="AG260" s="60">
        <v>0</v>
      </c>
      <c r="AH260" s="58">
        <v>0</v>
      </c>
      <c r="AI260" s="60">
        <v>0</v>
      </c>
      <c r="AJ260" s="58">
        <v>0</v>
      </c>
      <c r="AK260" s="60">
        <v>0</v>
      </c>
      <c r="AL260" s="58">
        <v>0</v>
      </c>
      <c r="AM260" s="352">
        <v>0</v>
      </c>
      <c r="AN260" s="363">
        <v>0</v>
      </c>
      <c r="AO260" s="373">
        <v>0</v>
      </c>
      <c r="AP260" s="57">
        <v>1</v>
      </c>
      <c r="AQ260" s="60">
        <v>0</v>
      </c>
      <c r="AR260" s="307">
        <v>0</v>
      </c>
      <c r="AS260" s="58">
        <v>0</v>
      </c>
      <c r="AT260" s="60">
        <v>0</v>
      </c>
      <c r="AU260" s="60">
        <v>0</v>
      </c>
      <c r="AV260" s="60"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221"/>
      <c r="B261" s="286" t="s">
        <v>236</v>
      </c>
      <c r="C261" s="441">
        <f t="shared" si="75"/>
        <v>0</v>
      </c>
      <c r="D261" s="442">
        <f t="shared" si="78"/>
        <v>0</v>
      </c>
      <c r="E261" s="3954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221"/>
      <c r="B262" s="286" t="s">
        <v>237</v>
      </c>
      <c r="C262" s="441">
        <f t="shared" si="75"/>
        <v>0</v>
      </c>
      <c r="D262" s="442">
        <f t="shared" si="78"/>
        <v>0</v>
      </c>
      <c r="E262" s="3954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275"/>
      <c r="B263" s="477" t="s">
        <v>238</v>
      </c>
      <c r="C263" s="454">
        <f t="shared" si="75"/>
        <v>0</v>
      </c>
      <c r="D263" s="455">
        <f t="shared" si="78"/>
        <v>0</v>
      </c>
      <c r="E263" s="3957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3970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3957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4324"/>
      <c r="AO265" s="4325"/>
      <c r="AP265" s="1264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276" t="s">
        <v>72</v>
      </c>
      <c r="D267" s="5276"/>
      <c r="E267" s="5276"/>
      <c r="F267" s="5193" t="s">
        <v>250</v>
      </c>
      <c r="G267" s="5219"/>
      <c r="H267" s="5193" t="s">
        <v>251</v>
      </c>
      <c r="I267" s="5219"/>
      <c r="J267" s="5193" t="s">
        <v>252</v>
      </c>
      <c r="K267" s="5219"/>
      <c r="L267" s="5193" t="s">
        <v>253</v>
      </c>
      <c r="M267" s="5219"/>
      <c r="N267" s="5193" t="s">
        <v>254</v>
      </c>
      <c r="O267" s="5219"/>
      <c r="P267" s="5193" t="s">
        <v>255</v>
      </c>
      <c r="Q267" s="5219"/>
      <c r="R267" s="5193" t="s">
        <v>256</v>
      </c>
      <c r="S267" s="5219"/>
      <c r="T267" s="5193" t="s">
        <v>257</v>
      </c>
      <c r="U267" s="5219"/>
      <c r="V267" s="5193" t="s">
        <v>258</v>
      </c>
      <c r="W267" s="5219"/>
      <c r="X267" s="5193" t="s">
        <v>259</v>
      </c>
      <c r="Y267" s="5219"/>
      <c r="Z267" s="5193" t="s">
        <v>260</v>
      </c>
      <c r="AA267" s="5219"/>
      <c r="AB267" s="5193" t="s">
        <v>261</v>
      </c>
      <c r="AC267" s="5219"/>
      <c r="AD267" s="5193" t="s">
        <v>262</v>
      </c>
      <c r="AE267" s="5219"/>
      <c r="AF267" s="5193" t="s">
        <v>263</v>
      </c>
      <c r="AG267" s="5219"/>
      <c r="AH267" s="5193" t="s">
        <v>264</v>
      </c>
      <c r="AI267" s="5219"/>
      <c r="AJ267" s="5193" t="s">
        <v>265</v>
      </c>
      <c r="AK267" s="5219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283"/>
      <c r="B268" s="5196"/>
      <c r="C268" s="4050" t="s">
        <v>97</v>
      </c>
      <c r="D268" s="4051" t="s">
        <v>62</v>
      </c>
      <c r="E268" s="3996" t="s">
        <v>98</v>
      </c>
      <c r="F268" s="4062" t="s">
        <v>62</v>
      </c>
      <c r="G268" s="4013" t="s">
        <v>98</v>
      </c>
      <c r="H268" s="4062" t="s">
        <v>62</v>
      </c>
      <c r="I268" s="4013" t="s">
        <v>98</v>
      </c>
      <c r="J268" s="4062" t="s">
        <v>62</v>
      </c>
      <c r="K268" s="4013" t="s">
        <v>98</v>
      </c>
      <c r="L268" s="4062" t="s">
        <v>62</v>
      </c>
      <c r="M268" s="4013" t="s">
        <v>98</v>
      </c>
      <c r="N268" s="4062" t="s">
        <v>62</v>
      </c>
      <c r="O268" s="4013" t="s">
        <v>98</v>
      </c>
      <c r="P268" s="4062" t="s">
        <v>62</v>
      </c>
      <c r="Q268" s="4013" t="s">
        <v>98</v>
      </c>
      <c r="R268" s="4062" t="s">
        <v>62</v>
      </c>
      <c r="S268" s="4013" t="s">
        <v>98</v>
      </c>
      <c r="T268" s="4062" t="s">
        <v>62</v>
      </c>
      <c r="U268" s="4013" t="s">
        <v>98</v>
      </c>
      <c r="V268" s="4062" t="s">
        <v>62</v>
      </c>
      <c r="W268" s="4013" t="s">
        <v>98</v>
      </c>
      <c r="X268" s="4062" t="s">
        <v>62</v>
      </c>
      <c r="Y268" s="4013" t="s">
        <v>98</v>
      </c>
      <c r="Z268" s="4062" t="s">
        <v>62</v>
      </c>
      <c r="AA268" s="4013" t="s">
        <v>98</v>
      </c>
      <c r="AB268" s="4062" t="s">
        <v>62</v>
      </c>
      <c r="AC268" s="4013" t="s">
        <v>98</v>
      </c>
      <c r="AD268" s="4062" t="s">
        <v>62</v>
      </c>
      <c r="AE268" s="4013" t="s">
        <v>98</v>
      </c>
      <c r="AF268" s="4062" t="s">
        <v>62</v>
      </c>
      <c r="AG268" s="4013" t="s">
        <v>98</v>
      </c>
      <c r="AH268" s="4062" t="s">
        <v>62</v>
      </c>
      <c r="AI268" s="4013" t="s">
        <v>98</v>
      </c>
      <c r="AJ268" s="4062" t="s">
        <v>62</v>
      </c>
      <c r="AK268" s="4013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290" t="s">
        <v>266</v>
      </c>
      <c r="B269" s="4238" t="s">
        <v>171</v>
      </c>
      <c r="C269" s="4239">
        <f>SUM(D269+E269)</f>
        <v>0</v>
      </c>
      <c r="D269" s="4240">
        <f>SUM(F269+H269+J269+L269+N269+P269+R269+T269+V269+X269+Z269+AB269+AD269+AF269+AH269+AJ269)</f>
        <v>0</v>
      </c>
      <c r="E269" s="4216">
        <f>SUM(G269+I269+K269+M269+O269+Q269+S269+U269+W269+Y269+AA269+AC269+AE269+AG269+AI269+AK269)</f>
        <v>0</v>
      </c>
      <c r="F269" s="4267"/>
      <c r="G269" s="4059"/>
      <c r="H269" s="4267"/>
      <c r="I269" s="4059"/>
      <c r="J269" s="4267"/>
      <c r="K269" s="4059"/>
      <c r="L269" s="4267"/>
      <c r="M269" s="4059"/>
      <c r="N269" s="4267"/>
      <c r="O269" s="4059"/>
      <c r="P269" s="4267"/>
      <c r="Q269" s="4059"/>
      <c r="R269" s="4267"/>
      <c r="S269" s="4059"/>
      <c r="T269" s="4267"/>
      <c r="U269" s="4059"/>
      <c r="V269" s="4267"/>
      <c r="W269" s="4059"/>
      <c r="X269" s="4267"/>
      <c r="Y269" s="4059"/>
      <c r="Z269" s="4267"/>
      <c r="AA269" s="4059"/>
      <c r="AB269" s="4267"/>
      <c r="AC269" s="4059"/>
      <c r="AD269" s="4267"/>
      <c r="AE269" s="4059"/>
      <c r="AF269" s="4267"/>
      <c r="AG269" s="4059"/>
      <c r="AH269" s="4267"/>
      <c r="AI269" s="4059"/>
      <c r="AJ269" s="4267"/>
      <c r="AK269" s="4059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291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3962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290" t="s">
        <v>267</v>
      </c>
      <c r="B271" s="4238" t="s">
        <v>171</v>
      </c>
      <c r="C271" s="4239">
        <f>SUM(D271+E271)</f>
        <v>0</v>
      </c>
      <c r="D271" s="4240">
        <f t="shared" si="80"/>
        <v>0</v>
      </c>
      <c r="E271" s="4216">
        <f t="shared" si="80"/>
        <v>0</v>
      </c>
      <c r="F271" s="4267"/>
      <c r="G271" s="4059"/>
      <c r="H271" s="4267"/>
      <c r="I271" s="4059"/>
      <c r="J271" s="4267"/>
      <c r="K271" s="4059"/>
      <c r="L271" s="4267"/>
      <c r="M271" s="4059"/>
      <c r="N271" s="4267"/>
      <c r="O271" s="4059"/>
      <c r="P271" s="4267"/>
      <c r="Q271" s="4059"/>
      <c r="R271" s="4267"/>
      <c r="S271" s="4059"/>
      <c r="T271" s="4267"/>
      <c r="U271" s="4059"/>
      <c r="V271" s="4267"/>
      <c r="W271" s="4059"/>
      <c r="X271" s="4267"/>
      <c r="Y271" s="4059"/>
      <c r="Z271" s="4267"/>
      <c r="AA271" s="4059"/>
      <c r="AB271" s="4267"/>
      <c r="AC271" s="4059"/>
      <c r="AD271" s="4267"/>
      <c r="AE271" s="4059"/>
      <c r="AF271" s="4267"/>
      <c r="AG271" s="4059"/>
      <c r="AH271" s="4267"/>
      <c r="AI271" s="4059"/>
      <c r="AJ271" s="4267"/>
      <c r="AK271" s="4059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291"/>
      <c r="B272" s="88" t="s">
        <v>85</v>
      </c>
      <c r="C272" s="4225">
        <f>SUM(D272+E272)</f>
        <v>0</v>
      </c>
      <c r="D272" s="4226">
        <f t="shared" si="80"/>
        <v>0</v>
      </c>
      <c r="E272" s="3967">
        <f t="shared" si="80"/>
        <v>0</v>
      </c>
      <c r="F272" s="4228"/>
      <c r="G272" s="1264"/>
      <c r="H272" s="4228"/>
      <c r="I272" s="1264"/>
      <c r="J272" s="4228"/>
      <c r="K272" s="1264"/>
      <c r="L272" s="4228"/>
      <c r="M272" s="1264"/>
      <c r="N272" s="4228"/>
      <c r="O272" s="1264"/>
      <c r="P272" s="4228"/>
      <c r="Q272" s="1264"/>
      <c r="R272" s="4228"/>
      <c r="S272" s="1264"/>
      <c r="T272" s="4228"/>
      <c r="U272" s="1264"/>
      <c r="V272" s="4228"/>
      <c r="W272" s="1264"/>
      <c r="X272" s="4228"/>
      <c r="Y272" s="1264"/>
      <c r="Z272" s="4228"/>
      <c r="AA272" s="1264"/>
      <c r="AB272" s="4228"/>
      <c r="AC272" s="1264"/>
      <c r="AD272" s="4228"/>
      <c r="AE272" s="1264"/>
      <c r="AF272" s="4228"/>
      <c r="AG272" s="1264"/>
      <c r="AH272" s="4228"/>
      <c r="AI272" s="1264"/>
      <c r="AJ272" s="4228"/>
      <c r="AK272" s="1264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292" t="s">
        <v>269</v>
      </c>
      <c r="B274" s="5290" t="s">
        <v>270</v>
      </c>
      <c r="C274" s="4905" t="s">
        <v>4</v>
      </c>
      <c r="D274" s="4789"/>
      <c r="E274" s="4889"/>
      <c r="F274" s="5296" t="s">
        <v>271</v>
      </c>
      <c r="G274" s="5297"/>
      <c r="H274" s="5297"/>
      <c r="I274" s="5297"/>
      <c r="J274" s="5297"/>
      <c r="K274" s="5297"/>
      <c r="L274" s="5297"/>
      <c r="M274" s="5297"/>
      <c r="N274" s="5297"/>
      <c r="O274" s="5297"/>
      <c r="P274" s="5297"/>
      <c r="Q274" s="5297"/>
      <c r="R274" s="5297"/>
      <c r="S274" s="5297"/>
      <c r="T274" s="5297"/>
      <c r="U274" s="5297"/>
      <c r="V274" s="5297"/>
      <c r="W274" s="5297"/>
      <c r="X274" s="5297"/>
      <c r="Y274" s="5297"/>
      <c r="Z274" s="5297"/>
      <c r="AA274" s="5297"/>
      <c r="AB274" s="5297"/>
      <c r="AC274" s="5297"/>
      <c r="AD274" s="5297"/>
      <c r="AE274" s="5297"/>
      <c r="AF274" s="5297"/>
      <c r="AG274" s="5297"/>
      <c r="AH274" s="5297"/>
      <c r="AI274" s="5297"/>
      <c r="AJ274" s="5297"/>
      <c r="AK274" s="5298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293"/>
      <c r="B275" s="5295"/>
      <c r="C275" s="5283"/>
      <c r="D275" s="4790"/>
      <c r="E275" s="5196"/>
      <c r="F275" s="5296" t="s">
        <v>183</v>
      </c>
      <c r="G275" s="5299"/>
      <c r="H275" s="5296" t="s">
        <v>184</v>
      </c>
      <c r="I275" s="5299"/>
      <c r="J275" s="5296" t="s">
        <v>119</v>
      </c>
      <c r="K275" s="5299"/>
      <c r="L275" s="5296" t="s">
        <v>12</v>
      </c>
      <c r="M275" s="5299"/>
      <c r="N275" s="5193" t="s">
        <v>13</v>
      </c>
      <c r="O275" s="5219"/>
      <c r="P275" s="5193" t="s">
        <v>14</v>
      </c>
      <c r="Q275" s="5219"/>
      <c r="R275" s="5193" t="s">
        <v>15</v>
      </c>
      <c r="S275" s="5219"/>
      <c r="T275" s="5193" t="s">
        <v>16</v>
      </c>
      <c r="U275" s="5219"/>
      <c r="V275" s="5193" t="s">
        <v>17</v>
      </c>
      <c r="W275" s="5219"/>
      <c r="X275" s="5193" t="s">
        <v>18</v>
      </c>
      <c r="Y275" s="5219"/>
      <c r="Z275" s="5193" t="s">
        <v>273</v>
      </c>
      <c r="AA275" s="5219"/>
      <c r="AB275" s="5193" t="s">
        <v>45</v>
      </c>
      <c r="AC275" s="5219"/>
      <c r="AD275" s="5193" t="s">
        <v>46</v>
      </c>
      <c r="AE275" s="5219"/>
      <c r="AF275" s="5193" t="s">
        <v>274</v>
      </c>
      <c r="AG275" s="5219"/>
      <c r="AH275" s="5193" t="s">
        <v>275</v>
      </c>
      <c r="AI275" s="5219"/>
      <c r="AJ275" s="5257" t="s">
        <v>276</v>
      </c>
      <c r="AK275" s="5300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294"/>
      <c r="B276" s="5291"/>
      <c r="C276" s="4014" t="s">
        <v>97</v>
      </c>
      <c r="D276" s="4015" t="s">
        <v>62</v>
      </c>
      <c r="E276" s="3950" t="s">
        <v>98</v>
      </c>
      <c r="F276" s="4016" t="s">
        <v>62</v>
      </c>
      <c r="G276" s="686" t="s">
        <v>98</v>
      </c>
      <c r="H276" s="4016" t="s">
        <v>62</v>
      </c>
      <c r="I276" s="686" t="s">
        <v>98</v>
      </c>
      <c r="J276" s="4016" t="s">
        <v>62</v>
      </c>
      <c r="K276" s="686" t="s">
        <v>98</v>
      </c>
      <c r="L276" s="4016" t="s">
        <v>62</v>
      </c>
      <c r="M276" s="686" t="s">
        <v>98</v>
      </c>
      <c r="N276" s="4016" t="s">
        <v>62</v>
      </c>
      <c r="O276" s="686" t="s">
        <v>98</v>
      </c>
      <c r="P276" s="4016" t="s">
        <v>62</v>
      </c>
      <c r="Q276" s="686" t="s">
        <v>98</v>
      </c>
      <c r="R276" s="4016" t="s">
        <v>62</v>
      </c>
      <c r="S276" s="686" t="s">
        <v>98</v>
      </c>
      <c r="T276" s="4017" t="s">
        <v>62</v>
      </c>
      <c r="U276" s="4017" t="s">
        <v>98</v>
      </c>
      <c r="V276" s="4330" t="s">
        <v>62</v>
      </c>
      <c r="W276" s="686" t="s">
        <v>98</v>
      </c>
      <c r="X276" s="4016" t="s">
        <v>62</v>
      </c>
      <c r="Y276" s="686" t="s">
        <v>98</v>
      </c>
      <c r="Z276" s="4016" t="s">
        <v>62</v>
      </c>
      <c r="AA276" s="686" t="s">
        <v>98</v>
      </c>
      <c r="AB276" s="4016" t="s">
        <v>62</v>
      </c>
      <c r="AC276" s="686" t="s">
        <v>98</v>
      </c>
      <c r="AD276" s="4016" t="s">
        <v>62</v>
      </c>
      <c r="AE276" s="686" t="s">
        <v>98</v>
      </c>
      <c r="AF276" s="4016" t="s">
        <v>62</v>
      </c>
      <c r="AG276" s="686" t="s">
        <v>98</v>
      </c>
      <c r="AH276" s="4016" t="s">
        <v>62</v>
      </c>
      <c r="AI276" s="686" t="s">
        <v>98</v>
      </c>
      <c r="AJ276" s="4016" t="s">
        <v>62</v>
      </c>
      <c r="AK276" s="687" t="s">
        <v>98</v>
      </c>
      <c r="AL276" s="5196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290" t="s">
        <v>277</v>
      </c>
      <c r="B277" s="4018" t="s">
        <v>73</v>
      </c>
      <c r="C277" s="4019">
        <f>SUM(D277+E277)</f>
        <v>0</v>
      </c>
      <c r="D277" s="4020">
        <f>SUM(F277+H277+J277+L277+N277+P277+R277+T277+V277+X277+Z277+AB277+AD277+AF277+AH277+AJ277)</f>
        <v>0</v>
      </c>
      <c r="E277" s="4057">
        <f>SUM(G277+I277+K277+M277+O277+Q277+S277+U277+W277+Y277+AA277+AC277+AE277+AG277+AI277+AK277)</f>
        <v>0</v>
      </c>
      <c r="F277" s="4267"/>
      <c r="G277" s="4059"/>
      <c r="H277" s="4267"/>
      <c r="I277" s="4059"/>
      <c r="J277" s="4267"/>
      <c r="K277" s="4059"/>
      <c r="L277" s="4267"/>
      <c r="M277" s="4059"/>
      <c r="N277" s="4267"/>
      <c r="O277" s="4059"/>
      <c r="P277" s="4267"/>
      <c r="Q277" s="4059"/>
      <c r="R277" s="4267"/>
      <c r="S277" s="4059"/>
      <c r="T277" s="4267"/>
      <c r="U277" s="4059"/>
      <c r="V277" s="4267"/>
      <c r="W277" s="4059"/>
      <c r="X277" s="4267"/>
      <c r="Y277" s="4059"/>
      <c r="Z277" s="4267"/>
      <c r="AA277" s="4059"/>
      <c r="AB277" s="4267"/>
      <c r="AC277" s="4059"/>
      <c r="AD277" s="4267"/>
      <c r="AE277" s="4059"/>
      <c r="AF277" s="4267"/>
      <c r="AG277" s="4059"/>
      <c r="AH277" s="4267"/>
      <c r="AI277" s="4059"/>
      <c r="AJ277" s="4267"/>
      <c r="AK277" s="4217"/>
      <c r="AL277" s="4059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291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290" t="s">
        <v>278</v>
      </c>
      <c r="B279" s="3972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4233"/>
      <c r="AW279" s="4234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291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4246"/>
      <c r="AW280" s="4247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4246"/>
      <c r="AW281" s="4247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274" t="s">
        <v>281</v>
      </c>
      <c r="D282" s="5274"/>
      <c r="E282" s="5274"/>
      <c r="F282" s="5193" t="s">
        <v>282</v>
      </c>
      <c r="G282" s="5194"/>
      <c r="H282" s="5194"/>
      <c r="I282" s="5194"/>
      <c r="J282" s="5194"/>
      <c r="K282" s="5194"/>
      <c r="L282" s="5194"/>
      <c r="M282" s="5194"/>
      <c r="N282" s="5194"/>
      <c r="O282" s="5194"/>
      <c r="P282" s="5194"/>
      <c r="Q282" s="5194"/>
      <c r="R282" s="5194"/>
      <c r="S282" s="5194"/>
      <c r="T282" s="5194"/>
      <c r="U282" s="5194"/>
      <c r="V282" s="5194"/>
      <c r="W282" s="5194"/>
      <c r="X282" s="5194"/>
      <c r="Y282" s="5194"/>
      <c r="Z282" s="5194"/>
      <c r="AA282" s="5194"/>
      <c r="AB282" s="5194"/>
      <c r="AC282" s="5194"/>
      <c r="AD282" s="5194"/>
      <c r="AE282" s="5194"/>
      <c r="AF282" s="5194"/>
      <c r="AG282" s="5194"/>
      <c r="AH282" s="5194"/>
      <c r="AI282" s="5194"/>
      <c r="AJ282" s="5194"/>
      <c r="AK282" s="5194"/>
      <c r="AL282" s="5194"/>
      <c r="AM282" s="5195"/>
      <c r="AN282" s="5271" t="s">
        <v>85</v>
      </c>
      <c r="AO282" s="5271"/>
      <c r="AP282" s="5258"/>
      <c r="AQ282" s="5055" t="s">
        <v>283</v>
      </c>
      <c r="AR282" s="4918"/>
      <c r="AS282" s="5191" t="s">
        <v>7</v>
      </c>
      <c r="AT282" s="5191" t="s">
        <v>8</v>
      </c>
      <c r="AU282" s="4889" t="s">
        <v>244</v>
      </c>
      <c r="AV282" s="4026"/>
      <c r="AW282" s="4027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301"/>
      <c r="D283" s="5301"/>
      <c r="E283" s="5301"/>
      <c r="F283" s="5257" t="s">
        <v>284</v>
      </c>
      <c r="G283" s="5271"/>
      <c r="H283" s="5257" t="s">
        <v>183</v>
      </c>
      <c r="I283" s="5271"/>
      <c r="J283" s="5257" t="s">
        <v>184</v>
      </c>
      <c r="K283" s="5271"/>
      <c r="L283" s="5257" t="s">
        <v>119</v>
      </c>
      <c r="M283" s="5271"/>
      <c r="N283" s="5257" t="s">
        <v>12</v>
      </c>
      <c r="O283" s="5271"/>
      <c r="P283" s="5257" t="s">
        <v>121</v>
      </c>
      <c r="Q283" s="5258"/>
      <c r="R283" s="5257" t="s">
        <v>122</v>
      </c>
      <c r="S283" s="5258"/>
      <c r="T283" s="5257" t="s">
        <v>123</v>
      </c>
      <c r="U283" s="5258"/>
      <c r="V283" s="5257" t="s">
        <v>124</v>
      </c>
      <c r="W283" s="5258"/>
      <c r="X283" s="5257" t="s">
        <v>125</v>
      </c>
      <c r="Y283" s="5258"/>
      <c r="Z283" s="5257" t="s">
        <v>126</v>
      </c>
      <c r="AA283" s="5258"/>
      <c r="AB283" s="5257" t="s">
        <v>127</v>
      </c>
      <c r="AC283" s="5258"/>
      <c r="AD283" s="5257" t="s">
        <v>128</v>
      </c>
      <c r="AE283" s="5258"/>
      <c r="AF283" s="5257" t="s">
        <v>129</v>
      </c>
      <c r="AG283" s="5258"/>
      <c r="AH283" s="5257" t="s">
        <v>130</v>
      </c>
      <c r="AI283" s="5258"/>
      <c r="AJ283" s="5257" t="s">
        <v>131</v>
      </c>
      <c r="AK283" s="5258"/>
      <c r="AL283" s="5257" t="s">
        <v>132</v>
      </c>
      <c r="AM283" s="5300"/>
      <c r="AN283" s="4887" t="s">
        <v>285</v>
      </c>
      <c r="AO283" s="4887" t="s">
        <v>286</v>
      </c>
      <c r="AP283" s="4889" t="s">
        <v>287</v>
      </c>
      <c r="AQ283" s="5302"/>
      <c r="AR283" s="5303"/>
      <c r="AS283" s="5221"/>
      <c r="AT283" s="5221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283"/>
      <c r="B284" s="5196"/>
      <c r="C284" s="4028" t="s">
        <v>97</v>
      </c>
      <c r="D284" s="4331" t="s">
        <v>62</v>
      </c>
      <c r="E284" s="4013" t="s">
        <v>98</v>
      </c>
      <c r="F284" s="4028" t="s">
        <v>288</v>
      </c>
      <c r="G284" s="4030" t="s">
        <v>98</v>
      </c>
      <c r="H284" s="4028" t="s">
        <v>288</v>
      </c>
      <c r="I284" s="4030" t="s">
        <v>98</v>
      </c>
      <c r="J284" s="4028" t="s">
        <v>288</v>
      </c>
      <c r="K284" s="4030" t="s">
        <v>98</v>
      </c>
      <c r="L284" s="4028" t="s">
        <v>288</v>
      </c>
      <c r="M284" s="4030" t="s">
        <v>98</v>
      </c>
      <c r="N284" s="4028" t="s">
        <v>288</v>
      </c>
      <c r="O284" s="4030" t="s">
        <v>98</v>
      </c>
      <c r="P284" s="4028" t="s">
        <v>288</v>
      </c>
      <c r="Q284" s="4030" t="s">
        <v>98</v>
      </c>
      <c r="R284" s="4028" t="s">
        <v>288</v>
      </c>
      <c r="S284" s="4030" t="s">
        <v>98</v>
      </c>
      <c r="T284" s="4028" t="s">
        <v>288</v>
      </c>
      <c r="U284" s="4030" t="s">
        <v>98</v>
      </c>
      <c r="V284" s="4028" t="s">
        <v>288</v>
      </c>
      <c r="W284" s="4030" t="s">
        <v>98</v>
      </c>
      <c r="X284" s="4028" t="s">
        <v>288</v>
      </c>
      <c r="Y284" s="4030" t="s">
        <v>98</v>
      </c>
      <c r="Z284" s="4028" t="s">
        <v>288</v>
      </c>
      <c r="AA284" s="4030" t="s">
        <v>98</v>
      </c>
      <c r="AB284" s="4028" t="s">
        <v>288</v>
      </c>
      <c r="AC284" s="4030" t="s">
        <v>98</v>
      </c>
      <c r="AD284" s="4028" t="s">
        <v>288</v>
      </c>
      <c r="AE284" s="4030" t="s">
        <v>98</v>
      </c>
      <c r="AF284" s="4028" t="s">
        <v>288</v>
      </c>
      <c r="AG284" s="4030" t="s">
        <v>98</v>
      </c>
      <c r="AH284" s="4028" t="s">
        <v>288</v>
      </c>
      <c r="AI284" s="4030" t="s">
        <v>98</v>
      </c>
      <c r="AJ284" s="4028" t="s">
        <v>288</v>
      </c>
      <c r="AK284" s="4030" t="s">
        <v>98</v>
      </c>
      <c r="AL284" s="4028" t="s">
        <v>288</v>
      </c>
      <c r="AM284" s="4031" t="s">
        <v>98</v>
      </c>
      <c r="AN284" s="5304"/>
      <c r="AO284" s="5304"/>
      <c r="AP284" s="5196"/>
      <c r="AQ284" s="4028" t="s">
        <v>289</v>
      </c>
      <c r="AR284" s="3966" t="s">
        <v>290</v>
      </c>
      <c r="AS284" s="5275"/>
      <c r="AT284" s="5275"/>
      <c r="AU284" s="5196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197" t="s">
        <v>291</v>
      </c>
      <c r="B285" s="5198"/>
      <c r="C285" s="4332">
        <f t="shared" ref="C285:C294" si="82">SUM(D285+E285)</f>
        <v>9</v>
      </c>
      <c r="D285" s="4333">
        <f>SUM(F285+H285+J285+L285+N285+P285+R285+T285+V285+X285+Z285+AB285+AD285+AF285+AH285+AJ285+AL285)</f>
        <v>2</v>
      </c>
      <c r="E285" s="4007">
        <f>SUM(G285+I285+K285+M285+O285+Q285+S285+U285+W285+Y285+AA285+AC285+AE285+AG285+AI285+AK285+AM285)</f>
        <v>7</v>
      </c>
      <c r="F285" s="4332">
        <f>SUM(F295:F303)</f>
        <v>0</v>
      </c>
      <c r="G285" s="4334">
        <f>SUM(G295:G303)</f>
        <v>0</v>
      </c>
      <c r="H285" s="4332">
        <f>SUM(H295:H303)</f>
        <v>0</v>
      </c>
      <c r="I285" s="4334">
        <f>SUM(I295:I303)</f>
        <v>0</v>
      </c>
      <c r="J285" s="4332">
        <f>SUM(J295:J303)</f>
        <v>0</v>
      </c>
      <c r="K285" s="4334">
        <f>SUM(K286:K303)</f>
        <v>0</v>
      </c>
      <c r="L285" s="4332">
        <f>SUM(L295:L303)</f>
        <v>0</v>
      </c>
      <c r="M285" s="4334">
        <f>SUM(M286:M303)</f>
        <v>0</v>
      </c>
      <c r="N285" s="4332">
        <f>SUM(N295:N303)</f>
        <v>0</v>
      </c>
      <c r="O285" s="4334">
        <f>SUM(O286:O303)</f>
        <v>2</v>
      </c>
      <c r="P285" s="4332">
        <f>SUM(P295:P303)</f>
        <v>1</v>
      </c>
      <c r="Q285" s="4334">
        <f>SUM(Q286:Q303)</f>
        <v>0</v>
      </c>
      <c r="R285" s="4332">
        <f>SUM(R295:R303)</f>
        <v>0</v>
      </c>
      <c r="S285" s="4334">
        <f>SUM(S286:S303)</f>
        <v>4</v>
      </c>
      <c r="T285" s="4332">
        <f>SUM(T295:T303)</f>
        <v>0</v>
      </c>
      <c r="U285" s="4334">
        <f>SUM(U286:U303)</f>
        <v>0</v>
      </c>
      <c r="V285" s="4332">
        <f>SUM(V295:V303)</f>
        <v>1</v>
      </c>
      <c r="W285" s="4334">
        <f>SUM(W286:W303)</f>
        <v>1</v>
      </c>
      <c r="X285" s="4332">
        <f>SUM(X295:X303)</f>
        <v>0</v>
      </c>
      <c r="Y285" s="4334">
        <f>SUM(Y286:Y303)</f>
        <v>0</v>
      </c>
      <c r="Z285" s="4332">
        <f>SUM(Z295:Z303)</f>
        <v>0</v>
      </c>
      <c r="AA285" s="4334">
        <f>SUM(AA286:AA303)</f>
        <v>0</v>
      </c>
      <c r="AB285" s="4332">
        <f t="shared" ref="AB285:AM285" si="83">SUM(AB295:AB303)</f>
        <v>0</v>
      </c>
      <c r="AC285" s="4334">
        <f>SUM(AC286:AC303)</f>
        <v>0</v>
      </c>
      <c r="AD285" s="4332">
        <f t="shared" si="83"/>
        <v>0</v>
      </c>
      <c r="AE285" s="4334">
        <f t="shared" si="83"/>
        <v>0</v>
      </c>
      <c r="AF285" s="4332">
        <f t="shared" si="83"/>
        <v>0</v>
      </c>
      <c r="AG285" s="4334">
        <f t="shared" si="83"/>
        <v>0</v>
      </c>
      <c r="AH285" s="4332">
        <f t="shared" si="83"/>
        <v>0</v>
      </c>
      <c r="AI285" s="4334">
        <f t="shared" si="83"/>
        <v>0</v>
      </c>
      <c r="AJ285" s="4332">
        <f t="shared" si="83"/>
        <v>0</v>
      </c>
      <c r="AK285" s="4334">
        <f t="shared" si="83"/>
        <v>0</v>
      </c>
      <c r="AL285" s="4332">
        <f>SUM(AL295:AL303)</f>
        <v>0</v>
      </c>
      <c r="AM285" s="4335">
        <f t="shared" si="83"/>
        <v>0</v>
      </c>
      <c r="AN285" s="4021">
        <f t="shared" ref="AN285:AU285" si="84">SUM(AN286:AN303)</f>
        <v>0</v>
      </c>
      <c r="AO285" s="4021">
        <f t="shared" si="84"/>
        <v>0</v>
      </c>
      <c r="AP285" s="4022">
        <f t="shared" si="84"/>
        <v>0</v>
      </c>
      <c r="AQ285" s="4332">
        <f t="shared" si="84"/>
        <v>0</v>
      </c>
      <c r="AR285" s="4022">
        <f t="shared" si="84"/>
        <v>0</v>
      </c>
      <c r="AS285" s="4336">
        <f t="shared" si="84"/>
        <v>0</v>
      </c>
      <c r="AT285" s="4336">
        <f t="shared" si="84"/>
        <v>0</v>
      </c>
      <c r="AU285" s="4007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4337" t="s">
        <v>33</v>
      </c>
      <c r="C286" s="234">
        <f t="shared" si="82"/>
        <v>2</v>
      </c>
      <c r="D286" s="4338"/>
      <c r="E286" s="4024">
        <f t="shared" ref="E286:E294" si="85">SUM(K286+M286+O286+Q286+S286+U286+W286+Y286+AA286+AC286)</f>
        <v>2</v>
      </c>
      <c r="F286" s="4339"/>
      <c r="G286" s="507"/>
      <c r="H286" s="4339"/>
      <c r="I286" s="507"/>
      <c r="J286" s="4339"/>
      <c r="K286" s="57"/>
      <c r="L286" s="4339"/>
      <c r="M286" s="57"/>
      <c r="N286" s="4339"/>
      <c r="O286" s="57">
        <v>1</v>
      </c>
      <c r="P286" s="4339"/>
      <c r="Q286" s="57"/>
      <c r="R286" s="4339"/>
      <c r="S286" s="57">
        <v>1</v>
      </c>
      <c r="T286" s="4339"/>
      <c r="U286" s="57"/>
      <c r="V286" s="4339"/>
      <c r="W286" s="57"/>
      <c r="X286" s="4339"/>
      <c r="Y286" s="57"/>
      <c r="Z286" s="4339"/>
      <c r="AA286" s="57"/>
      <c r="AB286" s="4339"/>
      <c r="AC286" s="57"/>
      <c r="AD286" s="4339"/>
      <c r="AE286" s="507"/>
      <c r="AF286" s="4339"/>
      <c r="AG286" s="507"/>
      <c r="AH286" s="4339"/>
      <c r="AI286" s="507"/>
      <c r="AJ286" s="4339"/>
      <c r="AK286" s="507"/>
      <c r="AL286" s="4339"/>
      <c r="AM286" s="551"/>
      <c r="AN286" s="4025">
        <v>0</v>
      </c>
      <c r="AO286" s="373">
        <v>0</v>
      </c>
      <c r="AP286" s="57">
        <v>0</v>
      </c>
      <c r="AQ286" s="55">
        <v>0</v>
      </c>
      <c r="AR286" s="57">
        <v>0</v>
      </c>
      <c r="AS286" s="439">
        <v>0</v>
      </c>
      <c r="AT286" s="439">
        <v>0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3959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>
        <v>0</v>
      </c>
      <c r="AO287" s="373">
        <v>0</v>
      </c>
      <c r="AP287" s="57">
        <v>0</v>
      </c>
      <c r="AQ287" s="55">
        <v>0</v>
      </c>
      <c r="AR287" s="57">
        <v>0</v>
      </c>
      <c r="AS287" s="439">
        <v>0</v>
      </c>
      <c r="AT287" s="439">
        <v>0</v>
      </c>
      <c r="AU287" s="57">
        <v>0</v>
      </c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3954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>
        <v>0</v>
      </c>
      <c r="AO288" s="237">
        <v>0</v>
      </c>
      <c r="AP288" s="40">
        <v>0</v>
      </c>
      <c r="AQ288" s="36">
        <v>0</v>
      </c>
      <c r="AR288" s="40">
        <v>0</v>
      </c>
      <c r="AS288" s="240">
        <v>0</v>
      </c>
      <c r="AT288" s="240">
        <v>0</v>
      </c>
      <c r="AU288" s="40">
        <v>0</v>
      </c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3954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>
        <v>0</v>
      </c>
      <c r="AO289" s="237">
        <v>0</v>
      </c>
      <c r="AP289" s="40">
        <v>0</v>
      </c>
      <c r="AQ289" s="36">
        <v>0</v>
      </c>
      <c r="AR289" s="40">
        <v>0</v>
      </c>
      <c r="AS289" s="240">
        <v>0</v>
      </c>
      <c r="AT289" s="240">
        <v>0</v>
      </c>
      <c r="AU289" s="40">
        <v>0</v>
      </c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3954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>
        <v>0</v>
      </c>
      <c r="AO290" s="237">
        <v>0</v>
      </c>
      <c r="AP290" s="40">
        <v>0</v>
      </c>
      <c r="AQ290" s="36">
        <v>0</v>
      </c>
      <c r="AR290" s="40">
        <v>0</v>
      </c>
      <c r="AS290" s="240">
        <v>0</v>
      </c>
      <c r="AT290" s="240">
        <v>0</v>
      </c>
      <c r="AU290" s="40">
        <v>0</v>
      </c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3954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>
        <v>0</v>
      </c>
      <c r="AO291" s="237">
        <v>0</v>
      </c>
      <c r="AP291" s="40">
        <v>0</v>
      </c>
      <c r="AQ291" s="36">
        <v>0</v>
      </c>
      <c r="AR291" s="40">
        <v>0</v>
      </c>
      <c r="AS291" s="240">
        <v>0</v>
      </c>
      <c r="AT291" s="240">
        <v>0</v>
      </c>
      <c r="AU291" s="40">
        <v>0</v>
      </c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3954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>
        <v>0</v>
      </c>
      <c r="AO292" s="237">
        <v>0</v>
      </c>
      <c r="AP292" s="40">
        <v>0</v>
      </c>
      <c r="AQ292" s="36">
        <v>0</v>
      </c>
      <c r="AR292" s="40">
        <v>0</v>
      </c>
      <c r="AS292" s="240">
        <v>0</v>
      </c>
      <c r="AT292" s="240">
        <v>0</v>
      </c>
      <c r="AU292" s="40">
        <v>0</v>
      </c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3954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>
        <v>0</v>
      </c>
      <c r="AO293" s="237">
        <v>0</v>
      </c>
      <c r="AP293" s="40">
        <v>0</v>
      </c>
      <c r="AQ293" s="36">
        <v>0</v>
      </c>
      <c r="AR293" s="40">
        <v>0</v>
      </c>
      <c r="AS293" s="240">
        <v>0</v>
      </c>
      <c r="AT293" s="240">
        <v>0</v>
      </c>
      <c r="AU293" s="40">
        <v>0</v>
      </c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305"/>
      <c r="B294" s="3961" t="s">
        <v>299</v>
      </c>
      <c r="C294" s="287">
        <f t="shared" si="82"/>
        <v>0</v>
      </c>
      <c r="D294" s="559"/>
      <c r="E294" s="3957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>
        <v>0</v>
      </c>
      <c r="AO294" s="244">
        <v>0</v>
      </c>
      <c r="AP294" s="63">
        <v>0</v>
      </c>
      <c r="AQ294" s="43">
        <v>0</v>
      </c>
      <c r="AR294" s="63">
        <v>0</v>
      </c>
      <c r="AS294" s="298">
        <v>0</v>
      </c>
      <c r="AT294" s="298">
        <v>0</v>
      </c>
      <c r="AU294" s="63">
        <v>0</v>
      </c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5306" t="s">
        <v>300</v>
      </c>
      <c r="B295" s="4023" t="s">
        <v>33</v>
      </c>
      <c r="C295" s="436">
        <f t="shared" ref="C295:C303" si="93">SUM(D295+E295)</f>
        <v>2</v>
      </c>
      <c r="D295" s="437">
        <f>SUM(F295+H295+J295+L295+N295+P295+R295+T295+V295+X295+Z295+AB295+AD295+AF295+AH295+AJ295+AL295)</f>
        <v>2</v>
      </c>
      <c r="E295" s="3959">
        <f>SUM(G295+I295+K295+M295+O295+Q295+S295+U295+W295+Y295+AA295+AC295+AE295+AG295+AI295+AK295+AM295)</f>
        <v>0</v>
      </c>
      <c r="F295" s="1169"/>
      <c r="G295" s="1170"/>
      <c r="H295" s="1171"/>
      <c r="I295" s="1170"/>
      <c r="J295" s="1171"/>
      <c r="K295" s="381"/>
      <c r="L295" s="1172"/>
      <c r="M295" s="1170"/>
      <c r="N295" s="1171"/>
      <c r="O295" s="1173"/>
      <c r="P295" s="1169">
        <v>1</v>
      </c>
      <c r="Q295" s="1170"/>
      <c r="R295" s="1171"/>
      <c r="S295" s="1173"/>
      <c r="T295" s="1169"/>
      <c r="U295" s="1170"/>
      <c r="V295" s="1171">
        <v>1</v>
      </c>
      <c r="W295" s="1173"/>
      <c r="X295" s="1169"/>
      <c r="Y295" s="1170"/>
      <c r="Z295" s="1171"/>
      <c r="AA295" s="1173"/>
      <c r="AB295" s="1169"/>
      <c r="AC295" s="1170"/>
      <c r="AD295" s="1171"/>
      <c r="AE295" s="1173"/>
      <c r="AF295" s="1169"/>
      <c r="AG295" s="1170"/>
      <c r="AH295" s="1171"/>
      <c r="AI295" s="1173"/>
      <c r="AJ295" s="1169"/>
      <c r="AK295" s="1170"/>
      <c r="AL295" s="1171"/>
      <c r="AM295" s="1174"/>
      <c r="AN295" s="4025">
        <v>0</v>
      </c>
      <c r="AO295" s="373">
        <v>0</v>
      </c>
      <c r="AP295" s="57">
        <v>0</v>
      </c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3959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>
        <v>0</v>
      </c>
      <c r="AO296" s="373">
        <v>0</v>
      </c>
      <c r="AP296" s="57">
        <v>0</v>
      </c>
      <c r="AQ296" s="55">
        <v>0</v>
      </c>
      <c r="AR296" s="57">
        <v>0</v>
      </c>
      <c r="AS296" s="439">
        <v>0</v>
      </c>
      <c r="AT296" s="439">
        <v>0</v>
      </c>
      <c r="AU296" s="57">
        <v>0</v>
      </c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5</v>
      </c>
      <c r="D297" s="235">
        <f t="shared" si="94"/>
        <v>0</v>
      </c>
      <c r="E297" s="3954">
        <f t="shared" si="94"/>
        <v>5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>
        <v>1</v>
      </c>
      <c r="P297" s="36"/>
      <c r="Q297" s="41"/>
      <c r="R297" s="237"/>
      <c r="S297" s="38">
        <v>3</v>
      </c>
      <c r="T297" s="36"/>
      <c r="U297" s="41"/>
      <c r="V297" s="237"/>
      <c r="W297" s="38">
        <v>1</v>
      </c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>
        <v>0</v>
      </c>
      <c r="AO297" s="237">
        <v>0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3954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>
        <v>0</v>
      </c>
      <c r="AO298" s="237">
        <v>0</v>
      </c>
      <c r="AP298" s="40">
        <v>0</v>
      </c>
      <c r="AQ298" s="36">
        <v>0</v>
      </c>
      <c r="AR298" s="40">
        <v>0</v>
      </c>
      <c r="AS298" s="240">
        <v>0</v>
      </c>
      <c r="AT298" s="240">
        <v>0</v>
      </c>
      <c r="AU298" s="40">
        <v>0</v>
      </c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3954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>
        <v>0</v>
      </c>
      <c r="AO299" s="237">
        <v>0</v>
      </c>
      <c r="AP299" s="40">
        <v>0</v>
      </c>
      <c r="AQ299" s="36">
        <v>0</v>
      </c>
      <c r="AR299" s="40">
        <v>0</v>
      </c>
      <c r="AS299" s="240">
        <v>0</v>
      </c>
      <c r="AT299" s="240">
        <v>0</v>
      </c>
      <c r="AU299" s="40">
        <v>0</v>
      </c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3954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>
        <v>0</v>
      </c>
      <c r="AO300" s="237">
        <v>0</v>
      </c>
      <c r="AP300" s="40">
        <v>0</v>
      </c>
      <c r="AQ300" s="36">
        <v>0</v>
      </c>
      <c r="AR300" s="40">
        <v>0</v>
      </c>
      <c r="AS300" s="240">
        <v>0</v>
      </c>
      <c r="AT300" s="240">
        <v>0</v>
      </c>
      <c r="AU300" s="40">
        <v>0</v>
      </c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3954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>
        <v>0</v>
      </c>
      <c r="AO301" s="237">
        <v>0</v>
      </c>
      <c r="AP301" s="40">
        <v>0</v>
      </c>
      <c r="AQ301" s="36">
        <v>0</v>
      </c>
      <c r="AR301" s="40">
        <v>0</v>
      </c>
      <c r="AS301" s="240">
        <v>0</v>
      </c>
      <c r="AT301" s="240">
        <v>0</v>
      </c>
      <c r="AU301" s="40">
        <v>0</v>
      </c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3954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>
        <v>0</v>
      </c>
      <c r="AO302" s="237">
        <v>0</v>
      </c>
      <c r="AP302" s="40">
        <v>0</v>
      </c>
      <c r="AQ302" s="36">
        <v>0</v>
      </c>
      <c r="AR302" s="40">
        <v>0</v>
      </c>
      <c r="AS302" s="240">
        <v>0</v>
      </c>
      <c r="AT302" s="240">
        <v>0</v>
      </c>
      <c r="AU302" s="40">
        <v>0</v>
      </c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305"/>
      <c r="B303" s="3961" t="s">
        <v>299</v>
      </c>
      <c r="C303" s="287">
        <f t="shared" si="93"/>
        <v>0</v>
      </c>
      <c r="D303" s="288">
        <f t="shared" si="94"/>
        <v>0</v>
      </c>
      <c r="E303" s="3957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>
        <v>0</v>
      </c>
      <c r="AO303" s="244">
        <v>0</v>
      </c>
      <c r="AP303" s="63">
        <v>0</v>
      </c>
      <c r="AQ303" s="43">
        <v>0</v>
      </c>
      <c r="AR303" s="63">
        <v>0</v>
      </c>
      <c r="AS303" s="298">
        <v>0</v>
      </c>
      <c r="AT303" s="63">
        <v>0</v>
      </c>
      <c r="AU303" s="63">
        <v>0</v>
      </c>
      <c r="AV303" s="53" t="str">
        <f>CB303&amp;CC303&amp;CD303</f>
        <v/>
      </c>
      <c r="AX303" s="4026"/>
      <c r="AY303" s="4247"/>
      <c r="AZ303" s="4247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4026"/>
      <c r="AY304" s="4247"/>
      <c r="AZ304" s="4247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193" t="s">
        <v>302</v>
      </c>
      <c r="G305" s="5194"/>
      <c r="H305" s="5194"/>
      <c r="I305" s="5194"/>
      <c r="J305" s="5194"/>
      <c r="K305" s="5194"/>
      <c r="L305" s="5194"/>
      <c r="M305" s="5194"/>
      <c r="N305" s="5194"/>
      <c r="O305" s="5194"/>
      <c r="P305" s="5194"/>
      <c r="Q305" s="5194"/>
      <c r="R305" s="5194"/>
      <c r="S305" s="5194"/>
      <c r="T305" s="5194"/>
      <c r="U305" s="5194"/>
      <c r="V305" s="5194"/>
      <c r="W305" s="5194"/>
      <c r="X305" s="5194"/>
      <c r="Y305" s="5194"/>
      <c r="Z305" s="5194"/>
      <c r="AA305" s="5194"/>
      <c r="AB305" s="5194"/>
      <c r="AC305" s="5194"/>
      <c r="AD305" s="5194"/>
      <c r="AE305" s="5194"/>
      <c r="AF305" s="5194"/>
      <c r="AG305" s="5194"/>
      <c r="AH305" s="5194"/>
      <c r="AI305" s="5194"/>
      <c r="AJ305" s="5194"/>
      <c r="AK305" s="5194"/>
      <c r="AL305" s="5194"/>
      <c r="AM305" s="5194"/>
      <c r="AN305" s="5194"/>
      <c r="AO305" s="5194"/>
      <c r="AP305" s="5194"/>
      <c r="AQ305" s="5194"/>
      <c r="AR305" s="5194"/>
      <c r="AS305" s="5195"/>
      <c r="AT305" s="5307" t="s">
        <v>283</v>
      </c>
      <c r="AU305" s="5308"/>
      <c r="AV305" s="5191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312"/>
      <c r="D306" s="4909"/>
      <c r="E306" s="5305"/>
      <c r="F306" s="5257" t="s">
        <v>303</v>
      </c>
      <c r="G306" s="5271"/>
      <c r="H306" s="5257" t="s">
        <v>304</v>
      </c>
      <c r="I306" s="5271"/>
      <c r="J306" s="5257" t="s">
        <v>305</v>
      </c>
      <c r="K306" s="5271"/>
      <c r="L306" s="5257" t="s">
        <v>306</v>
      </c>
      <c r="M306" s="5271"/>
      <c r="N306" s="5257" t="s">
        <v>307</v>
      </c>
      <c r="O306" s="5271"/>
      <c r="P306" s="5257" t="s">
        <v>184</v>
      </c>
      <c r="Q306" s="5271"/>
      <c r="R306" s="5257" t="s">
        <v>119</v>
      </c>
      <c r="S306" s="5271"/>
      <c r="T306" s="5257" t="s">
        <v>12</v>
      </c>
      <c r="U306" s="5271"/>
      <c r="V306" s="5257" t="s">
        <v>121</v>
      </c>
      <c r="W306" s="5258"/>
      <c r="X306" s="5257" t="s">
        <v>122</v>
      </c>
      <c r="Y306" s="5258"/>
      <c r="Z306" s="5257" t="s">
        <v>123</v>
      </c>
      <c r="AA306" s="5258"/>
      <c r="AB306" s="5257" t="s">
        <v>124</v>
      </c>
      <c r="AC306" s="5258"/>
      <c r="AD306" s="5257" t="s">
        <v>125</v>
      </c>
      <c r="AE306" s="5258"/>
      <c r="AF306" s="5257" t="s">
        <v>126</v>
      </c>
      <c r="AG306" s="5258"/>
      <c r="AH306" s="5257" t="s">
        <v>127</v>
      </c>
      <c r="AI306" s="5258"/>
      <c r="AJ306" s="5257" t="s">
        <v>128</v>
      </c>
      <c r="AK306" s="5258"/>
      <c r="AL306" s="5257" t="s">
        <v>129</v>
      </c>
      <c r="AM306" s="5258"/>
      <c r="AN306" s="5257" t="s">
        <v>130</v>
      </c>
      <c r="AO306" s="5258"/>
      <c r="AP306" s="5257" t="s">
        <v>131</v>
      </c>
      <c r="AQ306" s="5258"/>
      <c r="AR306" s="5257" t="s">
        <v>132</v>
      </c>
      <c r="AS306" s="5300"/>
      <c r="AT306" s="5314" t="s">
        <v>289</v>
      </c>
      <c r="AU306" s="4729" t="s">
        <v>290</v>
      </c>
      <c r="AV306" s="4970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283"/>
      <c r="B307" s="5196"/>
      <c r="C307" s="4028" t="s">
        <v>97</v>
      </c>
      <c r="D307" s="4029" t="s">
        <v>62</v>
      </c>
      <c r="E307" s="3951" t="s">
        <v>98</v>
      </c>
      <c r="F307" s="4028" t="s">
        <v>288</v>
      </c>
      <c r="G307" s="4030" t="s">
        <v>98</v>
      </c>
      <c r="H307" s="4028" t="s">
        <v>288</v>
      </c>
      <c r="I307" s="4030" t="s">
        <v>98</v>
      </c>
      <c r="J307" s="4028" t="s">
        <v>288</v>
      </c>
      <c r="K307" s="4030" t="s">
        <v>98</v>
      </c>
      <c r="L307" s="4028" t="s">
        <v>288</v>
      </c>
      <c r="M307" s="4030" t="s">
        <v>98</v>
      </c>
      <c r="N307" s="4028" t="s">
        <v>288</v>
      </c>
      <c r="O307" s="4030" t="s">
        <v>98</v>
      </c>
      <c r="P307" s="4028" t="s">
        <v>288</v>
      </c>
      <c r="Q307" s="4030" t="s">
        <v>98</v>
      </c>
      <c r="R307" s="4028" t="s">
        <v>288</v>
      </c>
      <c r="S307" s="4030" t="s">
        <v>98</v>
      </c>
      <c r="T307" s="4028" t="s">
        <v>288</v>
      </c>
      <c r="U307" s="4030" t="s">
        <v>98</v>
      </c>
      <c r="V307" s="4028" t="s">
        <v>288</v>
      </c>
      <c r="W307" s="4030" t="s">
        <v>98</v>
      </c>
      <c r="X307" s="4028" t="s">
        <v>288</v>
      </c>
      <c r="Y307" s="4030" t="s">
        <v>98</v>
      </c>
      <c r="Z307" s="4028" t="s">
        <v>288</v>
      </c>
      <c r="AA307" s="4030" t="s">
        <v>98</v>
      </c>
      <c r="AB307" s="4028" t="s">
        <v>288</v>
      </c>
      <c r="AC307" s="4030" t="s">
        <v>98</v>
      </c>
      <c r="AD307" s="4028" t="s">
        <v>288</v>
      </c>
      <c r="AE307" s="4030" t="s">
        <v>98</v>
      </c>
      <c r="AF307" s="4028" t="s">
        <v>288</v>
      </c>
      <c r="AG307" s="4030" t="s">
        <v>98</v>
      </c>
      <c r="AH307" s="4028" t="s">
        <v>288</v>
      </c>
      <c r="AI307" s="4030" t="s">
        <v>98</v>
      </c>
      <c r="AJ307" s="4028" t="s">
        <v>288</v>
      </c>
      <c r="AK307" s="4030" t="s">
        <v>98</v>
      </c>
      <c r="AL307" s="4028" t="s">
        <v>288</v>
      </c>
      <c r="AM307" s="4030" t="s">
        <v>98</v>
      </c>
      <c r="AN307" s="4028" t="s">
        <v>288</v>
      </c>
      <c r="AO307" s="4030" t="s">
        <v>98</v>
      </c>
      <c r="AP307" s="4028" t="s">
        <v>288</v>
      </c>
      <c r="AQ307" s="4030" t="s">
        <v>98</v>
      </c>
      <c r="AR307" s="4028" t="s">
        <v>288</v>
      </c>
      <c r="AS307" s="4031" t="s">
        <v>98</v>
      </c>
      <c r="AT307" s="5315"/>
      <c r="AU307" s="5196"/>
      <c r="AV307" s="5275"/>
      <c r="AW307" s="5196"/>
      <c r="AX307" s="5196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191" t="s">
        <v>190</v>
      </c>
      <c r="B308" s="4024" t="s">
        <v>185</v>
      </c>
      <c r="C308" s="320">
        <f>SUM(D308+E308)</f>
        <v>1</v>
      </c>
      <c r="D308" s="4340"/>
      <c r="E308" s="4032">
        <f>+Q308+S308+U308+W308+Y308+AA308+AC308+AE308+AG308+AI308</f>
        <v>1</v>
      </c>
      <c r="F308" s="4033"/>
      <c r="G308" s="4034"/>
      <c r="H308" s="4033"/>
      <c r="I308" s="4034"/>
      <c r="J308" s="4033"/>
      <c r="K308" s="4035"/>
      <c r="L308" s="4033"/>
      <c r="M308" s="4036"/>
      <c r="N308" s="4033"/>
      <c r="O308" s="4035"/>
      <c r="P308" s="4033"/>
      <c r="Q308" s="4025"/>
      <c r="R308" s="4033"/>
      <c r="S308" s="4025"/>
      <c r="T308" s="4033"/>
      <c r="U308" s="4025"/>
      <c r="V308" s="4033"/>
      <c r="W308" s="4025">
        <v>1</v>
      </c>
      <c r="X308" s="4033"/>
      <c r="Y308" s="4025"/>
      <c r="Z308" s="4033"/>
      <c r="AA308" s="4025"/>
      <c r="AB308" s="4033"/>
      <c r="AC308" s="4025"/>
      <c r="AD308" s="4033"/>
      <c r="AE308" s="4025"/>
      <c r="AF308" s="4033"/>
      <c r="AG308" s="4025"/>
      <c r="AH308" s="4033"/>
      <c r="AI308" s="4025"/>
      <c r="AJ308" s="4033"/>
      <c r="AK308" s="4034"/>
      <c r="AL308" s="4033"/>
      <c r="AM308" s="4034"/>
      <c r="AN308" s="4033"/>
      <c r="AO308" s="4034"/>
      <c r="AP308" s="4033"/>
      <c r="AQ308" s="4034"/>
      <c r="AR308" s="4033"/>
      <c r="AS308" s="4037"/>
      <c r="AT308" s="4025">
        <v>0</v>
      </c>
      <c r="AU308" s="4038">
        <v>0</v>
      </c>
      <c r="AV308" s="4039">
        <v>0</v>
      </c>
      <c r="AW308" s="4038">
        <v>0</v>
      </c>
      <c r="AX308" s="4038"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275"/>
      <c r="B309" s="1454" t="s">
        <v>300</v>
      </c>
      <c r="C309" s="723">
        <f t="shared" ref="C309:C318" si="95">SUM(D309+E309)</f>
        <v>0</v>
      </c>
      <c r="D309" s="577">
        <f>SUM(F309+H309+J309+L309+N309+P309+R309+T309+V309+X309+Z309+AB309+AD309+AF309+AH309+AJ309+AL309+AN309+AP309+AR309)</f>
        <v>0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/>
      <c r="W309" s="493"/>
      <c r="X309" s="724"/>
      <c r="Y309" s="493"/>
      <c r="Z309" s="724"/>
      <c r="AA309" s="493"/>
      <c r="AB309" s="724"/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1447">
        <v>0</v>
      </c>
      <c r="AW309" s="417">
        <v>0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309" t="s">
        <v>308</v>
      </c>
      <c r="B310" s="5310"/>
      <c r="C310" s="4040">
        <f t="shared" si="95"/>
        <v>1</v>
      </c>
      <c r="D310" s="4041">
        <f t="shared" ref="D310" si="102">SUM(F310+H310+J310+L310+N310+P310+R310+T310+V310+X310+Z310+AB310+AD310+AF310+AH310+AJ310+AL310+AN310+AP310+AR310)</f>
        <v>1</v>
      </c>
      <c r="E310" s="3998">
        <f t="shared" ref="E310" si="103">SUM(G310+I310+K310+M310+O310+Q310+S310+U310+W310+Y310+AA310+AC310+AE310+AG310+AI310+AK310+AM310+AO310+AQ310+AS310)</f>
        <v>0</v>
      </c>
      <c r="F310" s="4042"/>
      <c r="G310" s="4043"/>
      <c r="H310" s="4042"/>
      <c r="I310" s="4043"/>
      <c r="J310" s="4042"/>
      <c r="K310" s="4004"/>
      <c r="L310" s="4042"/>
      <c r="M310" s="4008"/>
      <c r="N310" s="4042"/>
      <c r="O310" s="4004"/>
      <c r="P310" s="4042"/>
      <c r="Q310" s="4043"/>
      <c r="R310" s="4042"/>
      <c r="S310" s="4043"/>
      <c r="T310" s="4042"/>
      <c r="U310" s="4043"/>
      <c r="V310" s="4042">
        <v>1</v>
      </c>
      <c r="W310" s="4043"/>
      <c r="X310" s="4042"/>
      <c r="Y310" s="4043"/>
      <c r="Z310" s="4042"/>
      <c r="AA310" s="4043"/>
      <c r="AB310" s="4042"/>
      <c r="AC310" s="4043"/>
      <c r="AD310" s="4042"/>
      <c r="AE310" s="4043"/>
      <c r="AF310" s="4042"/>
      <c r="AG310" s="4043"/>
      <c r="AH310" s="4042"/>
      <c r="AI310" s="4043"/>
      <c r="AJ310" s="4042"/>
      <c r="AK310" s="4043"/>
      <c r="AL310" s="4042"/>
      <c r="AM310" s="4043"/>
      <c r="AN310" s="4042"/>
      <c r="AO310" s="4043"/>
      <c r="AP310" s="4042"/>
      <c r="AQ310" s="4043"/>
      <c r="AR310" s="4042"/>
      <c r="AS310" s="4044"/>
      <c r="AT310" s="4043">
        <v>0</v>
      </c>
      <c r="AU310" s="4004">
        <v>0</v>
      </c>
      <c r="AV310" s="4045">
        <v>0</v>
      </c>
      <c r="AW310" s="4004">
        <v>0</v>
      </c>
      <c r="AX310" s="4004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311" t="s">
        <v>309</v>
      </c>
      <c r="B311" s="5311"/>
      <c r="C311" s="4046">
        <f t="shared" si="95"/>
        <v>4</v>
      </c>
      <c r="D311" s="4047">
        <f t="shared" ref="D311:E312" si="104">SUM(F311+H311+J311+L311+N311+P311+R311+T311+V311+X311+Z311+AB311+AD311+AF311+AH311+AJ311+AL311+AN311+AP311+AR311)</f>
        <v>3</v>
      </c>
      <c r="E311" s="4048">
        <f t="shared" si="104"/>
        <v>1</v>
      </c>
      <c r="F311" s="4012"/>
      <c r="G311" s="586"/>
      <c r="H311" s="4012"/>
      <c r="I311" s="586"/>
      <c r="J311" s="4012"/>
      <c r="K311" s="587"/>
      <c r="L311" s="4012"/>
      <c r="M311" s="588"/>
      <c r="N311" s="4012"/>
      <c r="O311" s="587"/>
      <c r="P311" s="4012"/>
      <c r="Q311" s="586"/>
      <c r="R311" s="4012"/>
      <c r="S311" s="586"/>
      <c r="T311" s="4012"/>
      <c r="U311" s="586"/>
      <c r="V311" s="4012"/>
      <c r="W311" s="586"/>
      <c r="X311" s="4012">
        <v>1</v>
      </c>
      <c r="Y311" s="586"/>
      <c r="Z311" s="4012">
        <v>1</v>
      </c>
      <c r="AA311" s="586"/>
      <c r="AB311" s="4012"/>
      <c r="AC311" s="586"/>
      <c r="AD311" s="4012"/>
      <c r="AE311" s="586"/>
      <c r="AF311" s="4012"/>
      <c r="AG311" s="586"/>
      <c r="AH311" s="4012">
        <v>1</v>
      </c>
      <c r="AI311" s="586">
        <v>1</v>
      </c>
      <c r="AJ311" s="4012"/>
      <c r="AK311" s="586"/>
      <c r="AL311" s="4012"/>
      <c r="AM311" s="586"/>
      <c r="AN311" s="4012"/>
      <c r="AO311" s="586"/>
      <c r="AP311" s="4012"/>
      <c r="AQ311" s="586"/>
      <c r="AR311" s="4012"/>
      <c r="AS311" s="589"/>
      <c r="AT311" s="586">
        <v>0</v>
      </c>
      <c r="AU311" s="587">
        <v>0</v>
      </c>
      <c r="AV311" s="4049">
        <v>0</v>
      </c>
      <c r="AW311" s="587">
        <v>0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1</v>
      </c>
      <c r="D312" s="391">
        <f t="shared" si="104"/>
        <v>1</v>
      </c>
      <c r="E312" s="3960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>
        <v>1</v>
      </c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>
        <v>0</v>
      </c>
      <c r="AU312" s="591">
        <v>0</v>
      </c>
      <c r="AV312" s="594">
        <v>0</v>
      </c>
      <c r="AW312" s="591">
        <v>0</v>
      </c>
      <c r="AX312" s="591">
        <v>0</v>
      </c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>
        <v>0</v>
      </c>
      <c r="AW313" s="125">
        <v>0</v>
      </c>
      <c r="AX313" s="125">
        <v>0</v>
      </c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3955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3960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>
        <v>0</v>
      </c>
      <c r="AU314" s="591">
        <v>0</v>
      </c>
      <c r="AV314" s="594">
        <v>0</v>
      </c>
      <c r="AW314" s="591">
        <v>0</v>
      </c>
      <c r="AX314" s="591">
        <v>0</v>
      </c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4970"/>
      <c r="B315" s="3953" t="s">
        <v>314</v>
      </c>
      <c r="C315" s="234">
        <f t="shared" si="95"/>
        <v>1</v>
      </c>
      <c r="D315" s="235">
        <f t="shared" si="106"/>
        <v>1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>
        <v>1</v>
      </c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>
        <v>0</v>
      </c>
      <c r="AU315" s="40">
        <v>0</v>
      </c>
      <c r="AV315" s="240">
        <v>0</v>
      </c>
      <c r="AW315" s="40">
        <v>0</v>
      </c>
      <c r="AX315" s="40">
        <v>0</v>
      </c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4970"/>
      <c r="B316" s="3953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>
        <v>0</v>
      </c>
      <c r="AU316" s="40">
        <v>0</v>
      </c>
      <c r="AV316" s="240">
        <v>0</v>
      </c>
      <c r="AW316" s="40">
        <v>0</v>
      </c>
      <c r="AX316" s="40">
        <v>0</v>
      </c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4970"/>
      <c r="B317" s="286" t="s">
        <v>316</v>
      </c>
      <c r="C317" s="234">
        <f t="shared" si="95"/>
        <v>2</v>
      </c>
      <c r="D317" s="235">
        <f t="shared" si="106"/>
        <v>2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>
        <v>1</v>
      </c>
      <c r="AA317" s="237"/>
      <c r="AB317" s="36">
        <v>1</v>
      </c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275"/>
      <c r="B318" s="4341" t="s">
        <v>317</v>
      </c>
      <c r="C318" s="4225">
        <f t="shared" si="95"/>
        <v>3</v>
      </c>
      <c r="D318" s="4226">
        <f t="shared" si="106"/>
        <v>2</v>
      </c>
      <c r="E318" s="3967">
        <f t="shared" si="106"/>
        <v>1</v>
      </c>
      <c r="F318" s="4228"/>
      <c r="G318" s="4325"/>
      <c r="H318" s="4228"/>
      <c r="I318" s="4325"/>
      <c r="J318" s="4228"/>
      <c r="K318" s="1264"/>
      <c r="L318" s="4228"/>
      <c r="M318" s="428"/>
      <c r="N318" s="4228"/>
      <c r="O318" s="1264"/>
      <c r="P318" s="4228"/>
      <c r="Q318" s="4325"/>
      <c r="R318" s="4228"/>
      <c r="S318" s="4325"/>
      <c r="T318" s="4228"/>
      <c r="U318" s="4325"/>
      <c r="V318" s="4228"/>
      <c r="W318" s="4325"/>
      <c r="X318" s="4228">
        <v>1</v>
      </c>
      <c r="Y318" s="4325"/>
      <c r="Z318" s="4228">
        <v>1</v>
      </c>
      <c r="AA318" s="4325"/>
      <c r="AB318" s="4228"/>
      <c r="AC318" s="4325"/>
      <c r="AD318" s="4228"/>
      <c r="AE318" s="4325"/>
      <c r="AF318" s="4228"/>
      <c r="AG318" s="4325"/>
      <c r="AH318" s="4228"/>
      <c r="AI318" s="4325">
        <v>1</v>
      </c>
      <c r="AJ318" s="4228"/>
      <c r="AK318" s="4325"/>
      <c r="AL318" s="4228"/>
      <c r="AM318" s="4325"/>
      <c r="AN318" s="4228"/>
      <c r="AO318" s="4325"/>
      <c r="AP318" s="4228"/>
      <c r="AQ318" s="4325"/>
      <c r="AR318" s="4228"/>
      <c r="AS318" s="4230"/>
      <c r="AT318" s="4325">
        <v>0</v>
      </c>
      <c r="AU318" s="1264">
        <v>0</v>
      </c>
      <c r="AV318" s="4231">
        <v>0</v>
      </c>
      <c r="AW318" s="1264">
        <v>0</v>
      </c>
      <c r="AX318" s="1264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4247"/>
      <c r="AN319" s="4247"/>
      <c r="AO319" s="4247"/>
      <c r="AP319" s="4247"/>
      <c r="AQ319" s="4247"/>
      <c r="AR319" s="4247"/>
      <c r="AS319" s="4247"/>
      <c r="AT319" s="4247"/>
      <c r="AU319" s="4247"/>
      <c r="AV319" s="4342"/>
      <c r="AW319" s="4342"/>
      <c r="AX319" s="4342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313" t="s">
        <v>281</v>
      </c>
      <c r="D320" s="5313"/>
      <c r="E320" s="5313"/>
      <c r="F320" s="5193" t="s">
        <v>271</v>
      </c>
      <c r="G320" s="5194"/>
      <c r="H320" s="5194"/>
      <c r="I320" s="5194"/>
      <c r="J320" s="5194"/>
      <c r="K320" s="5194"/>
      <c r="L320" s="5194"/>
      <c r="M320" s="5194"/>
      <c r="N320" s="5194"/>
      <c r="O320" s="5194"/>
      <c r="P320" s="5194"/>
      <c r="Q320" s="5194"/>
      <c r="R320" s="5194"/>
      <c r="S320" s="5194"/>
      <c r="T320" s="5194"/>
      <c r="U320" s="5194"/>
      <c r="V320" s="5194"/>
      <c r="W320" s="5194"/>
      <c r="X320" s="5194"/>
      <c r="Y320" s="5194"/>
      <c r="Z320" s="5194"/>
      <c r="AA320" s="5194"/>
      <c r="AB320" s="5194"/>
      <c r="AC320" s="5194"/>
      <c r="AD320" s="5194"/>
      <c r="AE320" s="5194"/>
      <c r="AF320" s="5194"/>
      <c r="AG320" s="5195"/>
      <c r="AH320" s="4917" t="s">
        <v>283</v>
      </c>
      <c r="AI320" s="4918"/>
      <c r="AJ320" s="5202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313"/>
      <c r="D321" s="5313"/>
      <c r="E321" s="5313"/>
      <c r="F321" s="5257" t="s">
        <v>119</v>
      </c>
      <c r="G321" s="5271"/>
      <c r="H321" s="5257" t="s">
        <v>12</v>
      </c>
      <c r="I321" s="5271"/>
      <c r="J321" s="5257" t="s">
        <v>121</v>
      </c>
      <c r="K321" s="5258"/>
      <c r="L321" s="5257" t="s">
        <v>122</v>
      </c>
      <c r="M321" s="5258"/>
      <c r="N321" s="5257" t="s">
        <v>123</v>
      </c>
      <c r="O321" s="5258"/>
      <c r="P321" s="5257" t="s">
        <v>124</v>
      </c>
      <c r="Q321" s="5258"/>
      <c r="R321" s="5257" t="s">
        <v>125</v>
      </c>
      <c r="S321" s="5258"/>
      <c r="T321" s="5257" t="s">
        <v>126</v>
      </c>
      <c r="U321" s="5258"/>
      <c r="V321" s="5257" t="s">
        <v>127</v>
      </c>
      <c r="W321" s="5258"/>
      <c r="X321" s="5257" t="s">
        <v>128</v>
      </c>
      <c r="Y321" s="5258"/>
      <c r="Z321" s="5257" t="s">
        <v>129</v>
      </c>
      <c r="AA321" s="5258"/>
      <c r="AB321" s="5257" t="s">
        <v>130</v>
      </c>
      <c r="AC321" s="5258"/>
      <c r="AD321" s="5257" t="s">
        <v>131</v>
      </c>
      <c r="AE321" s="5258"/>
      <c r="AF321" s="5257" t="s">
        <v>132</v>
      </c>
      <c r="AG321" s="5300"/>
      <c r="AH321" s="4919"/>
      <c r="AI321" s="5303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283"/>
      <c r="B322" s="5196"/>
      <c r="C322" s="4343" t="s">
        <v>97</v>
      </c>
      <c r="D322" s="4344" t="s">
        <v>62</v>
      </c>
      <c r="E322" s="4013" t="s">
        <v>98</v>
      </c>
      <c r="F322" s="4343" t="s">
        <v>288</v>
      </c>
      <c r="G322" s="4345" t="s">
        <v>98</v>
      </c>
      <c r="H322" s="4343" t="s">
        <v>288</v>
      </c>
      <c r="I322" s="4345" t="s">
        <v>98</v>
      </c>
      <c r="J322" s="4343" t="s">
        <v>288</v>
      </c>
      <c r="K322" s="4345" t="s">
        <v>98</v>
      </c>
      <c r="L322" s="4343" t="s">
        <v>288</v>
      </c>
      <c r="M322" s="4345" t="s">
        <v>98</v>
      </c>
      <c r="N322" s="4343" t="s">
        <v>288</v>
      </c>
      <c r="O322" s="4345" t="s">
        <v>98</v>
      </c>
      <c r="P322" s="4343" t="s">
        <v>288</v>
      </c>
      <c r="Q322" s="4345" t="s">
        <v>98</v>
      </c>
      <c r="R322" s="4343" t="s">
        <v>288</v>
      </c>
      <c r="S322" s="4345" t="s">
        <v>98</v>
      </c>
      <c r="T322" s="4343" t="s">
        <v>288</v>
      </c>
      <c r="U322" s="4345" t="s">
        <v>98</v>
      </c>
      <c r="V322" s="4343" t="s">
        <v>288</v>
      </c>
      <c r="W322" s="4345" t="s">
        <v>98</v>
      </c>
      <c r="X322" s="4343" t="s">
        <v>288</v>
      </c>
      <c r="Y322" s="4345" t="s">
        <v>98</v>
      </c>
      <c r="Z322" s="4343" t="s">
        <v>288</v>
      </c>
      <c r="AA322" s="4345" t="s">
        <v>98</v>
      </c>
      <c r="AB322" s="4343" t="s">
        <v>288</v>
      </c>
      <c r="AC322" s="4345" t="s">
        <v>98</v>
      </c>
      <c r="AD322" s="4343" t="s">
        <v>288</v>
      </c>
      <c r="AE322" s="4345" t="s">
        <v>98</v>
      </c>
      <c r="AF322" s="4343" t="s">
        <v>288</v>
      </c>
      <c r="AG322" s="4346" t="s">
        <v>98</v>
      </c>
      <c r="AH322" s="4053" t="s">
        <v>289</v>
      </c>
      <c r="AI322" s="3966" t="s">
        <v>290</v>
      </c>
      <c r="AJ322" s="5316"/>
      <c r="AK322" s="5196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265" t="s">
        <v>190</v>
      </c>
      <c r="B323" s="5265"/>
      <c r="C323" s="4054">
        <f>SUM(D323+E323)</f>
        <v>0</v>
      </c>
      <c r="D323" s="4055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4012"/>
      <c r="G323" s="586"/>
      <c r="H323" s="4012"/>
      <c r="I323" s="586"/>
      <c r="J323" s="4012"/>
      <c r="K323" s="586"/>
      <c r="L323" s="4012"/>
      <c r="M323" s="586"/>
      <c r="N323" s="4012"/>
      <c r="O323" s="586"/>
      <c r="P323" s="4012"/>
      <c r="Q323" s="586"/>
      <c r="R323" s="4012"/>
      <c r="S323" s="586"/>
      <c r="T323" s="4012"/>
      <c r="U323" s="586"/>
      <c r="V323" s="4012"/>
      <c r="W323" s="586"/>
      <c r="X323" s="4012"/>
      <c r="Y323" s="586"/>
      <c r="Z323" s="4012"/>
      <c r="AA323" s="586"/>
      <c r="AB323" s="4012"/>
      <c r="AC323" s="586"/>
      <c r="AD323" s="4012"/>
      <c r="AE323" s="586"/>
      <c r="AF323" s="4012"/>
      <c r="AG323" s="589"/>
      <c r="AH323" s="586"/>
      <c r="AI323" s="617"/>
      <c r="AJ323" s="4012"/>
      <c r="AK323" s="587"/>
      <c r="AL323" s="211"/>
      <c r="AM323" s="14"/>
      <c r="AN323" s="14"/>
      <c r="AO323" s="14"/>
      <c r="AP323" s="14"/>
      <c r="AQ323" s="14"/>
      <c r="AR323" s="4347"/>
      <c r="AS323" s="4347"/>
      <c r="AT323" s="4347"/>
      <c r="AU323" s="4347"/>
      <c r="AV323" s="4347"/>
      <c r="AW323" s="4347"/>
      <c r="AX323" s="4347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4347"/>
      <c r="AS324" s="4347"/>
      <c r="AT324" s="4347"/>
      <c r="AU324" s="4347"/>
      <c r="AV324" s="4347"/>
      <c r="AW324" s="4347"/>
      <c r="AX324" s="4347"/>
    </row>
    <row r="325" spans="1:94" ht="18.75" customHeight="1" thickTop="1" x14ac:dyDescent="0.2">
      <c r="A325" s="5317" t="s">
        <v>319</v>
      </c>
      <c r="B325" s="5317"/>
      <c r="C325" s="4225">
        <f>SUM(D325+E325)</f>
        <v>0</v>
      </c>
      <c r="D325" s="4226">
        <f t="shared" si="107"/>
        <v>0</v>
      </c>
      <c r="E325" s="1454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4348" t="s">
        <v>320</v>
      </c>
      <c r="B326" s="4349"/>
      <c r="C326" s="4350"/>
      <c r="D326" s="4350"/>
      <c r="E326" s="4350"/>
      <c r="F326" s="4350"/>
      <c r="G326" s="4350"/>
      <c r="H326" s="4350"/>
      <c r="I326" s="4350"/>
      <c r="J326" s="4350"/>
      <c r="K326" s="4350"/>
      <c r="L326" s="4350"/>
      <c r="M326" s="4350"/>
      <c r="N326" s="4350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191" t="s">
        <v>321</v>
      </c>
      <c r="B327" s="4927" t="s">
        <v>322</v>
      </c>
      <c r="C327" s="4928"/>
      <c r="D327" s="4929"/>
      <c r="E327" s="5283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4056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4970"/>
      <c r="B328" s="5283"/>
      <c r="C328" s="4790"/>
      <c r="D328" s="5196"/>
      <c r="E328" s="5257" t="s">
        <v>182</v>
      </c>
      <c r="F328" s="5258"/>
      <c r="G328" s="5257" t="s">
        <v>183</v>
      </c>
      <c r="H328" s="5258"/>
      <c r="I328" s="5257" t="s">
        <v>184</v>
      </c>
      <c r="J328" s="5258"/>
      <c r="K328" s="5257" t="s">
        <v>119</v>
      </c>
      <c r="L328" s="5258"/>
      <c r="M328" s="5257" t="s">
        <v>12</v>
      </c>
      <c r="N328" s="5258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275"/>
      <c r="B329" s="2577" t="s">
        <v>97</v>
      </c>
      <c r="C329" s="4351" t="s">
        <v>62</v>
      </c>
      <c r="D329" s="3966" t="s">
        <v>98</v>
      </c>
      <c r="E329" s="4343" t="s">
        <v>62</v>
      </c>
      <c r="F329" s="3996" t="s">
        <v>98</v>
      </c>
      <c r="G329" s="4343" t="s">
        <v>62</v>
      </c>
      <c r="H329" s="3996" t="s">
        <v>98</v>
      </c>
      <c r="I329" s="4343" t="s">
        <v>62</v>
      </c>
      <c r="J329" s="3996" t="s">
        <v>98</v>
      </c>
      <c r="K329" s="4343" t="s">
        <v>62</v>
      </c>
      <c r="L329" s="3996" t="s">
        <v>98</v>
      </c>
      <c r="M329" s="4343" t="s">
        <v>62</v>
      </c>
      <c r="N329" s="3996" t="s">
        <v>98</v>
      </c>
    </row>
    <row r="330" spans="1:94" ht="20.25" customHeight="1" x14ac:dyDescent="0.2">
      <c r="A330" s="4352" t="s">
        <v>73</v>
      </c>
      <c r="B330" s="4352">
        <f>SUM(C330+D330)</f>
        <v>0</v>
      </c>
      <c r="C330" s="4353">
        <f>SUM(E330+G330+I330+K330+M330)</f>
        <v>0</v>
      </c>
      <c r="D330" s="4354">
        <f>SUM(F330+H330+J330+L330+N330)</f>
        <v>0</v>
      </c>
      <c r="E330" s="4355"/>
      <c r="F330" s="4356"/>
      <c r="G330" s="4355"/>
      <c r="H330" s="4356"/>
      <c r="I330" s="4355"/>
      <c r="J330" s="4357"/>
      <c r="K330" s="4355"/>
      <c r="L330" s="4357"/>
      <c r="M330" s="4358"/>
      <c r="N330" s="4357"/>
      <c r="O330" s="3"/>
    </row>
    <row r="331" spans="1:94" ht="21.75" customHeight="1" x14ac:dyDescent="0.2">
      <c r="A331" s="4341" t="s">
        <v>85</v>
      </c>
      <c r="B331" s="4341">
        <f>SUM(C331+D331)</f>
        <v>0</v>
      </c>
      <c r="C331" s="4359">
        <f>SUM(E331+G331+I331+K331+M331)</f>
        <v>0</v>
      </c>
      <c r="D331" s="4061">
        <f>SUM(F331+H331+J331+L331+N331)</f>
        <v>0</v>
      </c>
      <c r="E331" s="4228"/>
      <c r="F331" s="1264"/>
      <c r="G331" s="4228"/>
      <c r="H331" s="4360"/>
      <c r="I331" s="4228"/>
      <c r="J331" s="1264"/>
      <c r="K331" s="4228"/>
      <c r="L331" s="1264"/>
      <c r="M331" s="428"/>
      <c r="N331" s="4360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191" t="s">
        <v>321</v>
      </c>
      <c r="B333" s="5191" t="s">
        <v>104</v>
      </c>
      <c r="C333" s="5321" t="s">
        <v>322</v>
      </c>
      <c r="D333" s="5321"/>
      <c r="E333" s="5321"/>
      <c r="F333" s="5257" t="s">
        <v>323</v>
      </c>
      <c r="G333" s="5271"/>
      <c r="H333" s="5271"/>
      <c r="I333" s="5271"/>
      <c r="J333" s="5271"/>
      <c r="K333" s="5271"/>
      <c r="L333" s="5271"/>
      <c r="M333" s="5271"/>
      <c r="N333" s="5271"/>
      <c r="O333" s="5271"/>
      <c r="P333" s="5271"/>
      <c r="Q333" s="5271"/>
      <c r="R333" s="5271"/>
      <c r="S333" s="5271"/>
      <c r="T333" s="5271"/>
      <c r="U333" s="5271"/>
      <c r="V333" s="5271"/>
      <c r="W333" s="5271"/>
      <c r="X333" s="5271"/>
      <c r="Y333" s="5271"/>
      <c r="Z333" s="5271"/>
      <c r="AA333" s="5271"/>
      <c r="AB333" s="5271"/>
      <c r="AC333" s="5271"/>
      <c r="AD333" s="5271"/>
      <c r="AE333" s="5271"/>
      <c r="AF333" s="5271"/>
      <c r="AG333" s="5300"/>
      <c r="AH333" s="4887" t="s">
        <v>272</v>
      </c>
      <c r="AI333" s="5204" t="s">
        <v>8</v>
      </c>
      <c r="AJ333" s="4889" t="s">
        <v>7</v>
      </c>
      <c r="AK333" s="5257" t="s">
        <v>325</v>
      </c>
      <c r="AL333" s="5271"/>
      <c r="AM333" s="5258"/>
      <c r="AN333" s="5191" t="s">
        <v>326</v>
      </c>
      <c r="BT333" s="3"/>
    </row>
    <row r="334" spans="1:94" ht="30.6" customHeight="1" x14ac:dyDescent="0.2">
      <c r="A334" s="4970"/>
      <c r="B334" s="4970"/>
      <c r="C334" s="5321"/>
      <c r="D334" s="5321"/>
      <c r="E334" s="5321"/>
      <c r="F334" s="5257" t="s">
        <v>119</v>
      </c>
      <c r="G334" s="5258"/>
      <c r="H334" s="5257" t="s">
        <v>12</v>
      </c>
      <c r="I334" s="5258"/>
      <c r="J334" s="5257" t="s">
        <v>121</v>
      </c>
      <c r="K334" s="5258"/>
      <c r="L334" s="5257" t="s">
        <v>122</v>
      </c>
      <c r="M334" s="5258"/>
      <c r="N334" s="5257" t="s">
        <v>123</v>
      </c>
      <c r="O334" s="5258"/>
      <c r="P334" s="5257" t="s">
        <v>124</v>
      </c>
      <c r="Q334" s="5258"/>
      <c r="R334" s="5257" t="s">
        <v>125</v>
      </c>
      <c r="S334" s="5258"/>
      <c r="T334" s="5257" t="s">
        <v>126</v>
      </c>
      <c r="U334" s="5258"/>
      <c r="V334" s="5257" t="s">
        <v>127</v>
      </c>
      <c r="W334" s="5258"/>
      <c r="X334" s="5257" t="s">
        <v>128</v>
      </c>
      <c r="Y334" s="5258"/>
      <c r="Z334" s="5257" t="s">
        <v>129</v>
      </c>
      <c r="AA334" s="5258"/>
      <c r="AB334" s="5257" t="s">
        <v>130</v>
      </c>
      <c r="AC334" s="5258"/>
      <c r="AD334" s="5257" t="s">
        <v>131</v>
      </c>
      <c r="AE334" s="5258"/>
      <c r="AF334" s="5257" t="s">
        <v>132</v>
      </c>
      <c r="AG334" s="5300"/>
      <c r="AH334" s="4939"/>
      <c r="AI334" s="4938"/>
      <c r="AJ334" s="4729"/>
      <c r="AK334" s="5202" t="s">
        <v>327</v>
      </c>
      <c r="AL334" s="5204" t="s">
        <v>328</v>
      </c>
      <c r="AM334" s="5319" t="s">
        <v>329</v>
      </c>
      <c r="AN334" s="4970"/>
      <c r="BT334" s="3"/>
    </row>
    <row r="335" spans="1:94" x14ac:dyDescent="0.2">
      <c r="A335" s="5275"/>
      <c r="B335" s="5275"/>
      <c r="C335" s="4361" t="s">
        <v>97</v>
      </c>
      <c r="D335" s="4362" t="s">
        <v>62</v>
      </c>
      <c r="E335" s="3996" t="s">
        <v>98</v>
      </c>
      <c r="F335" s="4343" t="s">
        <v>62</v>
      </c>
      <c r="G335" s="3996" t="s">
        <v>98</v>
      </c>
      <c r="H335" s="4343" t="s">
        <v>62</v>
      </c>
      <c r="I335" s="3996" t="s">
        <v>98</v>
      </c>
      <c r="J335" s="4343" t="s">
        <v>288</v>
      </c>
      <c r="K335" s="3996" t="s">
        <v>98</v>
      </c>
      <c r="L335" s="4343" t="s">
        <v>288</v>
      </c>
      <c r="M335" s="3996" t="s">
        <v>98</v>
      </c>
      <c r="N335" s="4343" t="s">
        <v>288</v>
      </c>
      <c r="O335" s="3996" t="s">
        <v>98</v>
      </c>
      <c r="P335" s="4343" t="s">
        <v>288</v>
      </c>
      <c r="Q335" s="3996" t="s">
        <v>98</v>
      </c>
      <c r="R335" s="4343" t="s">
        <v>288</v>
      </c>
      <c r="S335" s="3996" t="s">
        <v>98</v>
      </c>
      <c r="T335" s="4343" t="s">
        <v>288</v>
      </c>
      <c r="U335" s="3996" t="s">
        <v>98</v>
      </c>
      <c r="V335" s="4343" t="s">
        <v>288</v>
      </c>
      <c r="W335" s="3996" t="s">
        <v>98</v>
      </c>
      <c r="X335" s="4343" t="s">
        <v>288</v>
      </c>
      <c r="Y335" s="3996" t="s">
        <v>98</v>
      </c>
      <c r="Z335" s="4343" t="s">
        <v>288</v>
      </c>
      <c r="AA335" s="3996" t="s">
        <v>98</v>
      </c>
      <c r="AB335" s="4343" t="s">
        <v>288</v>
      </c>
      <c r="AC335" s="3996" t="s">
        <v>98</v>
      </c>
      <c r="AD335" s="4343" t="s">
        <v>288</v>
      </c>
      <c r="AE335" s="3996" t="s">
        <v>98</v>
      </c>
      <c r="AF335" s="4343" t="s">
        <v>288</v>
      </c>
      <c r="AG335" s="4063" t="s">
        <v>98</v>
      </c>
      <c r="AH335" s="5304"/>
      <c r="AI335" s="5318"/>
      <c r="AJ335" s="5196"/>
      <c r="AK335" s="5316"/>
      <c r="AL335" s="5318"/>
      <c r="AM335" s="5320"/>
      <c r="AN335" s="5275"/>
      <c r="BT335" s="3"/>
    </row>
    <row r="336" spans="1:94" x14ac:dyDescent="0.2">
      <c r="A336" s="5191" t="s">
        <v>73</v>
      </c>
      <c r="B336" s="4363" t="s">
        <v>330</v>
      </c>
      <c r="C336" s="4364">
        <f>SUM(D336+E336)</f>
        <v>0</v>
      </c>
      <c r="D336" s="4365">
        <f>SUM(F336+H336+J336+L336+N336+P336+R336+T336+V336+X336+Z336+AB336+AD336+AF336)</f>
        <v>0</v>
      </c>
      <c r="E336" s="4366">
        <f>SUM(G336+I336+K336+M336+O336+Q336+S336+U336+W336+Y336+AA336+AC336+AE336+AG336)</f>
        <v>0</v>
      </c>
      <c r="F336" s="4355"/>
      <c r="G336" s="4356"/>
      <c r="H336" s="4355"/>
      <c r="I336" s="4356"/>
      <c r="J336" s="4355"/>
      <c r="K336" s="4356"/>
      <c r="L336" s="4355"/>
      <c r="M336" s="4356"/>
      <c r="N336" s="4355"/>
      <c r="O336" s="4356"/>
      <c r="P336" s="4355"/>
      <c r="Q336" s="4356"/>
      <c r="R336" s="4355"/>
      <c r="S336" s="4356"/>
      <c r="T336" s="4355"/>
      <c r="U336" s="4356"/>
      <c r="V336" s="4355"/>
      <c r="W336" s="4356"/>
      <c r="X336" s="4355"/>
      <c r="Y336" s="4356"/>
      <c r="Z336" s="4355"/>
      <c r="AA336" s="4356"/>
      <c r="AB336" s="4355"/>
      <c r="AC336" s="4356"/>
      <c r="AD336" s="4355"/>
      <c r="AE336" s="4356"/>
      <c r="AF336" s="4355"/>
      <c r="AG336" s="4367"/>
      <c r="AH336" s="4368"/>
      <c r="AI336" s="4369"/>
      <c r="AJ336" s="4357"/>
      <c r="AK336" s="4370"/>
      <c r="AL336" s="4371"/>
      <c r="AM336" s="4372"/>
      <c r="AN336" s="4372"/>
      <c r="AO336" s="3"/>
      <c r="BT336" s="3"/>
      <c r="CJ336" s="4">
        <v>0</v>
      </c>
      <c r="CP336" s="4">
        <v>0</v>
      </c>
    </row>
    <row r="337" spans="1:104" x14ac:dyDescent="0.2">
      <c r="A337" s="4970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275"/>
      <c r="B338" s="4373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191" t="s">
        <v>333</v>
      </c>
      <c r="B339" s="4363" t="s">
        <v>330</v>
      </c>
      <c r="C339" s="4364">
        <f t="shared" si="108"/>
        <v>0</v>
      </c>
      <c r="D339" s="4365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4970"/>
      <c r="B340" s="3963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275"/>
      <c r="B341" s="4373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4228"/>
      <c r="G341" s="1264"/>
      <c r="H341" s="4228"/>
      <c r="I341" s="1264"/>
      <c r="J341" s="4228"/>
      <c r="K341" s="1264"/>
      <c r="L341" s="4228"/>
      <c r="M341" s="1264"/>
      <c r="N341" s="4228"/>
      <c r="O341" s="1264"/>
      <c r="P341" s="4228"/>
      <c r="Q341" s="1264"/>
      <c r="R341" s="4228"/>
      <c r="S341" s="1264"/>
      <c r="T341" s="4228"/>
      <c r="U341" s="1264"/>
      <c r="V341" s="4228"/>
      <c r="W341" s="1264"/>
      <c r="X341" s="4228"/>
      <c r="Y341" s="1264"/>
      <c r="Z341" s="4228"/>
      <c r="AA341" s="1264"/>
      <c r="AB341" s="4228"/>
      <c r="AC341" s="1264"/>
      <c r="AD341" s="4228"/>
      <c r="AE341" s="1264"/>
      <c r="AF341" s="4228"/>
      <c r="AG341" s="4230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403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5B7508A2-CD14-49FB-81C1-06F6BF96A097}">
      <formula1>0</formula1>
    </dataValidation>
    <dataValidation type="whole" allowBlank="1" showInputMessage="1" showErrorMessage="1" sqref="A311:A314 A305:B309 B311:B316 C305:E318 F305:AX307" xr:uid="{981969B8-EFAB-4B11-8AC8-4DCCD99BD021}">
      <formula1>0</formula1>
      <formula2>1E+30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3D326-A9BF-4421-AFC6-97AA11D939E9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</row>
    <row r="3" spans="1:92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",[5]NOMBRE!B6," - ","( ",[5]NOMBRE!C6,[5]NOMBRE!D6," )")</f>
        <v>MES: ABRIL - ( 04 )</v>
      </c>
      <c r="AE4" s="861"/>
      <c r="AF4" s="861"/>
      <c r="AG4" s="861"/>
      <c r="AH4" s="861"/>
      <c r="AI4" s="861"/>
      <c r="AJ4" s="861"/>
      <c r="AK4" s="861"/>
      <c r="AL4" s="861"/>
      <c r="AM4" s="861"/>
      <c r="AN4" s="861"/>
      <c r="AO4" s="861"/>
      <c r="AP4" s="861"/>
      <c r="AQ4" s="861"/>
      <c r="AR4" s="861"/>
      <c r="AS4" s="861"/>
      <c r="AT4" s="861"/>
      <c r="AU4" s="861"/>
      <c r="AV4" s="861"/>
      <c r="AW4" s="861"/>
    </row>
    <row r="5" spans="1:92" ht="16.350000000000001" customHeight="1" x14ac:dyDescent="0.2">
      <c r="A5" s="1" t="str">
        <f>CONCATENATE("AÑO: ",[5]NOMBRE!B7)</f>
        <v>AÑO: 2022</v>
      </c>
      <c r="AE5" s="861"/>
      <c r="AF5" s="861"/>
      <c r="AG5" s="861"/>
      <c r="AH5" s="861"/>
      <c r="AI5" s="861"/>
      <c r="AJ5" s="861"/>
      <c r="AK5" s="861"/>
      <c r="AL5" s="861"/>
      <c r="AM5" s="861"/>
      <c r="AN5" s="861"/>
      <c r="AO5" s="861"/>
      <c r="AP5" s="861"/>
      <c r="AQ5" s="861"/>
      <c r="AR5" s="861"/>
      <c r="AS5" s="861"/>
      <c r="AT5" s="861"/>
      <c r="AU5" s="861"/>
      <c r="AV5" s="861"/>
      <c r="AW5" s="861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862"/>
      <c r="AF6" s="862"/>
      <c r="AG6" s="862"/>
      <c r="AH6" s="862"/>
      <c r="AI6" s="862"/>
      <c r="AJ6" s="862"/>
      <c r="AK6" s="862"/>
      <c r="AL6" s="862"/>
      <c r="AM6" s="862"/>
      <c r="AN6" s="862"/>
      <c r="AO6" s="862"/>
      <c r="AP6" s="862"/>
      <c r="AQ6" s="862"/>
      <c r="AR6" s="862"/>
      <c r="AS6" s="862"/>
      <c r="AT6" s="862"/>
      <c r="AU6" s="862"/>
      <c r="AV6" s="862"/>
      <c r="AW6" s="861"/>
    </row>
    <row r="7" spans="1:92" ht="15" x14ac:dyDescent="0.2">
      <c r="A7" s="9"/>
      <c r="B7" s="9"/>
      <c r="C7" s="748"/>
      <c r="D7" s="748"/>
      <c r="E7" s="748"/>
      <c r="F7" s="748"/>
      <c r="G7" s="748"/>
      <c r="H7" s="748"/>
      <c r="I7" s="748"/>
      <c r="J7" s="748"/>
      <c r="K7" s="748"/>
      <c r="L7" s="748"/>
      <c r="M7" s="748"/>
      <c r="N7" s="748"/>
      <c r="O7" s="748"/>
      <c r="P7" s="74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862"/>
      <c r="AF7" s="862"/>
      <c r="AG7" s="862"/>
      <c r="AH7" s="862"/>
      <c r="AI7" s="862"/>
      <c r="AJ7" s="862"/>
      <c r="AK7" s="862"/>
      <c r="AL7" s="862"/>
      <c r="AM7" s="862"/>
      <c r="AN7" s="862"/>
      <c r="AO7" s="862"/>
      <c r="AP7" s="862"/>
      <c r="AQ7" s="862"/>
      <c r="AR7" s="862"/>
      <c r="AS7" s="862"/>
      <c r="AT7" s="862"/>
      <c r="AU7" s="862"/>
      <c r="AV7" s="862"/>
      <c r="AW7" s="861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862"/>
      <c r="AF8" s="862"/>
      <c r="AG8" s="862"/>
      <c r="AH8" s="862"/>
      <c r="AI8" s="862"/>
      <c r="AJ8" s="862"/>
      <c r="AK8" s="862"/>
      <c r="AL8" s="862"/>
      <c r="AM8" s="862"/>
      <c r="AN8" s="862"/>
      <c r="AO8" s="862"/>
      <c r="AP8" s="862"/>
      <c r="AQ8" s="862"/>
      <c r="AR8" s="862"/>
      <c r="AS8" s="862"/>
      <c r="AT8" s="862"/>
      <c r="AU8" s="862"/>
      <c r="AV8" s="862"/>
      <c r="AW8" s="861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322" t="s">
        <v>4</v>
      </c>
      <c r="D9" s="5094" t="s">
        <v>5</v>
      </c>
      <c r="E9" s="5324"/>
      <c r="F9" s="5324"/>
      <c r="G9" s="5324"/>
      <c r="H9" s="5324"/>
      <c r="I9" s="5324"/>
      <c r="J9" s="5324"/>
      <c r="K9" s="5324"/>
      <c r="L9" s="5324"/>
      <c r="M9" s="5325"/>
      <c r="N9" s="4889" t="s">
        <v>6</v>
      </c>
      <c r="O9" s="5327" t="s">
        <v>7</v>
      </c>
      <c r="P9" s="5327" t="s">
        <v>8</v>
      </c>
      <c r="Q9" s="5327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702"/>
      <c r="AQ9" s="702"/>
      <c r="AR9" s="702"/>
      <c r="AS9" s="702"/>
      <c r="AT9" s="702"/>
      <c r="AU9" s="702"/>
      <c r="AV9" s="702"/>
      <c r="AW9" s="702"/>
      <c r="AX9" s="703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323"/>
      <c r="D10" s="863" t="s">
        <v>10</v>
      </c>
      <c r="E10" s="864" t="s">
        <v>11</v>
      </c>
      <c r="F10" s="864" t="s">
        <v>12</v>
      </c>
      <c r="G10" s="864" t="s">
        <v>13</v>
      </c>
      <c r="H10" s="864" t="s">
        <v>14</v>
      </c>
      <c r="I10" s="864" t="s">
        <v>15</v>
      </c>
      <c r="J10" s="864" t="s">
        <v>16</v>
      </c>
      <c r="K10" s="864" t="s">
        <v>17</v>
      </c>
      <c r="L10" s="864" t="s">
        <v>18</v>
      </c>
      <c r="M10" s="865" t="s">
        <v>19</v>
      </c>
      <c r="N10" s="5326"/>
      <c r="O10" s="5323"/>
      <c r="P10" s="5323"/>
      <c r="Q10" s="5323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866"/>
      <c r="AG10" s="866"/>
      <c r="AH10" s="866"/>
      <c r="AI10" s="866"/>
      <c r="AJ10" s="866"/>
      <c r="AK10" s="866"/>
      <c r="AL10" s="866"/>
      <c r="AM10" s="866"/>
      <c r="AN10" s="866"/>
      <c r="AO10" s="867"/>
      <c r="AP10" s="867"/>
      <c r="AQ10" s="867"/>
      <c r="AR10" s="867"/>
      <c r="AS10" s="867"/>
      <c r="AT10" s="867"/>
      <c r="AU10" s="867"/>
      <c r="AV10" s="867"/>
      <c r="AW10" s="867"/>
      <c r="AX10" s="868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332" t="s">
        <v>20</v>
      </c>
      <c r="B11" s="5332"/>
      <c r="C11" s="869">
        <f>SUM(D11:M11)</f>
        <v>0</v>
      </c>
      <c r="D11" s="870"/>
      <c r="E11" s="871"/>
      <c r="F11" s="871"/>
      <c r="G11" s="871"/>
      <c r="H11" s="871"/>
      <c r="I11" s="871"/>
      <c r="J11" s="871"/>
      <c r="K11" s="871"/>
      <c r="L11" s="872"/>
      <c r="M11" s="873"/>
      <c r="N11" s="874"/>
      <c r="O11" s="875"/>
      <c r="P11" s="875"/>
      <c r="Q11" s="875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866"/>
      <c r="AG11" s="866"/>
      <c r="AH11" s="866"/>
      <c r="AI11" s="866"/>
      <c r="AJ11" s="866"/>
      <c r="AK11" s="867"/>
      <c r="AL11" s="867"/>
      <c r="AM11" s="867"/>
      <c r="AN11" s="867"/>
      <c r="AO11" s="867"/>
      <c r="AP11" s="867"/>
      <c r="AQ11" s="867"/>
      <c r="AR11" s="867"/>
      <c r="AS11" s="867"/>
      <c r="AT11" s="867"/>
      <c r="AU11" s="867"/>
      <c r="AV11" s="867"/>
      <c r="AW11" s="867"/>
      <c r="AX11" s="868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IF(C11&lt;[5]A03!C79,1,0)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708"/>
      <c r="AG12" s="708"/>
      <c r="AH12" s="708"/>
      <c r="AI12" s="708"/>
      <c r="AJ12" s="708"/>
      <c r="AK12" s="709"/>
      <c r="AL12" s="709"/>
      <c r="AM12" s="709"/>
      <c r="AN12" s="709"/>
      <c r="AO12" s="708"/>
      <c r="AP12" s="708"/>
      <c r="AQ12" s="709"/>
      <c r="AR12" s="709"/>
      <c r="AS12" s="709"/>
      <c r="AT12" s="709"/>
      <c r="AU12" s="709"/>
      <c r="AV12" s="709"/>
      <c r="AW12" s="709"/>
      <c r="AX12" s="703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708"/>
      <c r="AG13" s="708"/>
      <c r="AH13" s="708"/>
      <c r="AI13" s="708"/>
      <c r="AJ13" s="708"/>
      <c r="AK13" s="709"/>
      <c r="AL13" s="709"/>
      <c r="AM13" s="709"/>
      <c r="AN13" s="709"/>
      <c r="AO13" s="708"/>
      <c r="AP13" s="708"/>
      <c r="AQ13" s="708"/>
      <c r="AR13" s="709"/>
      <c r="AS13" s="709"/>
      <c r="AT13" s="709"/>
      <c r="AU13" s="709"/>
      <c r="AV13" s="709"/>
      <c r="AW13" s="709"/>
      <c r="AX13" s="703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708"/>
      <c r="AG14" s="708"/>
      <c r="AH14" s="708"/>
      <c r="AI14" s="708"/>
      <c r="AJ14" s="708"/>
      <c r="AK14" s="708"/>
      <c r="AL14" s="708"/>
      <c r="AM14" s="708"/>
      <c r="AN14" s="708"/>
      <c r="AO14" s="709"/>
      <c r="AP14" s="709"/>
      <c r="AQ14" s="709"/>
      <c r="AR14" s="709"/>
      <c r="AS14" s="709"/>
      <c r="AT14" s="709"/>
      <c r="AU14" s="709"/>
      <c r="AV14" s="709"/>
      <c r="AW14" s="709"/>
      <c r="AX14" s="703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708"/>
      <c r="AF15" s="708"/>
      <c r="AG15" s="708"/>
      <c r="AH15" s="708"/>
      <c r="AI15" s="708"/>
      <c r="AJ15" s="708"/>
      <c r="AK15" s="708"/>
      <c r="AL15" s="708"/>
      <c r="AM15" s="708"/>
      <c r="AN15" s="708"/>
      <c r="AO15" s="708"/>
      <c r="AP15" s="708"/>
      <c r="AQ15" s="708"/>
      <c r="AR15" s="708"/>
      <c r="AS15" s="708"/>
      <c r="AT15" s="708"/>
      <c r="AU15" s="708"/>
      <c r="AV15" s="708"/>
      <c r="AW15" s="703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333" t="s">
        <v>26</v>
      </c>
      <c r="D16" s="5335" t="s">
        <v>27</v>
      </c>
      <c r="E16" s="5335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708"/>
      <c r="AF16" s="709"/>
      <c r="AG16" s="709"/>
      <c r="AH16" s="709"/>
      <c r="AI16" s="709"/>
      <c r="AJ16" s="709"/>
      <c r="AK16" s="709"/>
      <c r="AL16" s="709"/>
      <c r="AM16" s="709"/>
      <c r="AN16" s="709"/>
      <c r="AO16" s="709"/>
      <c r="AP16" s="709"/>
      <c r="AQ16" s="709"/>
      <c r="AR16" s="709"/>
      <c r="AS16" s="709"/>
      <c r="AT16" s="709"/>
      <c r="AU16" s="709"/>
      <c r="AV16" s="709"/>
      <c r="AW16" s="703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334"/>
      <c r="D17" s="4935"/>
      <c r="E17" s="4935"/>
      <c r="F17" s="532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708"/>
      <c r="AF17" s="709"/>
      <c r="AG17" s="709"/>
      <c r="AH17" s="709"/>
      <c r="AI17" s="709"/>
      <c r="AJ17" s="709"/>
      <c r="AK17" s="709"/>
      <c r="AL17" s="709"/>
      <c r="AM17" s="709"/>
      <c r="AN17" s="709"/>
      <c r="AO17" s="709"/>
      <c r="AP17" s="709"/>
      <c r="AQ17" s="709"/>
      <c r="AR17" s="709"/>
      <c r="AS17" s="709"/>
      <c r="AT17" s="709"/>
      <c r="AU17" s="709"/>
      <c r="AV17" s="709"/>
      <c r="AW17" s="703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328" t="s">
        <v>28</v>
      </c>
      <c r="B18" s="5329"/>
      <c r="C18" s="876">
        <v>78</v>
      </c>
      <c r="D18" s="877">
        <v>0</v>
      </c>
      <c r="E18" s="877">
        <v>0</v>
      </c>
      <c r="F18" s="878">
        <v>6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708"/>
      <c r="AF18" s="709"/>
      <c r="AG18" s="709"/>
      <c r="AH18" s="709"/>
      <c r="AI18" s="709"/>
      <c r="AJ18" s="709"/>
      <c r="AK18" s="709"/>
      <c r="AL18" s="709"/>
      <c r="AM18" s="709"/>
      <c r="AN18" s="709"/>
      <c r="AO18" s="709"/>
      <c r="AP18" s="709"/>
      <c r="AQ18" s="709"/>
      <c r="AR18" s="709"/>
      <c r="AS18" s="709"/>
      <c r="AT18" s="709"/>
      <c r="AU18" s="709"/>
      <c r="AV18" s="709"/>
      <c r="AW18" s="703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330" t="s">
        <v>29</v>
      </c>
      <c r="B19" s="5331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879"/>
      <c r="AF19" s="880"/>
      <c r="AG19" s="880"/>
      <c r="AH19" s="880"/>
      <c r="AI19" s="880"/>
      <c r="AJ19" s="880"/>
      <c r="AK19" s="880"/>
      <c r="AL19" s="880"/>
      <c r="AM19" s="880"/>
      <c r="AN19" s="880"/>
      <c r="AO19" s="880"/>
      <c r="AP19" s="880"/>
      <c r="AQ19" s="880"/>
      <c r="AR19" s="880"/>
      <c r="AS19" s="880"/>
      <c r="AT19" s="880"/>
      <c r="AU19" s="880"/>
      <c r="AV19" s="880"/>
      <c r="AW19" s="881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2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879"/>
      <c r="AF20" s="880"/>
      <c r="AG20" s="880"/>
      <c r="AH20" s="880"/>
      <c r="AI20" s="880"/>
      <c r="AJ20" s="880"/>
      <c r="AK20" s="880"/>
      <c r="AL20" s="880"/>
      <c r="AM20" s="880"/>
      <c r="AN20" s="880"/>
      <c r="AO20" s="880"/>
      <c r="AP20" s="880"/>
      <c r="AQ20" s="880"/>
      <c r="AR20" s="880"/>
      <c r="AS20" s="880"/>
      <c r="AT20" s="880"/>
      <c r="AU20" s="880"/>
      <c r="AV20" s="880"/>
      <c r="AW20" s="881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8</v>
      </c>
      <c r="D21" s="37">
        <v>0</v>
      </c>
      <c r="E21" s="37">
        <v>0</v>
      </c>
      <c r="F21" s="40">
        <v>1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879"/>
      <c r="AF21" s="880"/>
      <c r="AG21" s="880"/>
      <c r="AH21" s="880"/>
      <c r="AI21" s="880"/>
      <c r="AJ21" s="880"/>
      <c r="AK21" s="880"/>
      <c r="AL21" s="880"/>
      <c r="AM21" s="880"/>
      <c r="AN21" s="880"/>
      <c r="AO21" s="880"/>
      <c r="AP21" s="880"/>
      <c r="AQ21" s="880"/>
      <c r="AR21" s="880"/>
      <c r="AS21" s="880"/>
      <c r="AT21" s="880"/>
      <c r="AU21" s="880"/>
      <c r="AV21" s="880"/>
      <c r="AW21" s="881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2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879"/>
      <c r="AF22" s="880"/>
      <c r="AG22" s="880"/>
      <c r="AH22" s="880"/>
      <c r="AI22" s="880"/>
      <c r="AJ22" s="880"/>
      <c r="AK22" s="880"/>
      <c r="AL22" s="880"/>
      <c r="AM22" s="880"/>
      <c r="AN22" s="880"/>
      <c r="AO22" s="880"/>
      <c r="AP22" s="880"/>
      <c r="AQ22" s="880"/>
      <c r="AR22" s="880"/>
      <c r="AS22" s="880"/>
      <c r="AT22" s="880"/>
      <c r="AU22" s="880"/>
      <c r="AV22" s="880"/>
      <c r="AW22" s="881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879"/>
      <c r="AF23" s="880"/>
      <c r="AG23" s="880"/>
      <c r="AH23" s="880"/>
      <c r="AI23" s="880"/>
      <c r="AJ23" s="880"/>
      <c r="AK23" s="880"/>
      <c r="AL23" s="880"/>
      <c r="AM23" s="880"/>
      <c r="AN23" s="880"/>
      <c r="AO23" s="880"/>
      <c r="AP23" s="880"/>
      <c r="AQ23" s="880"/>
      <c r="AR23" s="880"/>
      <c r="AS23" s="880"/>
      <c r="AT23" s="880"/>
      <c r="AU23" s="880"/>
      <c r="AV23" s="880"/>
      <c r="AW23" s="881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879"/>
      <c r="AF24" s="880"/>
      <c r="AG24" s="880"/>
      <c r="AH24" s="880"/>
      <c r="AI24" s="880"/>
      <c r="AJ24" s="880"/>
      <c r="AK24" s="880"/>
      <c r="AL24" s="880"/>
      <c r="AM24" s="880"/>
      <c r="AN24" s="880"/>
      <c r="AO24" s="880"/>
      <c r="AP24" s="880"/>
      <c r="AQ24" s="880"/>
      <c r="AR24" s="880"/>
      <c r="AS24" s="880"/>
      <c r="AT24" s="880"/>
      <c r="AU24" s="880"/>
      <c r="AV24" s="880"/>
      <c r="AW24" s="881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2</v>
      </c>
      <c r="D25" s="37">
        <v>0</v>
      </c>
      <c r="E25" s="37">
        <v>0</v>
      </c>
      <c r="F25" s="40">
        <v>1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879"/>
      <c r="AF25" s="880"/>
      <c r="AG25" s="880"/>
      <c r="AH25" s="880"/>
      <c r="AI25" s="880"/>
      <c r="AJ25" s="880"/>
      <c r="AK25" s="880"/>
      <c r="AL25" s="880"/>
      <c r="AM25" s="880"/>
      <c r="AN25" s="880"/>
      <c r="AO25" s="880"/>
      <c r="AP25" s="880"/>
      <c r="AQ25" s="880"/>
      <c r="AR25" s="880"/>
      <c r="AS25" s="880"/>
      <c r="AT25" s="880"/>
      <c r="AU25" s="880"/>
      <c r="AV25" s="880"/>
      <c r="AW25" s="881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22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879"/>
      <c r="AF26" s="880"/>
      <c r="AG26" s="880"/>
      <c r="AH26" s="880"/>
      <c r="AI26" s="880"/>
      <c r="AJ26" s="880"/>
      <c r="AK26" s="880"/>
      <c r="AL26" s="880"/>
      <c r="AM26" s="880"/>
      <c r="AN26" s="880"/>
      <c r="AO26" s="880"/>
      <c r="AP26" s="880"/>
      <c r="AQ26" s="880"/>
      <c r="AR26" s="880"/>
      <c r="AS26" s="880"/>
      <c r="AT26" s="880"/>
      <c r="AU26" s="880"/>
      <c r="AV26" s="880"/>
      <c r="AW26" s="881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0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879"/>
      <c r="AF27" s="880"/>
      <c r="AG27" s="880"/>
      <c r="AH27" s="880"/>
      <c r="AI27" s="880"/>
      <c r="AJ27" s="880"/>
      <c r="AK27" s="880"/>
      <c r="AL27" s="880"/>
      <c r="AM27" s="880"/>
      <c r="AN27" s="880"/>
      <c r="AO27" s="880"/>
      <c r="AP27" s="880"/>
      <c r="AQ27" s="880"/>
      <c r="AR27" s="880"/>
      <c r="AS27" s="880"/>
      <c r="AT27" s="880"/>
      <c r="AU27" s="880"/>
      <c r="AV27" s="880"/>
      <c r="AW27" s="881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5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879"/>
      <c r="AF28" s="880"/>
      <c r="AG28" s="880"/>
      <c r="AH28" s="882"/>
      <c r="AI28" s="880"/>
      <c r="AJ28" s="880"/>
      <c r="AK28" s="880"/>
      <c r="AL28" s="880"/>
      <c r="AM28" s="880"/>
      <c r="AN28" s="880"/>
      <c r="AO28" s="880"/>
      <c r="AP28" s="880"/>
      <c r="AQ28" s="880"/>
      <c r="AR28" s="880"/>
      <c r="AS28" s="880"/>
      <c r="AT28" s="880"/>
      <c r="AU28" s="880"/>
      <c r="AV28" s="880"/>
      <c r="AW28" s="883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14</v>
      </c>
      <c r="D29" s="59">
        <v>0</v>
      </c>
      <c r="E29" s="59">
        <v>0</v>
      </c>
      <c r="F29" s="60">
        <v>1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879"/>
      <c r="AF29" s="880"/>
      <c r="AG29" s="880"/>
      <c r="AH29" s="882"/>
      <c r="AI29" s="880"/>
      <c r="AJ29" s="880"/>
      <c r="AK29" s="880"/>
      <c r="AL29" s="880"/>
      <c r="AM29" s="880"/>
      <c r="AN29" s="880"/>
      <c r="AO29" s="880"/>
      <c r="AP29" s="880"/>
      <c r="AQ29" s="880"/>
      <c r="AR29" s="880"/>
      <c r="AS29" s="880"/>
      <c r="AT29" s="880"/>
      <c r="AU29" s="880"/>
      <c r="AV29" s="880"/>
      <c r="AW29" s="883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2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879"/>
      <c r="AF30" s="880"/>
      <c r="AG30" s="880"/>
      <c r="AH30" s="882"/>
      <c r="AI30" s="880"/>
      <c r="AJ30" s="880"/>
      <c r="AK30" s="880"/>
      <c r="AL30" s="880"/>
      <c r="AM30" s="880"/>
      <c r="AN30" s="880"/>
      <c r="AO30" s="880"/>
      <c r="AP30" s="880"/>
      <c r="AQ30" s="880"/>
      <c r="AR30" s="880"/>
      <c r="AS30" s="880"/>
      <c r="AT30" s="880"/>
      <c r="AU30" s="880"/>
      <c r="AV30" s="880"/>
      <c r="AW30" s="883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20</v>
      </c>
      <c r="D31" s="44">
        <v>0</v>
      </c>
      <c r="E31" s="44">
        <v>0</v>
      </c>
      <c r="F31" s="63">
        <v>0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884"/>
      <c r="AF31" s="884"/>
      <c r="AG31" s="884"/>
      <c r="AH31" s="885"/>
      <c r="AI31" s="884"/>
      <c r="AJ31" s="884"/>
      <c r="AK31" s="884"/>
      <c r="AL31" s="884"/>
      <c r="AM31" s="884"/>
      <c r="AN31" s="884"/>
      <c r="AO31" s="884"/>
      <c r="AP31" s="884"/>
      <c r="AQ31" s="884"/>
      <c r="AR31" s="884"/>
      <c r="AS31" s="884"/>
      <c r="AT31" s="884"/>
      <c r="AU31" s="884"/>
      <c r="AV31" s="884"/>
      <c r="AW31" s="883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72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884"/>
      <c r="AF32" s="884"/>
      <c r="AG32" s="884"/>
      <c r="AH32" s="885"/>
      <c r="AI32" s="884"/>
      <c r="AJ32" s="884"/>
      <c r="AK32" s="884"/>
      <c r="AL32" s="884"/>
      <c r="AM32" s="884"/>
      <c r="AN32" s="884"/>
      <c r="AO32" s="884"/>
      <c r="AP32" s="884"/>
      <c r="AQ32" s="884"/>
      <c r="AR32" s="884"/>
      <c r="AS32" s="884"/>
      <c r="AT32" s="884"/>
      <c r="AU32" s="884"/>
      <c r="AV32" s="884"/>
      <c r="AW32" s="883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4759" t="s">
        <v>4</v>
      </c>
      <c r="D33" s="5336" t="s">
        <v>5</v>
      </c>
      <c r="E33" s="5337"/>
      <c r="F33" s="5337"/>
      <c r="G33" s="5337"/>
      <c r="H33" s="5337"/>
      <c r="I33" s="5337"/>
      <c r="J33" s="5337"/>
      <c r="K33" s="5337"/>
      <c r="L33" s="5337"/>
      <c r="M33" s="5337"/>
      <c r="N33" s="5337"/>
      <c r="O33" s="5337"/>
      <c r="P33" s="5338"/>
      <c r="Q33" s="886"/>
      <c r="R33" s="887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884"/>
      <c r="AJ33" s="884"/>
      <c r="AK33" s="884"/>
      <c r="AL33" s="885"/>
      <c r="AM33" s="884"/>
      <c r="AN33" s="884"/>
      <c r="AO33" s="888"/>
      <c r="AP33" s="888"/>
      <c r="AQ33" s="888"/>
      <c r="AR33" s="888"/>
      <c r="AS33" s="888"/>
      <c r="AT33" s="888"/>
      <c r="AU33" s="888"/>
      <c r="AV33" s="888"/>
      <c r="AW33" s="888"/>
      <c r="AX33" s="888"/>
      <c r="AY33" s="888"/>
      <c r="AZ33" s="888"/>
      <c r="BA33" s="883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323"/>
      <c r="D34" s="863" t="s">
        <v>10</v>
      </c>
      <c r="E34" s="864" t="s">
        <v>11</v>
      </c>
      <c r="F34" s="864" t="s">
        <v>12</v>
      </c>
      <c r="G34" s="864" t="s">
        <v>13</v>
      </c>
      <c r="H34" s="864" t="s">
        <v>14</v>
      </c>
      <c r="I34" s="864" t="s">
        <v>15</v>
      </c>
      <c r="J34" s="864" t="s">
        <v>16</v>
      </c>
      <c r="K34" s="864" t="s">
        <v>17</v>
      </c>
      <c r="L34" s="864" t="s">
        <v>18</v>
      </c>
      <c r="M34" s="864" t="s">
        <v>44</v>
      </c>
      <c r="N34" s="889" t="s">
        <v>45</v>
      </c>
      <c r="O34" s="864" t="s">
        <v>46</v>
      </c>
      <c r="P34" s="865" t="s">
        <v>47</v>
      </c>
      <c r="Q34" s="890" t="s">
        <v>48</v>
      </c>
      <c r="R34" s="890" t="s">
        <v>49</v>
      </c>
      <c r="S34" s="71"/>
      <c r="T34" s="726"/>
      <c r="U34" s="715"/>
      <c r="V34" s="715"/>
      <c r="W34" s="726"/>
      <c r="X34" s="716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708"/>
      <c r="AJ34" s="708"/>
      <c r="AK34" s="708"/>
      <c r="AL34" s="891"/>
      <c r="AM34" s="708"/>
      <c r="AN34" s="708"/>
      <c r="AO34" s="708"/>
      <c r="AP34" s="708"/>
      <c r="AQ34" s="708"/>
      <c r="AR34" s="708"/>
      <c r="AS34" s="708"/>
      <c r="AT34" s="709"/>
      <c r="AU34" s="709"/>
      <c r="AV34" s="709"/>
      <c r="AW34" s="709"/>
      <c r="AX34" s="709"/>
      <c r="AY34" s="709"/>
      <c r="AZ34" s="709"/>
      <c r="BA34" s="892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339" t="s">
        <v>50</v>
      </c>
      <c r="B35" s="5339"/>
      <c r="C35" s="893">
        <f>SUM(D35:P35)</f>
        <v>0</v>
      </c>
      <c r="D35" s="894">
        <f>SUM(D36:D47,D50:D51,D54)</f>
        <v>0</v>
      </c>
      <c r="E35" s="895">
        <f t="shared" ref="E35:R35" si="3">SUM(E36:E47,E50:E51,E54)</f>
        <v>0</v>
      </c>
      <c r="F35" s="895">
        <f t="shared" si="3"/>
        <v>0</v>
      </c>
      <c r="G35" s="895">
        <f t="shared" si="3"/>
        <v>0</v>
      </c>
      <c r="H35" s="895">
        <f t="shared" si="3"/>
        <v>0</v>
      </c>
      <c r="I35" s="895">
        <f t="shared" si="3"/>
        <v>0</v>
      </c>
      <c r="J35" s="895">
        <f t="shared" si="3"/>
        <v>0</v>
      </c>
      <c r="K35" s="895">
        <f t="shared" si="3"/>
        <v>0</v>
      </c>
      <c r="L35" s="895">
        <f t="shared" si="3"/>
        <v>0</v>
      </c>
      <c r="M35" s="895">
        <f t="shared" si="3"/>
        <v>0</v>
      </c>
      <c r="N35" s="896">
        <f>SUM(N36:N47,N50:N51,N54)</f>
        <v>0</v>
      </c>
      <c r="O35" s="895">
        <f t="shared" si="3"/>
        <v>0</v>
      </c>
      <c r="P35" s="897">
        <f t="shared" si="3"/>
        <v>0</v>
      </c>
      <c r="Q35" s="898">
        <f t="shared" si="3"/>
        <v>0</v>
      </c>
      <c r="R35" s="898">
        <f t="shared" si="3"/>
        <v>0</v>
      </c>
      <c r="S35" s="82" t="str">
        <f>CA35&amp;CB35&amp;CC35</f>
        <v/>
      </c>
      <c r="T35" s="899"/>
      <c r="U35" s="726"/>
      <c r="V35" s="726"/>
      <c r="W35" s="899"/>
      <c r="X35" s="899"/>
      <c r="Y35" s="899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708"/>
      <c r="AN35" s="708"/>
      <c r="AO35" s="708"/>
      <c r="AP35" s="708"/>
      <c r="AQ35" s="708"/>
      <c r="AR35" s="708"/>
      <c r="AS35" s="708"/>
      <c r="AT35" s="709"/>
      <c r="AU35" s="709"/>
      <c r="AV35" s="709"/>
      <c r="AW35" s="709"/>
      <c r="AX35" s="709"/>
      <c r="AY35" s="709"/>
      <c r="AZ35" s="709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4777" t="s">
        <v>51</v>
      </c>
      <c r="B36" s="5345"/>
      <c r="C36" s="770">
        <f>SUM(D36:M36)</f>
        <v>0</v>
      </c>
      <c r="D36" s="145"/>
      <c r="E36" s="146"/>
      <c r="F36" s="146"/>
      <c r="G36" s="146"/>
      <c r="H36" s="146"/>
      <c r="I36" s="146"/>
      <c r="J36" s="146"/>
      <c r="K36" s="146"/>
      <c r="L36" s="146"/>
      <c r="M36" s="146"/>
      <c r="N36" s="712"/>
      <c r="O36" s="713"/>
      <c r="P36" s="900"/>
      <c r="Q36" s="137"/>
      <c r="R36" s="137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708"/>
      <c r="AN36" s="709"/>
      <c r="AO36" s="709"/>
      <c r="AP36" s="709"/>
      <c r="AQ36" s="709"/>
      <c r="AR36" s="709"/>
      <c r="AS36" s="709"/>
      <c r="AT36" s="709"/>
      <c r="AU36" s="709"/>
      <c r="AV36" s="709"/>
      <c r="AW36" s="709"/>
      <c r="AX36" s="709"/>
      <c r="AY36" s="709"/>
      <c r="AZ36" s="709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879"/>
      <c r="AN37" s="880"/>
      <c r="AO37" s="880"/>
      <c r="AP37" s="880"/>
      <c r="AQ37" s="880"/>
      <c r="AR37" s="880"/>
      <c r="AS37" s="880"/>
      <c r="AT37" s="880"/>
      <c r="AU37" s="880"/>
      <c r="AV37" s="880"/>
      <c r="AW37" s="880"/>
      <c r="AX37" s="880"/>
      <c r="AY37" s="880"/>
      <c r="AZ37" s="880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4759" t="s">
        <v>53</v>
      </c>
      <c r="B38" s="143" t="s">
        <v>54</v>
      </c>
      <c r="C38" s="770">
        <f t="shared" si="7"/>
        <v>0</v>
      </c>
      <c r="D38" s="145"/>
      <c r="E38" s="146"/>
      <c r="F38" s="146"/>
      <c r="G38" s="146"/>
      <c r="H38" s="146"/>
      <c r="I38" s="146"/>
      <c r="J38" s="146"/>
      <c r="K38" s="146"/>
      <c r="L38" s="146"/>
      <c r="M38" s="146"/>
      <c r="N38" s="712"/>
      <c r="O38" s="713"/>
      <c r="P38" s="900"/>
      <c r="Q38" s="137"/>
      <c r="R38" s="137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879"/>
      <c r="AN38" s="880"/>
      <c r="AO38" s="880"/>
      <c r="AP38" s="880"/>
      <c r="AQ38" s="880"/>
      <c r="AR38" s="880"/>
      <c r="AS38" s="880"/>
      <c r="AT38" s="880"/>
      <c r="AU38" s="880"/>
      <c r="AV38" s="880"/>
      <c r="AW38" s="880"/>
      <c r="AX38" s="880"/>
      <c r="AY38" s="880"/>
      <c r="AZ38" s="880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753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879"/>
      <c r="AN39" s="880"/>
      <c r="AO39" s="880"/>
      <c r="AP39" s="880"/>
      <c r="AQ39" s="880"/>
      <c r="AR39" s="880"/>
      <c r="AS39" s="880"/>
      <c r="AT39" s="880"/>
      <c r="AU39" s="880"/>
      <c r="AV39" s="880"/>
      <c r="AW39" s="880"/>
      <c r="AX39" s="880"/>
      <c r="AY39" s="880"/>
      <c r="AZ39" s="880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753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879"/>
      <c r="AN40" s="880"/>
      <c r="AO40" s="880"/>
      <c r="AP40" s="880"/>
      <c r="AQ40" s="880"/>
      <c r="AR40" s="880"/>
      <c r="AS40" s="880"/>
      <c r="AT40" s="880"/>
      <c r="AU40" s="880"/>
      <c r="AV40" s="880"/>
      <c r="AW40" s="880"/>
      <c r="AX40" s="880"/>
      <c r="AY40" s="880"/>
      <c r="AZ40" s="880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753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879"/>
      <c r="AN41" s="880"/>
      <c r="AO41" s="880"/>
      <c r="AP41" s="880"/>
      <c r="AQ41" s="880"/>
      <c r="AR41" s="880"/>
      <c r="AS41" s="880"/>
      <c r="AT41" s="880"/>
      <c r="AU41" s="880"/>
      <c r="AV41" s="880"/>
      <c r="AW41" s="880"/>
      <c r="AX41" s="880"/>
      <c r="AY41" s="880"/>
      <c r="AZ41" s="880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753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879"/>
      <c r="AN42" s="880"/>
      <c r="AO42" s="880"/>
      <c r="AP42" s="880"/>
      <c r="AQ42" s="880"/>
      <c r="AR42" s="880"/>
      <c r="AS42" s="880"/>
      <c r="AT42" s="880"/>
      <c r="AU42" s="880"/>
      <c r="AV42" s="880"/>
      <c r="AW42" s="880"/>
      <c r="AX42" s="880"/>
      <c r="AY42" s="880"/>
      <c r="AZ42" s="880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323"/>
      <c r="B43" s="99" t="s">
        <v>59</v>
      </c>
      <c r="C43" s="830">
        <f t="shared" si="7"/>
        <v>0</v>
      </c>
      <c r="D43" s="773"/>
      <c r="E43" s="102"/>
      <c r="F43" s="102"/>
      <c r="G43" s="102"/>
      <c r="H43" s="102"/>
      <c r="I43" s="102"/>
      <c r="J43" s="102"/>
      <c r="K43" s="102"/>
      <c r="L43" s="102"/>
      <c r="M43" s="102"/>
      <c r="N43" s="901"/>
      <c r="O43" s="104"/>
      <c r="P43" s="902"/>
      <c r="Q43" s="696"/>
      <c r="R43" s="69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879"/>
      <c r="AN43" s="880"/>
      <c r="AO43" s="880"/>
      <c r="AP43" s="880"/>
      <c r="AQ43" s="880"/>
      <c r="AR43" s="880"/>
      <c r="AS43" s="880"/>
      <c r="AT43" s="880"/>
      <c r="AU43" s="880"/>
      <c r="AV43" s="880"/>
      <c r="AW43" s="880"/>
      <c r="AX43" s="880"/>
      <c r="AY43" s="880"/>
      <c r="AZ43" s="880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346" t="s">
        <v>60</v>
      </c>
      <c r="B44" s="903" t="s">
        <v>61</v>
      </c>
      <c r="C44" s="904">
        <f t="shared" si="7"/>
        <v>0</v>
      </c>
      <c r="D44" s="905"/>
      <c r="E44" s="906"/>
      <c r="F44" s="906"/>
      <c r="G44" s="906"/>
      <c r="H44" s="906"/>
      <c r="I44" s="906"/>
      <c r="J44" s="906"/>
      <c r="K44" s="906"/>
      <c r="L44" s="906"/>
      <c r="M44" s="906"/>
      <c r="N44" s="907"/>
      <c r="O44" s="908"/>
      <c r="P44" s="909"/>
      <c r="Q44" s="910"/>
      <c r="R44" s="910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824"/>
      <c r="AN44" s="825"/>
      <c r="AO44" s="825"/>
      <c r="AP44" s="825"/>
      <c r="AQ44" s="825"/>
      <c r="AR44" s="825"/>
      <c r="AS44" s="825"/>
      <c r="AT44" s="825"/>
      <c r="AU44" s="825"/>
      <c r="AV44" s="825"/>
      <c r="AW44" s="825"/>
      <c r="AX44" s="825"/>
      <c r="AY44" s="825"/>
      <c r="AZ44" s="825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323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824"/>
      <c r="AN45" s="825"/>
      <c r="AO45" s="825"/>
      <c r="AP45" s="825"/>
      <c r="AQ45" s="825"/>
      <c r="AR45" s="825"/>
      <c r="AS45" s="825"/>
      <c r="AT45" s="825"/>
      <c r="AU45" s="825"/>
      <c r="AV45" s="825"/>
      <c r="AW45" s="825"/>
      <c r="AX45" s="825"/>
      <c r="AY45" s="825"/>
      <c r="AZ45" s="825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347" t="s">
        <v>63</v>
      </c>
      <c r="B46" s="117" t="s">
        <v>61</v>
      </c>
      <c r="C46" s="911">
        <f t="shared" si="7"/>
        <v>0</v>
      </c>
      <c r="D46" s="912"/>
      <c r="E46" s="906"/>
      <c r="F46" s="906"/>
      <c r="G46" s="906"/>
      <c r="H46" s="906"/>
      <c r="I46" s="906"/>
      <c r="J46" s="906"/>
      <c r="K46" s="906"/>
      <c r="L46" s="906"/>
      <c r="M46" s="906"/>
      <c r="N46" s="913"/>
      <c r="O46" s="908"/>
      <c r="P46" s="914"/>
      <c r="Q46" s="915"/>
      <c r="R46" s="915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916"/>
      <c r="AN46" s="917"/>
      <c r="AO46" s="917"/>
      <c r="AP46" s="917"/>
      <c r="AQ46" s="917"/>
      <c r="AR46" s="917"/>
      <c r="AS46" s="917"/>
      <c r="AT46" s="917"/>
      <c r="AU46" s="917"/>
      <c r="AV46" s="917"/>
      <c r="AW46" s="917"/>
      <c r="AX46" s="917"/>
      <c r="AY46" s="917"/>
      <c r="AZ46" s="917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916"/>
      <c r="AN47" s="917"/>
      <c r="AO47" s="917"/>
      <c r="AP47" s="917"/>
      <c r="AQ47" s="917"/>
      <c r="AR47" s="917"/>
      <c r="AS47" s="917"/>
      <c r="AT47" s="917"/>
      <c r="AU47" s="917"/>
      <c r="AV47" s="917"/>
      <c r="AW47" s="917"/>
      <c r="AX47" s="917"/>
      <c r="AY47" s="917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824"/>
      <c r="AN48" s="825"/>
      <c r="AO48" s="825"/>
      <c r="AP48" s="825"/>
      <c r="AQ48" s="825"/>
      <c r="AR48" s="825"/>
      <c r="AS48" s="825"/>
      <c r="AT48" s="825"/>
      <c r="AU48" s="825"/>
      <c r="AV48" s="825"/>
      <c r="AW48" s="825"/>
      <c r="AX48" s="825"/>
      <c r="AY48" s="825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340" t="s">
        <v>65</v>
      </c>
      <c r="B49" s="5341"/>
      <c r="C49" s="830">
        <f t="shared" si="7"/>
        <v>0</v>
      </c>
      <c r="D49" s="773"/>
      <c r="E49" s="102"/>
      <c r="F49" s="102"/>
      <c r="G49" s="102"/>
      <c r="H49" s="102"/>
      <c r="I49" s="102"/>
      <c r="J49" s="102"/>
      <c r="K49" s="102"/>
      <c r="L49" s="102"/>
      <c r="M49" s="102"/>
      <c r="N49" s="901"/>
      <c r="O49" s="104"/>
      <c r="P49" s="902"/>
      <c r="Q49" s="696"/>
      <c r="R49" s="69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824"/>
      <c r="AN49" s="825"/>
      <c r="AO49" s="825"/>
      <c r="AP49" s="825"/>
      <c r="AQ49" s="825"/>
      <c r="AR49" s="825"/>
      <c r="AS49" s="825"/>
      <c r="AT49" s="825"/>
      <c r="AU49" s="825"/>
      <c r="AV49" s="825"/>
      <c r="AW49" s="825"/>
      <c r="AX49" s="825"/>
      <c r="AY49" s="825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342" t="s">
        <v>66</v>
      </c>
      <c r="B50" s="918" t="s">
        <v>61</v>
      </c>
      <c r="C50" s="919">
        <f>SUM(D50:P50)</f>
        <v>0</v>
      </c>
      <c r="D50" s="920"/>
      <c r="E50" s="906"/>
      <c r="F50" s="906"/>
      <c r="G50" s="906"/>
      <c r="H50" s="906"/>
      <c r="I50" s="906"/>
      <c r="J50" s="906"/>
      <c r="K50" s="906"/>
      <c r="L50" s="906"/>
      <c r="M50" s="906"/>
      <c r="N50" s="921"/>
      <c r="O50" s="906"/>
      <c r="P50" s="922"/>
      <c r="Q50" s="923"/>
      <c r="R50" s="923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924"/>
      <c r="AN50" s="925"/>
      <c r="AO50" s="925"/>
      <c r="AP50" s="925"/>
      <c r="AQ50" s="925"/>
      <c r="AR50" s="925"/>
      <c r="AS50" s="925"/>
      <c r="AT50" s="925"/>
      <c r="AU50" s="925"/>
      <c r="AV50" s="925"/>
      <c r="AW50" s="925"/>
      <c r="AX50" s="925"/>
      <c r="AY50" s="925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323"/>
      <c r="B51" s="140" t="s">
        <v>62</v>
      </c>
      <c r="C51" s="830">
        <f t="shared" ref="C51:C54" si="12">SUM(D51:P51)</f>
        <v>0</v>
      </c>
      <c r="D51" s="773"/>
      <c r="E51" s="102"/>
      <c r="F51" s="102"/>
      <c r="G51" s="102"/>
      <c r="H51" s="102"/>
      <c r="I51" s="102"/>
      <c r="J51" s="102"/>
      <c r="K51" s="102"/>
      <c r="L51" s="102"/>
      <c r="M51" s="102"/>
      <c r="N51" s="827"/>
      <c r="O51" s="102"/>
      <c r="P51" s="926"/>
      <c r="Q51" s="696"/>
      <c r="R51" s="69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916"/>
      <c r="AN51" s="917"/>
      <c r="AO51" s="917"/>
      <c r="AP51" s="917"/>
      <c r="AQ51" s="917"/>
      <c r="AR51" s="917"/>
      <c r="AS51" s="917"/>
      <c r="AT51" s="917"/>
      <c r="AU51" s="917"/>
      <c r="AV51" s="917"/>
      <c r="AW51" s="917"/>
      <c r="AX51" s="917"/>
      <c r="AY51" s="917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342" t="s">
        <v>67</v>
      </c>
      <c r="B52" s="918" t="s">
        <v>61</v>
      </c>
      <c r="C52" s="919">
        <f t="shared" si="12"/>
        <v>0</v>
      </c>
      <c r="D52" s="920"/>
      <c r="E52" s="927"/>
      <c r="F52" s="927"/>
      <c r="G52" s="927"/>
      <c r="H52" s="927"/>
      <c r="I52" s="927"/>
      <c r="J52" s="927"/>
      <c r="K52" s="927"/>
      <c r="L52" s="927"/>
      <c r="M52" s="927"/>
      <c r="N52" s="921"/>
      <c r="O52" s="927"/>
      <c r="P52" s="922"/>
      <c r="Q52" s="923"/>
      <c r="R52" s="923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924"/>
      <c r="AN52" s="925"/>
      <c r="AO52" s="925"/>
      <c r="AP52" s="925"/>
      <c r="AQ52" s="925"/>
      <c r="AR52" s="925"/>
      <c r="AS52" s="925"/>
      <c r="AT52" s="925"/>
      <c r="AU52" s="925"/>
      <c r="AV52" s="925"/>
      <c r="AW52" s="925"/>
      <c r="AX52" s="925"/>
      <c r="AY52" s="925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323"/>
      <c r="B53" s="928" t="s">
        <v>62</v>
      </c>
      <c r="C53" s="830">
        <f t="shared" si="12"/>
        <v>0</v>
      </c>
      <c r="D53" s="773"/>
      <c r="E53" s="102"/>
      <c r="F53" s="102"/>
      <c r="G53" s="102"/>
      <c r="H53" s="102"/>
      <c r="I53" s="102"/>
      <c r="J53" s="102"/>
      <c r="K53" s="102"/>
      <c r="L53" s="102"/>
      <c r="M53" s="102"/>
      <c r="N53" s="827"/>
      <c r="O53" s="102"/>
      <c r="P53" s="926"/>
      <c r="Q53" s="696"/>
      <c r="R53" s="69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929"/>
      <c r="AM53" s="929"/>
      <c r="AN53" s="929"/>
      <c r="AO53" s="929"/>
      <c r="AP53" s="929"/>
      <c r="AQ53" s="929"/>
      <c r="AR53" s="929"/>
      <c r="AS53" s="929"/>
      <c r="AT53" s="929"/>
      <c r="AU53" s="929"/>
      <c r="AV53" s="929"/>
      <c r="AW53" s="929"/>
      <c r="AX53" s="929"/>
      <c r="AY53" s="929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343" t="s">
        <v>68</v>
      </c>
      <c r="B54" s="5344"/>
      <c r="C54" s="830">
        <f t="shared" si="12"/>
        <v>0</v>
      </c>
      <c r="D54" s="773"/>
      <c r="E54" s="102"/>
      <c r="F54" s="102"/>
      <c r="G54" s="102"/>
      <c r="H54" s="102"/>
      <c r="I54" s="102"/>
      <c r="J54" s="102"/>
      <c r="K54" s="102"/>
      <c r="L54" s="102"/>
      <c r="M54" s="102"/>
      <c r="N54" s="827"/>
      <c r="O54" s="102"/>
      <c r="P54" s="926"/>
      <c r="Q54" s="696"/>
      <c r="R54" s="69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929"/>
      <c r="AM54" s="929"/>
      <c r="AN54" s="929"/>
      <c r="AO54" s="929"/>
      <c r="AP54" s="929"/>
      <c r="AQ54" s="929"/>
      <c r="AR54" s="929"/>
      <c r="AS54" s="929"/>
      <c r="AT54" s="929"/>
      <c r="AU54" s="929"/>
      <c r="AV54" s="929"/>
      <c r="AW54" s="929"/>
      <c r="AX54" s="929"/>
      <c r="AY54" s="929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929"/>
      <c r="AM55" s="929"/>
      <c r="AN55" s="929"/>
      <c r="AO55" s="930"/>
      <c r="AP55" s="930"/>
      <c r="AQ55" s="930"/>
      <c r="AR55" s="930"/>
      <c r="AS55" s="930"/>
      <c r="AT55" s="930"/>
      <c r="AU55" s="930"/>
      <c r="AV55" s="930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725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929"/>
      <c r="AM56" s="929"/>
      <c r="AN56" s="929"/>
      <c r="AO56" s="930"/>
      <c r="AP56" s="930"/>
      <c r="AQ56" s="930"/>
      <c r="AR56" s="930"/>
      <c r="AS56" s="930"/>
      <c r="AT56" s="930"/>
      <c r="AU56" s="930"/>
      <c r="AV56" s="930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4759" t="s">
        <v>4</v>
      </c>
      <c r="D57" s="5336" t="s">
        <v>5</v>
      </c>
      <c r="E57" s="5337"/>
      <c r="F57" s="5337"/>
      <c r="G57" s="5337"/>
      <c r="H57" s="5337"/>
      <c r="I57" s="5337"/>
      <c r="J57" s="5337"/>
      <c r="K57" s="5337"/>
      <c r="L57" s="5337"/>
      <c r="M57" s="5337"/>
      <c r="N57" s="5337"/>
      <c r="O57" s="5337"/>
      <c r="P57" s="5353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929"/>
      <c r="AK57" s="929"/>
      <c r="AL57" s="929"/>
      <c r="AM57" s="930"/>
      <c r="AN57" s="930"/>
      <c r="AO57" s="930"/>
      <c r="AP57" s="930"/>
      <c r="AQ57" s="930"/>
      <c r="AR57" s="930"/>
      <c r="AS57" s="930"/>
      <c r="AT57" s="930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323"/>
      <c r="D58" s="863" t="s">
        <v>10</v>
      </c>
      <c r="E58" s="864" t="s">
        <v>11</v>
      </c>
      <c r="F58" s="864" t="s">
        <v>12</v>
      </c>
      <c r="G58" s="864" t="s">
        <v>13</v>
      </c>
      <c r="H58" s="864" t="s">
        <v>14</v>
      </c>
      <c r="I58" s="864" t="s">
        <v>15</v>
      </c>
      <c r="J58" s="864" t="s">
        <v>16</v>
      </c>
      <c r="K58" s="864" t="s">
        <v>17</v>
      </c>
      <c r="L58" s="864" t="s">
        <v>18</v>
      </c>
      <c r="M58" s="864" t="s">
        <v>44</v>
      </c>
      <c r="N58" s="889" t="s">
        <v>45</v>
      </c>
      <c r="O58" s="864" t="s">
        <v>46</v>
      </c>
      <c r="P58" s="931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929"/>
      <c r="AK58" s="929"/>
      <c r="AL58" s="929"/>
      <c r="AM58" s="930"/>
      <c r="AN58" s="930"/>
      <c r="AO58" s="930"/>
      <c r="AP58" s="930"/>
      <c r="AQ58" s="930"/>
      <c r="AR58" s="930"/>
      <c r="AS58" s="930"/>
      <c r="AT58" s="930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339" t="s">
        <v>50</v>
      </c>
      <c r="B59" s="5339"/>
      <c r="C59" s="893">
        <f>SUM(D59:P59)</f>
        <v>0</v>
      </c>
      <c r="D59" s="894">
        <f>SUM(D60:D71,D74:D75,D78)</f>
        <v>0</v>
      </c>
      <c r="E59" s="895">
        <f t="shared" ref="E59:P59" si="13">SUM(E60:E71,E74:E75,E78)</f>
        <v>0</v>
      </c>
      <c r="F59" s="895">
        <f t="shared" si="13"/>
        <v>0</v>
      </c>
      <c r="G59" s="895">
        <f t="shared" si="13"/>
        <v>0</v>
      </c>
      <c r="H59" s="895">
        <f t="shared" si="13"/>
        <v>0</v>
      </c>
      <c r="I59" s="895">
        <f t="shared" si="13"/>
        <v>0</v>
      </c>
      <c r="J59" s="895">
        <f t="shared" si="13"/>
        <v>0</v>
      </c>
      <c r="K59" s="895">
        <f t="shared" si="13"/>
        <v>0</v>
      </c>
      <c r="L59" s="895">
        <f t="shared" si="13"/>
        <v>0</v>
      </c>
      <c r="M59" s="895">
        <f t="shared" si="13"/>
        <v>0</v>
      </c>
      <c r="N59" s="896">
        <f t="shared" si="13"/>
        <v>0</v>
      </c>
      <c r="O59" s="895">
        <f t="shared" si="13"/>
        <v>0</v>
      </c>
      <c r="P59" s="932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929"/>
      <c r="AK59" s="929"/>
      <c r="AL59" s="929"/>
      <c r="AM59" s="930"/>
      <c r="AN59" s="930"/>
      <c r="AO59" s="930"/>
      <c r="AP59" s="930"/>
      <c r="AQ59" s="930"/>
      <c r="AR59" s="930"/>
      <c r="AS59" s="930"/>
      <c r="AT59" s="930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4777" t="s">
        <v>51</v>
      </c>
      <c r="B60" s="5345"/>
      <c r="C60" s="770">
        <f>SUM(D60:M60)</f>
        <v>0</v>
      </c>
      <c r="D60" s="145"/>
      <c r="E60" s="146"/>
      <c r="F60" s="146"/>
      <c r="G60" s="146"/>
      <c r="H60" s="146"/>
      <c r="I60" s="146"/>
      <c r="J60" s="146"/>
      <c r="K60" s="146"/>
      <c r="L60" s="146"/>
      <c r="M60" s="146"/>
      <c r="N60" s="712"/>
      <c r="O60" s="713"/>
      <c r="P60" s="161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929"/>
      <c r="AK60" s="929"/>
      <c r="AL60" s="929"/>
      <c r="AM60" s="930"/>
      <c r="AN60" s="930"/>
      <c r="AO60" s="930"/>
      <c r="AP60" s="930"/>
      <c r="AQ60" s="930"/>
      <c r="AR60" s="930"/>
      <c r="AS60" s="930"/>
      <c r="AT60" s="930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929"/>
      <c r="AK61" s="929"/>
      <c r="AL61" s="929"/>
      <c r="AM61" s="930"/>
      <c r="AN61" s="930"/>
      <c r="AO61" s="930"/>
      <c r="AP61" s="930"/>
      <c r="AQ61" s="930"/>
      <c r="AR61" s="930"/>
      <c r="AS61" s="930"/>
      <c r="AT61" s="930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4759" t="s">
        <v>53</v>
      </c>
      <c r="B62" s="143" t="s">
        <v>54</v>
      </c>
      <c r="C62" s="770">
        <f t="shared" ref="C62:C73" si="14">SUM(D62:M62)</f>
        <v>0</v>
      </c>
      <c r="D62" s="145"/>
      <c r="E62" s="146"/>
      <c r="F62" s="146"/>
      <c r="G62" s="146"/>
      <c r="H62" s="146"/>
      <c r="I62" s="146"/>
      <c r="J62" s="146"/>
      <c r="K62" s="146"/>
      <c r="L62" s="146"/>
      <c r="M62" s="146"/>
      <c r="N62" s="712"/>
      <c r="O62" s="713"/>
      <c r="P62" s="161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929"/>
      <c r="AK62" s="929"/>
      <c r="AL62" s="929"/>
      <c r="AM62" s="930"/>
      <c r="AN62" s="930"/>
      <c r="AO62" s="930"/>
      <c r="AP62" s="930"/>
      <c r="AQ62" s="930"/>
      <c r="AR62" s="930"/>
      <c r="AS62" s="930"/>
      <c r="AT62" s="930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5130"/>
      <c r="B63" s="94" t="s">
        <v>55</v>
      </c>
      <c r="C63" s="753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929"/>
      <c r="AK63" s="929"/>
      <c r="AL63" s="929"/>
      <c r="AM63" s="930"/>
      <c r="AN63" s="930"/>
      <c r="AO63" s="930"/>
      <c r="AP63" s="930"/>
      <c r="AQ63" s="930"/>
      <c r="AR63" s="930"/>
      <c r="AS63" s="930"/>
      <c r="AT63" s="930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5130"/>
      <c r="B64" s="94" t="s">
        <v>56</v>
      </c>
      <c r="C64" s="753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929"/>
      <c r="AK64" s="929"/>
      <c r="AL64" s="929"/>
      <c r="AM64" s="930"/>
      <c r="AN64" s="930"/>
      <c r="AO64" s="930"/>
      <c r="AP64" s="930"/>
      <c r="AQ64" s="930"/>
      <c r="AR64" s="930"/>
      <c r="AS64" s="930"/>
      <c r="AT64" s="930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5130"/>
      <c r="B65" s="94" t="s">
        <v>57</v>
      </c>
      <c r="C65" s="753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929"/>
      <c r="AK65" s="929"/>
      <c r="AL65" s="929"/>
      <c r="AM65" s="930"/>
      <c r="AN65" s="930"/>
      <c r="AO65" s="930"/>
      <c r="AP65" s="930"/>
      <c r="AQ65" s="930"/>
      <c r="AR65" s="930"/>
      <c r="AS65" s="930"/>
      <c r="AT65" s="930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5130"/>
      <c r="B66" s="94" t="s">
        <v>58</v>
      </c>
      <c r="C66" s="753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929"/>
      <c r="AK66" s="929"/>
      <c r="AL66" s="929"/>
      <c r="AM66" s="930"/>
      <c r="AN66" s="930"/>
      <c r="AO66" s="930"/>
      <c r="AP66" s="930"/>
      <c r="AQ66" s="930"/>
      <c r="AR66" s="930"/>
      <c r="AS66" s="930"/>
      <c r="AT66" s="930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323"/>
      <c r="B67" s="99" t="s">
        <v>59</v>
      </c>
      <c r="C67" s="830">
        <f t="shared" si="14"/>
        <v>0</v>
      </c>
      <c r="D67" s="773"/>
      <c r="E67" s="102"/>
      <c r="F67" s="102"/>
      <c r="G67" s="102"/>
      <c r="H67" s="102"/>
      <c r="I67" s="102"/>
      <c r="J67" s="102"/>
      <c r="K67" s="102"/>
      <c r="L67" s="102"/>
      <c r="M67" s="102"/>
      <c r="N67" s="901"/>
      <c r="O67" s="104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934"/>
      <c r="AK67" s="934"/>
      <c r="AL67" s="934"/>
      <c r="AM67" s="935"/>
      <c r="AN67" s="935"/>
      <c r="AO67" s="935"/>
      <c r="AP67" s="935"/>
      <c r="AQ67" s="935"/>
      <c r="AR67" s="935"/>
      <c r="AS67" s="935"/>
      <c r="AT67" s="935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354" t="s">
        <v>60</v>
      </c>
      <c r="B68" s="936" t="s">
        <v>61</v>
      </c>
      <c r="C68" s="937">
        <f t="shared" si="14"/>
        <v>0</v>
      </c>
      <c r="D68" s="870"/>
      <c r="E68" s="871"/>
      <c r="F68" s="871"/>
      <c r="G68" s="871"/>
      <c r="H68" s="871"/>
      <c r="I68" s="871"/>
      <c r="J68" s="871"/>
      <c r="K68" s="871"/>
      <c r="L68" s="871"/>
      <c r="M68" s="871"/>
      <c r="N68" s="938"/>
      <c r="O68" s="939"/>
      <c r="P68" s="940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934"/>
      <c r="AK68" s="934"/>
      <c r="AL68" s="934"/>
      <c r="AM68" s="935"/>
      <c r="AN68" s="935"/>
      <c r="AO68" s="935"/>
      <c r="AP68" s="935"/>
      <c r="AQ68" s="935"/>
      <c r="AR68" s="935"/>
      <c r="AS68" s="935"/>
      <c r="AT68" s="935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323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929"/>
      <c r="AK69" s="929"/>
      <c r="AL69" s="929"/>
      <c r="AM69" s="930"/>
      <c r="AN69" s="930"/>
      <c r="AO69" s="930"/>
      <c r="AP69" s="930"/>
      <c r="AQ69" s="930"/>
      <c r="AR69" s="930"/>
      <c r="AS69" s="930"/>
      <c r="AT69" s="930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348" t="s">
        <v>63</v>
      </c>
      <c r="B70" s="117" t="s">
        <v>61</v>
      </c>
      <c r="C70" s="941">
        <f t="shared" si="14"/>
        <v>0</v>
      </c>
      <c r="D70" s="942"/>
      <c r="E70" s="906"/>
      <c r="F70" s="906"/>
      <c r="G70" s="906"/>
      <c r="H70" s="906"/>
      <c r="I70" s="906"/>
      <c r="J70" s="906"/>
      <c r="K70" s="906"/>
      <c r="L70" s="906"/>
      <c r="M70" s="906"/>
      <c r="N70" s="943"/>
      <c r="O70" s="908"/>
      <c r="P70" s="944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945"/>
      <c r="AK70" s="945"/>
      <c r="AL70" s="945"/>
      <c r="AM70" s="946"/>
      <c r="AN70" s="946"/>
      <c r="AO70" s="946"/>
      <c r="AP70" s="946"/>
      <c r="AQ70" s="946"/>
      <c r="AR70" s="946"/>
      <c r="AS70" s="946"/>
      <c r="AT70" s="946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323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945"/>
      <c r="AK71" s="945"/>
      <c r="AL71" s="945"/>
      <c r="AM71" s="946"/>
      <c r="AN71" s="946"/>
      <c r="AO71" s="946"/>
      <c r="AP71" s="946"/>
      <c r="AQ71" s="946"/>
      <c r="AR71" s="946"/>
      <c r="AS71" s="946"/>
      <c r="AT71" s="946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938"/>
      <c r="O72" s="947"/>
      <c r="P72" s="944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945"/>
      <c r="AK72" s="945"/>
      <c r="AL72" s="945"/>
      <c r="AM72" s="946"/>
      <c r="AN72" s="946"/>
      <c r="AO72" s="946"/>
      <c r="AP72" s="946"/>
      <c r="AQ72" s="946"/>
      <c r="AR72" s="946"/>
      <c r="AS72" s="946"/>
      <c r="AT72" s="946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340" t="s">
        <v>65</v>
      </c>
      <c r="B73" s="5341"/>
      <c r="C73" s="830">
        <f t="shared" si="14"/>
        <v>0</v>
      </c>
      <c r="D73" s="773"/>
      <c r="E73" s="102"/>
      <c r="F73" s="102"/>
      <c r="G73" s="102"/>
      <c r="H73" s="102"/>
      <c r="I73" s="102"/>
      <c r="J73" s="102"/>
      <c r="K73" s="102"/>
      <c r="L73" s="102"/>
      <c r="M73" s="102"/>
      <c r="N73" s="901"/>
      <c r="O73" s="104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945"/>
      <c r="AK73" s="945"/>
      <c r="AL73" s="945"/>
      <c r="AM73" s="946"/>
      <c r="AN73" s="946"/>
      <c r="AO73" s="946"/>
      <c r="AP73" s="946"/>
      <c r="AQ73" s="946"/>
      <c r="AR73" s="946"/>
      <c r="AS73" s="946"/>
      <c r="AT73" s="946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349" t="s">
        <v>66</v>
      </c>
      <c r="B74" s="948" t="s">
        <v>61</v>
      </c>
      <c r="C74" s="949">
        <f>SUM(D74:P74)</f>
        <v>0</v>
      </c>
      <c r="D74" s="950"/>
      <c r="E74" s="906"/>
      <c r="F74" s="906"/>
      <c r="G74" s="906"/>
      <c r="H74" s="906"/>
      <c r="I74" s="906"/>
      <c r="J74" s="906"/>
      <c r="K74" s="906"/>
      <c r="L74" s="906"/>
      <c r="M74" s="906"/>
      <c r="N74" s="951"/>
      <c r="O74" s="906"/>
      <c r="P74" s="952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953"/>
      <c r="AK74" s="953"/>
      <c r="AL74" s="953"/>
      <c r="AM74" s="954"/>
      <c r="AN74" s="954"/>
      <c r="AO74" s="954"/>
      <c r="AP74" s="954"/>
      <c r="AQ74" s="954"/>
      <c r="AR74" s="954"/>
      <c r="AS74" s="954"/>
      <c r="AT74" s="954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323"/>
      <c r="B75" s="140" t="s">
        <v>62</v>
      </c>
      <c r="C75" s="830">
        <f t="shared" ref="C75:C76" si="15">SUM(D75:P75)</f>
        <v>0</v>
      </c>
      <c r="D75" s="773"/>
      <c r="E75" s="102"/>
      <c r="F75" s="102"/>
      <c r="G75" s="102"/>
      <c r="H75" s="102"/>
      <c r="I75" s="102"/>
      <c r="J75" s="102"/>
      <c r="K75" s="102"/>
      <c r="L75" s="102"/>
      <c r="M75" s="102"/>
      <c r="N75" s="827"/>
      <c r="O75" s="102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953"/>
      <c r="AK75" s="953"/>
      <c r="AL75" s="953"/>
      <c r="AM75" s="954"/>
      <c r="AN75" s="954"/>
      <c r="AO75" s="954"/>
      <c r="AP75" s="954"/>
      <c r="AQ75" s="954"/>
      <c r="AR75" s="954"/>
      <c r="AS75" s="954"/>
      <c r="AT75" s="954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350" t="s">
        <v>67</v>
      </c>
      <c r="B76" s="956" t="s">
        <v>61</v>
      </c>
      <c r="C76" s="957">
        <f t="shared" si="15"/>
        <v>0</v>
      </c>
      <c r="D76" s="958"/>
      <c r="E76" s="906"/>
      <c r="F76" s="906"/>
      <c r="G76" s="906"/>
      <c r="H76" s="906"/>
      <c r="I76" s="906"/>
      <c r="J76" s="906"/>
      <c r="K76" s="906"/>
      <c r="L76" s="906"/>
      <c r="M76" s="906"/>
      <c r="N76" s="959"/>
      <c r="O76" s="906"/>
      <c r="P76" s="960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961"/>
      <c r="AK76" s="961"/>
      <c r="AL76" s="961"/>
      <c r="AM76" s="962"/>
      <c r="AN76" s="962"/>
      <c r="AO76" s="962"/>
      <c r="AP76" s="962"/>
      <c r="AQ76" s="962"/>
      <c r="AR76" s="962"/>
      <c r="AS76" s="962"/>
      <c r="AT76" s="962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323"/>
      <c r="B77" s="928" t="s">
        <v>62</v>
      </c>
      <c r="C77" s="830">
        <f>SUM(D77:P77)</f>
        <v>0</v>
      </c>
      <c r="D77" s="773"/>
      <c r="E77" s="102"/>
      <c r="F77" s="102"/>
      <c r="G77" s="102"/>
      <c r="H77" s="102"/>
      <c r="I77" s="102"/>
      <c r="J77" s="102"/>
      <c r="K77" s="102"/>
      <c r="L77" s="102"/>
      <c r="M77" s="102"/>
      <c r="N77" s="827"/>
      <c r="O77" s="102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961"/>
      <c r="AK77" s="961"/>
      <c r="AL77" s="961"/>
      <c r="AM77" s="962"/>
      <c r="AN77" s="962"/>
      <c r="AO77" s="962"/>
      <c r="AP77" s="962"/>
      <c r="AQ77" s="962"/>
      <c r="AR77" s="962"/>
      <c r="AS77" s="962"/>
      <c r="AT77" s="962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351" t="s">
        <v>68</v>
      </c>
      <c r="B78" s="5352"/>
      <c r="C78" s="830">
        <f>SUM(D78:P78)</f>
        <v>0</v>
      </c>
      <c r="D78" s="773"/>
      <c r="E78" s="102"/>
      <c r="F78" s="102"/>
      <c r="G78" s="102"/>
      <c r="H78" s="102"/>
      <c r="I78" s="102"/>
      <c r="J78" s="102"/>
      <c r="K78" s="102"/>
      <c r="L78" s="102"/>
      <c r="M78" s="102"/>
      <c r="N78" s="827"/>
      <c r="O78" s="102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961"/>
      <c r="AK78" s="961"/>
      <c r="AL78" s="961"/>
      <c r="AM78" s="962"/>
      <c r="AN78" s="962"/>
      <c r="AO78" s="962"/>
      <c r="AP78" s="962"/>
      <c r="AQ78" s="962"/>
      <c r="AR78" s="962"/>
      <c r="AS78" s="962"/>
      <c r="AT78" s="962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961"/>
      <c r="AJ79" s="961"/>
      <c r="AK79" s="961"/>
      <c r="AL79" s="961"/>
      <c r="AM79" s="961"/>
      <c r="AN79" s="961"/>
      <c r="AO79" s="962"/>
      <c r="AP79" s="962"/>
      <c r="AQ79" s="962"/>
      <c r="AR79" s="962"/>
      <c r="AS79" s="962"/>
      <c r="AT79" s="962"/>
      <c r="AU79" s="962"/>
      <c r="AV79" s="962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964" t="s">
        <v>71</v>
      </c>
      <c r="B80" s="964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961"/>
      <c r="AP80" s="961"/>
      <c r="AQ80" s="961"/>
      <c r="AR80" s="961"/>
      <c r="AS80" s="961"/>
      <c r="AT80" s="961"/>
      <c r="AU80" s="961"/>
      <c r="AV80" s="961"/>
      <c r="AW80" s="965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966" t="s">
        <v>73</v>
      </c>
      <c r="B81" s="967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968"/>
      <c r="AP81" s="968"/>
      <c r="AQ81" s="968"/>
      <c r="AR81" s="968"/>
      <c r="AS81" s="968"/>
      <c r="AT81" s="968"/>
      <c r="AU81" s="968"/>
      <c r="AV81" s="968"/>
      <c r="AW81" s="965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970"/>
      <c r="AP82" s="970"/>
      <c r="AQ82" s="968"/>
      <c r="AR82" s="968"/>
      <c r="AS82" s="968"/>
      <c r="AT82" s="968"/>
      <c r="AU82" s="968"/>
      <c r="AV82" s="968"/>
      <c r="AW82" s="965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964" t="s">
        <v>72</v>
      </c>
      <c r="D83" s="971" t="s">
        <v>76</v>
      </c>
      <c r="E83" s="972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973"/>
      <c r="AT83" s="973"/>
      <c r="AU83" s="973"/>
      <c r="AV83" s="974"/>
      <c r="AW83" s="974"/>
      <c r="AX83" s="974"/>
      <c r="AY83" s="974"/>
      <c r="AZ83" s="974"/>
      <c r="BA83" s="965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359" t="s">
        <v>78</v>
      </c>
      <c r="B84" s="5360"/>
      <c r="C84" s="975">
        <f>SUM(D84:E84)</f>
        <v>0</v>
      </c>
      <c r="D84" s="976"/>
      <c r="E84" s="977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973"/>
      <c r="AT84" s="973"/>
      <c r="AU84" s="973"/>
      <c r="AV84" s="974"/>
      <c r="AW84" s="974"/>
      <c r="AX84" s="974"/>
      <c r="AY84" s="974"/>
      <c r="AZ84" s="974"/>
      <c r="BA84" s="965"/>
      <c r="BZ84" s="2"/>
      <c r="CA84" s="3" t="str">
        <f>IF(AND(([5]A01!$C20+[5]A01!$C21+[5]A01!$C22+[5]A01!$C23+[5]A01!$F37+[5]A01!$F38+[5]A01!$F39)&lt;&gt;0,D84=0,E84=""),"*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973"/>
      <c r="AT85" s="973"/>
      <c r="AU85" s="973"/>
      <c r="AV85" s="974"/>
      <c r="AW85" s="974"/>
      <c r="AX85" s="974"/>
      <c r="AY85" s="974"/>
      <c r="AZ85" s="974"/>
      <c r="BA85" s="965"/>
      <c r="BZ85" s="2"/>
      <c r="CA85" s="3" t="str">
        <f>IF(AND(([5]A01!$C20+[5]A01!$C21+[5]A01!$C22+[5]A01!$C23+[5]A01!$F37+[5]A01!$F38+[5]A01!$F39)&lt;&gt;0,D85=0,E85=""),"*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362" t="s">
        <v>82</v>
      </c>
      <c r="G86" s="5363"/>
      <c r="H86" s="5363"/>
      <c r="I86" s="5363"/>
      <c r="J86" s="5363"/>
      <c r="K86" s="5363"/>
      <c r="L86" s="5363"/>
      <c r="M86" s="5363"/>
      <c r="N86" s="5363"/>
      <c r="O86" s="5363"/>
      <c r="P86" s="5363"/>
      <c r="Q86" s="5364"/>
      <c r="R86" s="5365" t="s">
        <v>83</v>
      </c>
      <c r="S86" s="5358"/>
      <c r="T86" s="5357" t="s">
        <v>84</v>
      </c>
      <c r="U86" s="5366"/>
      <c r="V86" s="5370" t="s">
        <v>85</v>
      </c>
      <c r="W86" s="5371"/>
      <c r="X86" s="5367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973"/>
      <c r="AT86" s="973"/>
      <c r="AU86" s="973"/>
      <c r="AV86" s="974"/>
      <c r="AW86" s="974"/>
      <c r="AX86" s="974"/>
      <c r="AY86" s="974"/>
      <c r="AZ86" s="974"/>
      <c r="BA86" s="965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361"/>
      <c r="D87" s="4790"/>
      <c r="E87" s="4815"/>
      <c r="F87" s="5357" t="s">
        <v>88</v>
      </c>
      <c r="G87" s="5358"/>
      <c r="H87" s="5357" t="s">
        <v>89</v>
      </c>
      <c r="I87" s="5358"/>
      <c r="J87" s="5357" t="s">
        <v>90</v>
      </c>
      <c r="K87" s="5358"/>
      <c r="L87" s="5357" t="s">
        <v>91</v>
      </c>
      <c r="M87" s="5358"/>
      <c r="N87" s="5357" t="s">
        <v>92</v>
      </c>
      <c r="O87" s="5358"/>
      <c r="P87" s="5357" t="s">
        <v>93</v>
      </c>
      <c r="Q87" s="5358"/>
      <c r="R87" s="5365" t="s">
        <v>94</v>
      </c>
      <c r="S87" s="5358"/>
      <c r="T87" s="5357" t="s">
        <v>95</v>
      </c>
      <c r="U87" s="5366"/>
      <c r="V87" s="5358" t="s">
        <v>96</v>
      </c>
      <c r="W87" s="5367"/>
      <c r="X87" s="5367"/>
      <c r="Y87" s="5355"/>
      <c r="Z87" s="5356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973"/>
      <c r="AT87" s="973"/>
      <c r="AU87" s="973"/>
      <c r="AV87" s="974"/>
      <c r="AW87" s="974"/>
      <c r="AX87" s="974"/>
      <c r="AY87" s="974"/>
      <c r="AZ87" s="974"/>
      <c r="BA87" s="965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361"/>
      <c r="B88" s="4815"/>
      <c r="C88" s="971" t="s">
        <v>97</v>
      </c>
      <c r="D88" s="978" t="s">
        <v>62</v>
      </c>
      <c r="E88" s="760" t="s">
        <v>98</v>
      </c>
      <c r="F88" s="979" t="s">
        <v>62</v>
      </c>
      <c r="G88" s="980" t="s">
        <v>98</v>
      </c>
      <c r="H88" s="979" t="s">
        <v>62</v>
      </c>
      <c r="I88" s="980" t="s">
        <v>98</v>
      </c>
      <c r="J88" s="979" t="s">
        <v>62</v>
      </c>
      <c r="K88" s="980" t="s">
        <v>98</v>
      </c>
      <c r="L88" s="979" t="s">
        <v>62</v>
      </c>
      <c r="M88" s="980" t="s">
        <v>98</v>
      </c>
      <c r="N88" s="979" t="s">
        <v>62</v>
      </c>
      <c r="O88" s="980" t="s">
        <v>98</v>
      </c>
      <c r="P88" s="979" t="s">
        <v>62</v>
      </c>
      <c r="Q88" s="980" t="s">
        <v>98</v>
      </c>
      <c r="R88" s="765" t="s">
        <v>62</v>
      </c>
      <c r="S88" s="980" t="s">
        <v>98</v>
      </c>
      <c r="T88" s="979" t="s">
        <v>62</v>
      </c>
      <c r="U88" s="981" t="s">
        <v>98</v>
      </c>
      <c r="V88" s="980" t="s">
        <v>99</v>
      </c>
      <c r="W88" s="964" t="s">
        <v>100</v>
      </c>
      <c r="X88" s="5372"/>
      <c r="Y88" s="964" t="s">
        <v>101</v>
      </c>
      <c r="Z88" s="964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965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368" t="s">
        <v>103</v>
      </c>
      <c r="B89" s="5369"/>
      <c r="C89" s="982">
        <f>SUM(D89:E89)</f>
        <v>0</v>
      </c>
      <c r="D89" s="983">
        <f>SUM(F89+H89+J89+L89+N89+P89)</f>
        <v>0</v>
      </c>
      <c r="E89" s="984">
        <f>SUM(G89+I89+K89+M89+O89+Q89)</f>
        <v>0</v>
      </c>
      <c r="F89" s="958"/>
      <c r="G89" s="874"/>
      <c r="H89" s="958"/>
      <c r="I89" s="874"/>
      <c r="J89" s="958"/>
      <c r="K89" s="874"/>
      <c r="L89" s="958"/>
      <c r="M89" s="874"/>
      <c r="N89" s="958"/>
      <c r="O89" s="874"/>
      <c r="P89" s="958"/>
      <c r="Q89" s="874"/>
      <c r="R89" s="959"/>
      <c r="S89" s="874"/>
      <c r="T89" s="958"/>
      <c r="U89" s="985"/>
      <c r="V89" s="986"/>
      <c r="W89" s="958"/>
      <c r="X89" s="987"/>
      <c r="Y89" s="987"/>
      <c r="Z89" s="988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965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965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779">
        <f>SUM(D92:E92)</f>
        <v>0</v>
      </c>
      <c r="D92" s="242">
        <f t="shared" si="16"/>
        <v>0</v>
      </c>
      <c r="E92" s="771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989"/>
      <c r="Z92" s="989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362" t="s">
        <v>108</v>
      </c>
      <c r="G94" s="5363"/>
      <c r="H94" s="5363"/>
      <c r="I94" s="5363"/>
      <c r="J94" s="5363"/>
      <c r="K94" s="5363"/>
      <c r="L94" s="5363"/>
      <c r="M94" s="5363"/>
      <c r="N94" s="5363"/>
      <c r="O94" s="5363"/>
      <c r="P94" s="5363"/>
      <c r="Q94" s="5373"/>
      <c r="R94" s="5374" t="s">
        <v>109</v>
      </c>
      <c r="S94" s="5375"/>
      <c r="T94" s="5375"/>
      <c r="U94" s="5375"/>
      <c r="V94" s="5370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361"/>
      <c r="D95" s="4790"/>
      <c r="E95" s="4815"/>
      <c r="F95" s="5357" t="s">
        <v>88</v>
      </c>
      <c r="G95" s="5358"/>
      <c r="H95" s="5357" t="s">
        <v>89</v>
      </c>
      <c r="I95" s="5358"/>
      <c r="J95" s="5357" t="s">
        <v>90</v>
      </c>
      <c r="K95" s="5358"/>
      <c r="L95" s="5357" t="s">
        <v>91</v>
      </c>
      <c r="M95" s="5358"/>
      <c r="N95" s="5357" t="s">
        <v>92</v>
      </c>
      <c r="O95" s="5358"/>
      <c r="P95" s="5357" t="s">
        <v>93</v>
      </c>
      <c r="Q95" s="5366"/>
      <c r="R95" s="5365" t="s">
        <v>96</v>
      </c>
      <c r="S95" s="5358"/>
      <c r="T95" s="5354" t="s">
        <v>86</v>
      </c>
      <c r="U95" s="5357" t="s">
        <v>110</v>
      </c>
      <c r="V95" s="5358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361"/>
      <c r="B96" s="4815"/>
      <c r="C96" s="971" t="s">
        <v>97</v>
      </c>
      <c r="D96" s="978" t="s">
        <v>62</v>
      </c>
      <c r="E96" s="760" t="s">
        <v>98</v>
      </c>
      <c r="F96" s="979" t="s">
        <v>62</v>
      </c>
      <c r="G96" s="980" t="s">
        <v>98</v>
      </c>
      <c r="H96" s="979" t="s">
        <v>62</v>
      </c>
      <c r="I96" s="980" t="s">
        <v>98</v>
      </c>
      <c r="J96" s="979" t="s">
        <v>62</v>
      </c>
      <c r="K96" s="980" t="s">
        <v>98</v>
      </c>
      <c r="L96" s="979" t="s">
        <v>62</v>
      </c>
      <c r="M96" s="980" t="s">
        <v>98</v>
      </c>
      <c r="N96" s="979" t="s">
        <v>62</v>
      </c>
      <c r="O96" s="980" t="s">
        <v>98</v>
      </c>
      <c r="P96" s="979" t="s">
        <v>62</v>
      </c>
      <c r="Q96" s="981" t="s">
        <v>98</v>
      </c>
      <c r="R96" s="980" t="s">
        <v>99</v>
      </c>
      <c r="S96" s="964" t="s">
        <v>100</v>
      </c>
      <c r="T96" s="5323"/>
      <c r="U96" s="990" t="s">
        <v>101</v>
      </c>
      <c r="V96" s="964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368" t="s">
        <v>103</v>
      </c>
      <c r="B97" s="5369"/>
      <c r="C97" s="982">
        <f>SUM(D97:E97)</f>
        <v>0</v>
      </c>
      <c r="D97" s="983">
        <f>SUM(F97+H97+J97+L97+N97+P97)</f>
        <v>0</v>
      </c>
      <c r="E97" s="984">
        <f>SUM(G97+I97+K97+M97+O97+Q97)</f>
        <v>0</v>
      </c>
      <c r="F97" s="958"/>
      <c r="G97" s="874"/>
      <c r="H97" s="958"/>
      <c r="I97" s="874"/>
      <c r="J97" s="958"/>
      <c r="K97" s="874"/>
      <c r="L97" s="958"/>
      <c r="M97" s="874"/>
      <c r="N97" s="958"/>
      <c r="O97" s="874"/>
      <c r="P97" s="958"/>
      <c r="Q97" s="985"/>
      <c r="R97" s="986"/>
      <c r="S97" s="958"/>
      <c r="T97" s="987"/>
      <c r="U97" s="987"/>
      <c r="V97" s="988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991"/>
      <c r="X98" s="992"/>
      <c r="Y98" s="992"/>
      <c r="Z98" s="965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991"/>
      <c r="X99" s="992"/>
      <c r="Y99" s="992"/>
      <c r="Z99" s="965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779">
        <f>SUM(D100:E100)</f>
        <v>0</v>
      </c>
      <c r="D100" s="242">
        <f t="shared" si="17"/>
        <v>0</v>
      </c>
      <c r="E100" s="771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989"/>
      <c r="V100" s="989"/>
      <c r="W100" s="991"/>
      <c r="X100" s="992"/>
      <c r="Y100" s="992"/>
      <c r="Z100" s="965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993"/>
      <c r="S101" s="993"/>
      <c r="T101" s="993"/>
      <c r="U101" s="992"/>
      <c r="V101" s="992"/>
      <c r="W101" s="992"/>
      <c r="X101" s="992"/>
      <c r="Y101" s="992"/>
      <c r="Z101" s="965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357" t="s">
        <v>113</v>
      </c>
      <c r="G102" s="5365"/>
      <c r="H102" s="5365"/>
      <c r="I102" s="5365"/>
      <c r="J102" s="5365"/>
      <c r="K102" s="5365"/>
      <c r="L102" s="5365"/>
      <c r="M102" s="5365"/>
      <c r="N102" s="5365"/>
      <c r="O102" s="5358"/>
      <c r="P102" s="205"/>
      <c r="Q102" s="205"/>
      <c r="R102" s="993"/>
      <c r="S102" s="993"/>
      <c r="T102" s="993"/>
      <c r="U102" s="992"/>
      <c r="V102" s="992"/>
      <c r="W102" s="992"/>
      <c r="X102" s="992"/>
      <c r="Y102" s="992"/>
      <c r="Z102" s="965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357" t="s">
        <v>114</v>
      </c>
      <c r="G103" s="5358"/>
      <c r="H103" s="5357" t="s">
        <v>115</v>
      </c>
      <c r="I103" s="5358"/>
      <c r="J103" s="5357" t="s">
        <v>116</v>
      </c>
      <c r="K103" s="5358"/>
      <c r="L103" s="5357" t="s">
        <v>117</v>
      </c>
      <c r="M103" s="5358"/>
      <c r="N103" s="5378" t="s">
        <v>12</v>
      </c>
      <c r="O103" s="5379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995"/>
      <c r="AO103" s="992"/>
      <c r="AP103" s="992"/>
      <c r="AQ103" s="992"/>
      <c r="AR103" s="992"/>
      <c r="AS103" s="992"/>
      <c r="AT103" s="992"/>
      <c r="AU103" s="992"/>
      <c r="AV103" s="992"/>
      <c r="AW103" s="965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376"/>
      <c r="B104" s="5377"/>
      <c r="C104" s="996" t="s">
        <v>97</v>
      </c>
      <c r="D104" s="978" t="s">
        <v>62</v>
      </c>
      <c r="E104" s="980" t="s">
        <v>98</v>
      </c>
      <c r="F104" s="971" t="s">
        <v>62</v>
      </c>
      <c r="G104" s="980" t="s">
        <v>98</v>
      </c>
      <c r="H104" s="971" t="s">
        <v>62</v>
      </c>
      <c r="I104" s="980" t="s">
        <v>98</v>
      </c>
      <c r="J104" s="971" t="s">
        <v>62</v>
      </c>
      <c r="K104" s="980" t="s">
        <v>98</v>
      </c>
      <c r="L104" s="971" t="s">
        <v>62</v>
      </c>
      <c r="M104" s="980" t="s">
        <v>98</v>
      </c>
      <c r="N104" s="971" t="s">
        <v>62</v>
      </c>
      <c r="O104" s="980" t="s">
        <v>98</v>
      </c>
      <c r="AH104" s="12"/>
      <c r="AI104" s="12"/>
      <c r="AJ104" s="12"/>
      <c r="AK104" s="12"/>
      <c r="AL104" s="968"/>
      <c r="AM104" s="968"/>
      <c r="AN104" s="968"/>
      <c r="AO104" s="968"/>
      <c r="AP104" s="968"/>
      <c r="AQ104" s="968"/>
      <c r="AR104" s="968"/>
      <c r="AS104" s="968"/>
      <c r="AT104" s="968"/>
      <c r="AU104" s="997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380" t="s">
        <v>73</v>
      </c>
      <c r="B105" s="5381"/>
      <c r="C105" s="998">
        <f>SUM(D105:E105)</f>
        <v>0</v>
      </c>
      <c r="D105" s="999">
        <f>SUM(F105+H105+J105+L105+N105)</f>
        <v>0</v>
      </c>
      <c r="E105" s="1000">
        <f>SUM(G105+I105+K105+M105+O105)</f>
        <v>0</v>
      </c>
      <c r="F105" s="976"/>
      <c r="G105" s="977"/>
      <c r="H105" s="976"/>
      <c r="I105" s="977"/>
      <c r="J105" s="976"/>
      <c r="K105" s="1001"/>
      <c r="L105" s="976"/>
      <c r="M105" s="1001"/>
      <c r="N105" s="976"/>
      <c r="O105" s="1001"/>
      <c r="P105" s="3"/>
      <c r="AH105" s="12"/>
      <c r="AI105" s="12"/>
      <c r="AJ105" s="12"/>
      <c r="AK105" s="12"/>
      <c r="AL105" s="968"/>
      <c r="AM105" s="968"/>
      <c r="AN105" s="968"/>
      <c r="AO105" s="968"/>
      <c r="AP105" s="968"/>
      <c r="AQ105" s="968"/>
      <c r="AR105" s="968"/>
      <c r="AS105" s="968"/>
      <c r="AT105" s="968"/>
      <c r="AU105" s="997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1002"/>
      <c r="AH106" s="12"/>
      <c r="AI106" s="12"/>
      <c r="AJ106" s="12"/>
      <c r="AK106" s="16"/>
      <c r="AL106" s="1003"/>
      <c r="AM106" s="1003"/>
      <c r="AN106" s="1003"/>
      <c r="AO106" s="1003"/>
      <c r="AP106" s="1003"/>
      <c r="AQ106" s="1003"/>
      <c r="AR106" s="1003"/>
      <c r="AS106" s="1003"/>
      <c r="AT106" s="1003"/>
      <c r="AU106" s="1004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357" t="s">
        <v>73</v>
      </c>
      <c r="G107" s="5365"/>
      <c r="H107" s="5365"/>
      <c r="I107" s="5365"/>
      <c r="J107" s="5365"/>
      <c r="K107" s="5365"/>
      <c r="L107" s="5365"/>
      <c r="M107" s="5365"/>
      <c r="N107" s="5365"/>
      <c r="O107" s="5365"/>
      <c r="P107" s="5365"/>
      <c r="Q107" s="5365"/>
      <c r="R107" s="5365"/>
      <c r="S107" s="5365"/>
      <c r="T107" s="5365"/>
      <c r="U107" s="5365"/>
      <c r="V107" s="5365"/>
      <c r="W107" s="5365"/>
      <c r="X107" s="5365"/>
      <c r="Y107" s="5365"/>
      <c r="Z107" s="5365"/>
      <c r="AA107" s="5365"/>
      <c r="AB107" s="5365"/>
      <c r="AC107" s="5365"/>
      <c r="AD107" s="5365"/>
      <c r="AE107" s="5365"/>
      <c r="AF107" s="5365"/>
      <c r="AG107" s="5358"/>
      <c r="AH107" s="12"/>
      <c r="AI107" s="12"/>
      <c r="AJ107" s="12"/>
      <c r="AK107" s="16"/>
      <c r="AL107" s="1003"/>
      <c r="AM107" s="1003"/>
      <c r="AN107" s="1003"/>
      <c r="AO107" s="1003"/>
      <c r="AP107" s="1003"/>
      <c r="AQ107" s="1003"/>
      <c r="AR107" s="1003"/>
      <c r="AS107" s="1003"/>
      <c r="AT107" s="1003"/>
      <c r="AU107" s="1004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382" t="s">
        <v>119</v>
      </c>
      <c r="G108" s="5382"/>
      <c r="H108" s="5382" t="s">
        <v>120</v>
      </c>
      <c r="I108" s="5382"/>
      <c r="J108" s="5382" t="s">
        <v>121</v>
      </c>
      <c r="K108" s="5382"/>
      <c r="L108" s="5382" t="s">
        <v>122</v>
      </c>
      <c r="M108" s="5382"/>
      <c r="N108" s="5382" t="s">
        <v>123</v>
      </c>
      <c r="O108" s="5382"/>
      <c r="P108" s="5382" t="s">
        <v>124</v>
      </c>
      <c r="Q108" s="5382"/>
      <c r="R108" s="5382" t="s">
        <v>125</v>
      </c>
      <c r="S108" s="5382"/>
      <c r="T108" s="5382" t="s">
        <v>126</v>
      </c>
      <c r="U108" s="5382"/>
      <c r="V108" s="5382" t="s">
        <v>127</v>
      </c>
      <c r="W108" s="5382"/>
      <c r="X108" s="5382" t="s">
        <v>128</v>
      </c>
      <c r="Y108" s="5382"/>
      <c r="Z108" s="5357" t="s">
        <v>129</v>
      </c>
      <c r="AA108" s="5358"/>
      <c r="AB108" s="5357" t="s">
        <v>130</v>
      </c>
      <c r="AC108" s="5358"/>
      <c r="AD108" s="5357" t="s">
        <v>131</v>
      </c>
      <c r="AE108" s="5358"/>
      <c r="AF108" s="5357" t="s">
        <v>132</v>
      </c>
      <c r="AG108" s="5358"/>
      <c r="AH108" s="12"/>
      <c r="AI108" s="12"/>
      <c r="AJ108" s="126"/>
      <c r="AK108" s="1005"/>
      <c r="AL108" s="1003"/>
      <c r="AM108" s="1003"/>
      <c r="AN108" s="1003"/>
      <c r="AO108" s="1003"/>
      <c r="AP108" s="1003"/>
      <c r="AQ108" s="1003"/>
      <c r="AR108" s="1003"/>
      <c r="AS108" s="1003"/>
      <c r="AT108" s="1003"/>
      <c r="AU108" s="1004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376"/>
      <c r="B109" s="5377"/>
      <c r="C109" s="971" t="s">
        <v>97</v>
      </c>
      <c r="D109" s="978" t="s">
        <v>62</v>
      </c>
      <c r="E109" s="980" t="s">
        <v>98</v>
      </c>
      <c r="F109" s="979" t="s">
        <v>62</v>
      </c>
      <c r="G109" s="1006" t="s">
        <v>98</v>
      </c>
      <c r="H109" s="979" t="s">
        <v>62</v>
      </c>
      <c r="I109" s="1006" t="s">
        <v>98</v>
      </c>
      <c r="J109" s="979" t="s">
        <v>62</v>
      </c>
      <c r="K109" s="1006" t="s">
        <v>98</v>
      </c>
      <c r="L109" s="979" t="s">
        <v>62</v>
      </c>
      <c r="M109" s="1006" t="s">
        <v>98</v>
      </c>
      <c r="N109" s="979" t="s">
        <v>62</v>
      </c>
      <c r="O109" s="1006" t="s">
        <v>98</v>
      </c>
      <c r="P109" s="979" t="s">
        <v>62</v>
      </c>
      <c r="Q109" s="1006" t="s">
        <v>98</v>
      </c>
      <c r="R109" s="979" t="s">
        <v>62</v>
      </c>
      <c r="S109" s="1006" t="s">
        <v>98</v>
      </c>
      <c r="T109" s="979" t="s">
        <v>62</v>
      </c>
      <c r="U109" s="1006" t="s">
        <v>98</v>
      </c>
      <c r="V109" s="979" t="s">
        <v>62</v>
      </c>
      <c r="W109" s="1006" t="s">
        <v>98</v>
      </c>
      <c r="X109" s="979" t="s">
        <v>62</v>
      </c>
      <c r="Y109" s="1006" t="s">
        <v>98</v>
      </c>
      <c r="Z109" s="979" t="s">
        <v>62</v>
      </c>
      <c r="AA109" s="1006" t="s">
        <v>98</v>
      </c>
      <c r="AB109" s="979" t="s">
        <v>62</v>
      </c>
      <c r="AC109" s="1006" t="s">
        <v>98</v>
      </c>
      <c r="AD109" s="979" t="s">
        <v>62</v>
      </c>
      <c r="AE109" s="1006" t="s">
        <v>98</v>
      </c>
      <c r="AF109" s="979" t="s">
        <v>62</v>
      </c>
      <c r="AG109" s="1006" t="s">
        <v>98</v>
      </c>
      <c r="AH109" s="205"/>
      <c r="AI109" s="12"/>
      <c r="AJ109" s="1007"/>
      <c r="AK109" s="1003"/>
      <c r="AL109" s="1003"/>
      <c r="AM109" s="1003"/>
      <c r="AN109" s="1003"/>
      <c r="AO109" s="1003"/>
      <c r="AP109" s="1003"/>
      <c r="AQ109" s="1003"/>
      <c r="AR109" s="1003"/>
      <c r="AS109" s="1003"/>
      <c r="AT109" s="1003"/>
      <c r="AU109" s="1004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359" t="s">
        <v>133</v>
      </c>
      <c r="B110" s="5360"/>
      <c r="C110" s="1008">
        <f>SUM(D110:E110)</f>
        <v>13</v>
      </c>
      <c r="D110" s="1009">
        <f>SUM(F110+H110+J110+L110+N110+P110+R110+T110+V110+X110+Z110+AB110+AD110+AF110)</f>
        <v>6</v>
      </c>
      <c r="E110" s="1010">
        <f t="shared" ref="D110:E115" si="18">SUM(G110+I110+K110+M110+O110+Q110+S110+U110+W110+Y110+AA110+AC110+AE110+AG110)</f>
        <v>7</v>
      </c>
      <c r="F110" s="958">
        <v>0</v>
      </c>
      <c r="G110" s="986">
        <v>0</v>
      </c>
      <c r="H110" s="958">
        <v>0</v>
      </c>
      <c r="I110" s="986">
        <v>0</v>
      </c>
      <c r="J110" s="958">
        <v>1</v>
      </c>
      <c r="K110" s="986">
        <v>1</v>
      </c>
      <c r="L110" s="958">
        <v>1</v>
      </c>
      <c r="M110" s="986">
        <v>2</v>
      </c>
      <c r="N110" s="958">
        <v>0</v>
      </c>
      <c r="O110" s="986">
        <v>0</v>
      </c>
      <c r="P110" s="958">
        <v>0</v>
      </c>
      <c r="Q110" s="986">
        <v>0</v>
      </c>
      <c r="R110" s="958">
        <v>0</v>
      </c>
      <c r="S110" s="986">
        <v>1</v>
      </c>
      <c r="T110" s="958">
        <v>2</v>
      </c>
      <c r="U110" s="986">
        <v>0</v>
      </c>
      <c r="V110" s="958">
        <v>0</v>
      </c>
      <c r="W110" s="986">
        <v>0</v>
      </c>
      <c r="X110" s="958">
        <v>0</v>
      </c>
      <c r="Y110" s="986">
        <v>2</v>
      </c>
      <c r="Z110" s="958">
        <v>0</v>
      </c>
      <c r="AA110" s="986">
        <v>1</v>
      </c>
      <c r="AB110" s="958">
        <v>1</v>
      </c>
      <c r="AC110" s="986">
        <v>0</v>
      </c>
      <c r="AD110" s="958">
        <v>1</v>
      </c>
      <c r="AE110" s="986">
        <v>0</v>
      </c>
      <c r="AF110" s="958">
        <v>0</v>
      </c>
      <c r="AG110" s="960">
        <v>0</v>
      </c>
      <c r="AH110" s="281"/>
      <c r="AI110" s="12"/>
      <c r="AJ110" s="1011"/>
      <c r="AK110" s="16"/>
      <c r="AL110" s="1003"/>
      <c r="AM110" s="1003"/>
      <c r="AN110" s="1003"/>
      <c r="AO110" s="1003"/>
      <c r="AP110" s="1003"/>
      <c r="AQ110" s="1003"/>
      <c r="AR110" s="1003"/>
      <c r="AS110" s="1003"/>
      <c r="AT110" s="1003"/>
      <c r="AU110" s="1004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354" t="s">
        <v>134</v>
      </c>
      <c r="B111" s="957" t="s">
        <v>135</v>
      </c>
      <c r="C111" s="982">
        <f t="shared" ref="C111:C115" si="19">SUM(D111:E111)</f>
        <v>0</v>
      </c>
      <c r="D111" s="983">
        <f t="shared" si="18"/>
        <v>0</v>
      </c>
      <c r="E111" s="984">
        <f>SUM(G111+I111+K111+M111+O111+Q111+S111+U111+W111+Y111+AA111+AC111+AE111+AG111)</f>
        <v>0</v>
      </c>
      <c r="F111" s="958"/>
      <c r="G111" s="874"/>
      <c r="H111" s="958"/>
      <c r="I111" s="874"/>
      <c r="J111" s="958"/>
      <c r="K111" s="874"/>
      <c r="L111" s="958"/>
      <c r="M111" s="874"/>
      <c r="N111" s="958"/>
      <c r="O111" s="874"/>
      <c r="P111" s="958"/>
      <c r="Q111" s="874"/>
      <c r="R111" s="958"/>
      <c r="S111" s="874"/>
      <c r="T111" s="958"/>
      <c r="U111" s="874"/>
      <c r="V111" s="958"/>
      <c r="W111" s="874"/>
      <c r="X111" s="958"/>
      <c r="Y111" s="874"/>
      <c r="Z111" s="958"/>
      <c r="AA111" s="874"/>
      <c r="AB111" s="958"/>
      <c r="AC111" s="874"/>
      <c r="AD111" s="958"/>
      <c r="AE111" s="874"/>
      <c r="AF111" s="958"/>
      <c r="AG111" s="960"/>
      <c r="AH111" s="281"/>
      <c r="AI111" s="12"/>
      <c r="AJ111" s="1012"/>
      <c r="AK111" s="1005"/>
      <c r="AL111" s="1003"/>
      <c r="AM111" s="1003"/>
      <c r="AN111" s="1003"/>
      <c r="AO111" s="1003"/>
      <c r="AP111" s="1003"/>
      <c r="AQ111" s="1003"/>
      <c r="AR111" s="1003"/>
      <c r="AS111" s="1003"/>
      <c r="AT111" s="1003"/>
      <c r="AU111" s="1004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753" t="s">
        <v>136</v>
      </c>
      <c r="C112" s="234">
        <f t="shared" si="19"/>
        <v>13</v>
      </c>
      <c r="D112" s="235">
        <f t="shared" si="18"/>
        <v>6</v>
      </c>
      <c r="E112" s="236">
        <f t="shared" si="18"/>
        <v>7</v>
      </c>
      <c r="F112" s="36">
        <v>0</v>
      </c>
      <c r="G112" s="40">
        <v>0</v>
      </c>
      <c r="H112" s="36">
        <v>0</v>
      </c>
      <c r="I112" s="40">
        <v>0</v>
      </c>
      <c r="J112" s="36">
        <v>1</v>
      </c>
      <c r="K112" s="40">
        <v>1</v>
      </c>
      <c r="L112" s="36">
        <v>1</v>
      </c>
      <c r="M112" s="40">
        <v>2</v>
      </c>
      <c r="N112" s="36">
        <v>0</v>
      </c>
      <c r="O112" s="40">
        <v>0</v>
      </c>
      <c r="P112" s="36">
        <v>0</v>
      </c>
      <c r="Q112" s="40">
        <v>0</v>
      </c>
      <c r="R112" s="36">
        <v>0</v>
      </c>
      <c r="S112" s="40">
        <v>1</v>
      </c>
      <c r="T112" s="36">
        <v>2</v>
      </c>
      <c r="U112" s="40">
        <v>0</v>
      </c>
      <c r="V112" s="36">
        <v>0</v>
      </c>
      <c r="W112" s="40">
        <v>0</v>
      </c>
      <c r="X112" s="36">
        <v>0</v>
      </c>
      <c r="Y112" s="40">
        <v>2</v>
      </c>
      <c r="Z112" s="36">
        <v>0</v>
      </c>
      <c r="AA112" s="40">
        <v>1</v>
      </c>
      <c r="AB112" s="36">
        <v>1</v>
      </c>
      <c r="AC112" s="40">
        <v>0</v>
      </c>
      <c r="AD112" s="36">
        <v>1</v>
      </c>
      <c r="AE112" s="40">
        <v>0</v>
      </c>
      <c r="AF112" s="36">
        <v>0</v>
      </c>
      <c r="AG112" s="41">
        <v>0</v>
      </c>
      <c r="AH112" s="281"/>
      <c r="AI112" s="12"/>
      <c r="AJ112" s="1011"/>
      <c r="AK112" s="1013"/>
      <c r="AL112" s="1003"/>
      <c r="AM112" s="1003"/>
      <c r="AN112" s="1003"/>
      <c r="AO112" s="1003"/>
      <c r="AP112" s="1003"/>
      <c r="AQ112" s="1003"/>
      <c r="AR112" s="1003"/>
      <c r="AS112" s="1003"/>
      <c r="AT112" s="1003"/>
      <c r="AU112" s="1004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753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1014"/>
      <c r="AO113" s="1014"/>
      <c r="AP113" s="1014"/>
      <c r="AQ113" s="1014"/>
      <c r="AR113" s="1014"/>
      <c r="AS113" s="1014"/>
      <c r="AT113" s="1014"/>
      <c r="AU113" s="1014"/>
      <c r="AV113" s="1014"/>
      <c r="AW113" s="1004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1003"/>
      <c r="AM114" s="1003"/>
      <c r="AN114" s="1003"/>
      <c r="AO114" s="1003"/>
      <c r="AP114" s="1003"/>
      <c r="AQ114" s="1003"/>
      <c r="AR114" s="1003"/>
      <c r="AS114" s="1003"/>
      <c r="AT114" s="1003"/>
      <c r="AU114" s="1004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383"/>
      <c r="B115" s="88" t="s">
        <v>139</v>
      </c>
      <c r="C115" s="287">
        <f t="shared" si="19"/>
        <v>0</v>
      </c>
      <c r="D115" s="288">
        <f t="shared" si="18"/>
        <v>0</v>
      </c>
      <c r="E115" s="758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1003"/>
      <c r="AM115" s="1003"/>
      <c r="AN115" s="1003"/>
      <c r="AO115" s="1003"/>
      <c r="AP115" s="1003"/>
      <c r="AQ115" s="1003"/>
      <c r="AR115" s="1003"/>
      <c r="AS115" s="1003"/>
      <c r="AT115" s="1003"/>
      <c r="AU115" s="1004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1003"/>
      <c r="AM116" s="1003"/>
      <c r="AN116" s="1003"/>
      <c r="AO116" s="1003"/>
      <c r="AP116" s="1003"/>
      <c r="AQ116" s="1003"/>
      <c r="AR116" s="1003"/>
      <c r="AS116" s="1003"/>
      <c r="AT116" s="1003"/>
      <c r="AU116" s="1004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354" t="s">
        <v>72</v>
      </c>
      <c r="D117" s="5354"/>
      <c r="E117" s="5354"/>
      <c r="F117" s="5372" t="s">
        <v>85</v>
      </c>
      <c r="G117" s="5372"/>
      <c r="H117" s="5372"/>
      <c r="I117" s="5372"/>
      <c r="J117" s="5372"/>
      <c r="K117" s="5372"/>
      <c r="L117" s="5372"/>
      <c r="M117" s="5372"/>
      <c r="N117" s="5372"/>
      <c r="O117" s="5372"/>
      <c r="P117" s="5372"/>
      <c r="Q117" s="5372"/>
      <c r="R117" s="5372"/>
      <c r="S117" s="5372"/>
      <c r="T117" s="5372"/>
      <c r="U117" s="5372"/>
      <c r="V117" s="5372"/>
      <c r="W117" s="5372"/>
      <c r="X117" s="5372"/>
      <c r="Y117" s="5372"/>
      <c r="Z117" s="5372"/>
      <c r="AA117" s="5372"/>
      <c r="AB117" s="5372"/>
      <c r="AC117" s="5372"/>
      <c r="AD117" s="5372"/>
      <c r="AE117" s="5372"/>
      <c r="AF117" s="5372"/>
      <c r="AG117" s="5384"/>
      <c r="AH117" s="5385" t="s">
        <v>141</v>
      </c>
      <c r="AI117" s="5386"/>
      <c r="AJ117" s="5386"/>
      <c r="AK117" s="5387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130"/>
      <c r="D118" s="5130"/>
      <c r="E118" s="5130"/>
      <c r="F118" s="5382" t="s">
        <v>119</v>
      </c>
      <c r="G118" s="5382"/>
      <c r="H118" s="5382" t="s">
        <v>120</v>
      </c>
      <c r="I118" s="5382"/>
      <c r="J118" s="5372" t="s">
        <v>121</v>
      </c>
      <c r="K118" s="5372"/>
      <c r="L118" s="5372" t="s">
        <v>122</v>
      </c>
      <c r="M118" s="5372"/>
      <c r="N118" s="5372" t="s">
        <v>123</v>
      </c>
      <c r="O118" s="5372"/>
      <c r="P118" s="5372" t="s">
        <v>124</v>
      </c>
      <c r="Q118" s="5372"/>
      <c r="R118" s="5382" t="s">
        <v>125</v>
      </c>
      <c r="S118" s="5382"/>
      <c r="T118" s="5372" t="s">
        <v>126</v>
      </c>
      <c r="U118" s="5372"/>
      <c r="V118" s="5372" t="s">
        <v>127</v>
      </c>
      <c r="W118" s="5372"/>
      <c r="X118" s="5372" t="s">
        <v>128</v>
      </c>
      <c r="Y118" s="5372"/>
      <c r="Z118" s="5372" t="s">
        <v>129</v>
      </c>
      <c r="AA118" s="5372"/>
      <c r="AB118" s="5372" t="s">
        <v>130</v>
      </c>
      <c r="AC118" s="5372"/>
      <c r="AD118" s="5372" t="s">
        <v>131</v>
      </c>
      <c r="AE118" s="5372"/>
      <c r="AF118" s="5372" t="s">
        <v>132</v>
      </c>
      <c r="AG118" s="5384"/>
      <c r="AH118" s="4889" t="s">
        <v>142</v>
      </c>
      <c r="AI118" s="5354" t="s">
        <v>143</v>
      </c>
      <c r="AJ118" s="5354" t="s">
        <v>144</v>
      </c>
      <c r="AK118" s="5354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376"/>
      <c r="B119" s="5377"/>
      <c r="C119" s="971" t="s">
        <v>97</v>
      </c>
      <c r="D119" s="978" t="s">
        <v>62</v>
      </c>
      <c r="E119" s="980" t="s">
        <v>98</v>
      </c>
      <c r="F119" s="979" t="s">
        <v>62</v>
      </c>
      <c r="G119" s="766" t="s">
        <v>98</v>
      </c>
      <c r="H119" s="979" t="s">
        <v>62</v>
      </c>
      <c r="I119" s="766" t="s">
        <v>98</v>
      </c>
      <c r="J119" s="979" t="s">
        <v>62</v>
      </c>
      <c r="K119" s="766" t="s">
        <v>98</v>
      </c>
      <c r="L119" s="979" t="s">
        <v>62</v>
      </c>
      <c r="M119" s="766" t="s">
        <v>98</v>
      </c>
      <c r="N119" s="979" t="s">
        <v>62</v>
      </c>
      <c r="O119" s="766" t="s">
        <v>98</v>
      </c>
      <c r="P119" s="979" t="s">
        <v>62</v>
      </c>
      <c r="Q119" s="766" t="s">
        <v>98</v>
      </c>
      <c r="R119" s="979" t="s">
        <v>62</v>
      </c>
      <c r="S119" s="766" t="s">
        <v>98</v>
      </c>
      <c r="T119" s="979" t="s">
        <v>62</v>
      </c>
      <c r="U119" s="766" t="s">
        <v>98</v>
      </c>
      <c r="V119" s="979" t="s">
        <v>62</v>
      </c>
      <c r="W119" s="766" t="s">
        <v>98</v>
      </c>
      <c r="X119" s="979" t="s">
        <v>62</v>
      </c>
      <c r="Y119" s="766" t="s">
        <v>98</v>
      </c>
      <c r="Z119" s="979" t="s">
        <v>62</v>
      </c>
      <c r="AA119" s="766" t="s">
        <v>98</v>
      </c>
      <c r="AB119" s="979" t="s">
        <v>62</v>
      </c>
      <c r="AC119" s="766" t="s">
        <v>98</v>
      </c>
      <c r="AD119" s="979" t="s">
        <v>62</v>
      </c>
      <c r="AE119" s="766" t="s">
        <v>98</v>
      </c>
      <c r="AF119" s="979" t="s">
        <v>62</v>
      </c>
      <c r="AG119" s="680" t="s">
        <v>98</v>
      </c>
      <c r="AH119" s="5377"/>
      <c r="AI119" s="5383"/>
      <c r="AJ119" s="5383"/>
      <c r="AK119" s="5383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359" t="s">
        <v>146</v>
      </c>
      <c r="B120" s="5360"/>
      <c r="C120" s="1008">
        <f>SUM(D120:E120)</f>
        <v>0</v>
      </c>
      <c r="D120" s="1009">
        <f>SUM(F120+H120+J120+L120+N120+P120+R120+T120+V120+X120+Z120+AB120+AD120+AF120)</f>
        <v>0</v>
      </c>
      <c r="E120" s="1010">
        <f t="shared" ref="D120:E125" si="20">SUM(G120+I120+K120+M120+O120+Q120+S120+U120+W120+Y120+AA120+AC120+AE120+AG120)</f>
        <v>0</v>
      </c>
      <c r="F120" s="958"/>
      <c r="G120" s="874"/>
      <c r="H120" s="958"/>
      <c r="I120" s="874"/>
      <c r="J120" s="958"/>
      <c r="K120" s="874"/>
      <c r="L120" s="958"/>
      <c r="M120" s="874"/>
      <c r="N120" s="958"/>
      <c r="O120" s="874"/>
      <c r="P120" s="958"/>
      <c r="Q120" s="874"/>
      <c r="R120" s="958"/>
      <c r="S120" s="874"/>
      <c r="T120" s="958"/>
      <c r="U120" s="874"/>
      <c r="V120" s="958"/>
      <c r="W120" s="874"/>
      <c r="X120" s="958"/>
      <c r="Y120" s="874"/>
      <c r="Z120" s="958"/>
      <c r="AA120" s="874"/>
      <c r="AB120" s="958"/>
      <c r="AC120" s="874"/>
      <c r="AD120" s="958"/>
      <c r="AE120" s="874"/>
      <c r="AF120" s="958"/>
      <c r="AG120" s="985"/>
      <c r="AH120" s="874"/>
      <c r="AI120" s="988"/>
      <c r="AJ120" s="988"/>
      <c r="AK120" s="988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354" t="s">
        <v>134</v>
      </c>
      <c r="B121" s="957" t="s">
        <v>135</v>
      </c>
      <c r="C121" s="982">
        <f t="shared" ref="C121:C125" si="21">SUM(D121:E121)</f>
        <v>0</v>
      </c>
      <c r="D121" s="983">
        <f t="shared" si="20"/>
        <v>0</v>
      </c>
      <c r="E121" s="984">
        <f t="shared" si="20"/>
        <v>0</v>
      </c>
      <c r="F121" s="958"/>
      <c r="G121" s="874"/>
      <c r="H121" s="958"/>
      <c r="I121" s="874"/>
      <c r="J121" s="958"/>
      <c r="K121" s="874"/>
      <c r="L121" s="958"/>
      <c r="M121" s="874"/>
      <c r="N121" s="958"/>
      <c r="O121" s="874"/>
      <c r="P121" s="958"/>
      <c r="Q121" s="874"/>
      <c r="R121" s="958"/>
      <c r="S121" s="874"/>
      <c r="T121" s="958"/>
      <c r="U121" s="874"/>
      <c r="V121" s="958"/>
      <c r="W121" s="874"/>
      <c r="X121" s="958"/>
      <c r="Y121" s="874"/>
      <c r="Z121" s="958"/>
      <c r="AA121" s="874"/>
      <c r="AB121" s="958"/>
      <c r="AC121" s="874"/>
      <c r="AD121" s="958"/>
      <c r="AE121" s="874"/>
      <c r="AF121" s="958"/>
      <c r="AG121" s="985"/>
      <c r="AH121" s="874"/>
      <c r="AI121" s="988"/>
      <c r="AJ121" s="988"/>
      <c r="AK121" s="988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130"/>
      <c r="B122" s="753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130"/>
      <c r="B123" s="753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1014"/>
      <c r="AO123" s="1014"/>
      <c r="AP123" s="1014"/>
      <c r="AQ123" s="1014"/>
      <c r="AR123" s="1014"/>
      <c r="AS123" s="1014"/>
      <c r="AT123" s="1014"/>
      <c r="AU123" s="1015"/>
      <c r="AV123" s="1015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13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1016"/>
      <c r="AM124" s="1014"/>
      <c r="AN124" s="1014"/>
      <c r="AO124" s="1014"/>
      <c r="AP124" s="1014"/>
      <c r="AQ124" s="1014"/>
      <c r="AR124" s="1017"/>
      <c r="AS124" s="1014"/>
      <c r="AT124" s="1014"/>
      <c r="AU124" s="1018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383"/>
      <c r="B125" s="88" t="s">
        <v>139</v>
      </c>
      <c r="C125" s="287">
        <f t="shared" si="21"/>
        <v>0</v>
      </c>
      <c r="D125" s="288">
        <f t="shared" si="20"/>
        <v>0</v>
      </c>
      <c r="E125" s="758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1019"/>
      <c r="AM125" s="1003"/>
      <c r="AN125" s="1003"/>
      <c r="AO125" s="1003"/>
      <c r="AP125" s="1003"/>
      <c r="AQ125" s="1003"/>
      <c r="AR125" s="1020"/>
      <c r="AS125" s="1003"/>
      <c r="AT125" s="1003"/>
      <c r="AU125" s="1018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1003"/>
      <c r="AT126" s="1003"/>
      <c r="AU126" s="1018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357" t="s">
        <v>73</v>
      </c>
      <c r="G127" s="5365"/>
      <c r="H127" s="5365"/>
      <c r="I127" s="5365"/>
      <c r="J127" s="5365"/>
      <c r="K127" s="5365"/>
      <c r="L127" s="5365"/>
      <c r="M127" s="5365"/>
      <c r="N127" s="5365"/>
      <c r="O127" s="5365"/>
      <c r="P127" s="5365"/>
      <c r="Q127" s="5365"/>
      <c r="R127" s="5365"/>
      <c r="S127" s="5365"/>
      <c r="T127" s="5365"/>
      <c r="U127" s="5365"/>
      <c r="V127" s="5365"/>
      <c r="W127" s="5365"/>
      <c r="X127" s="5365"/>
      <c r="Y127" s="5365"/>
      <c r="Z127" s="5365"/>
      <c r="AA127" s="5365"/>
      <c r="AB127" s="5365"/>
      <c r="AC127" s="5365"/>
      <c r="AD127" s="5365"/>
      <c r="AE127" s="5365"/>
      <c r="AF127" s="5365"/>
      <c r="AG127" s="5366"/>
      <c r="AH127" s="5387" t="s">
        <v>141</v>
      </c>
      <c r="AI127" s="5388"/>
      <c r="AJ127" s="5388"/>
      <c r="AK127" s="301"/>
      <c r="AL127" s="16"/>
      <c r="AM127" s="16"/>
      <c r="AN127" s="16"/>
      <c r="AO127" s="16"/>
      <c r="AP127" s="16"/>
      <c r="AQ127" s="16"/>
      <c r="AR127" s="16"/>
      <c r="AS127" s="1003"/>
      <c r="AT127" s="1003"/>
      <c r="AU127" s="1018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378" t="s">
        <v>148</v>
      </c>
      <c r="G128" s="5379"/>
      <c r="H128" s="5378" t="s">
        <v>120</v>
      </c>
      <c r="I128" s="5379"/>
      <c r="J128" s="5378" t="s">
        <v>121</v>
      </c>
      <c r="K128" s="5379"/>
      <c r="L128" s="5378" t="s">
        <v>122</v>
      </c>
      <c r="M128" s="5379"/>
      <c r="N128" s="5378" t="s">
        <v>123</v>
      </c>
      <c r="O128" s="5379"/>
      <c r="P128" s="5378" t="s">
        <v>124</v>
      </c>
      <c r="Q128" s="5379"/>
      <c r="R128" s="5378" t="s">
        <v>125</v>
      </c>
      <c r="S128" s="5379"/>
      <c r="T128" s="5378" t="s">
        <v>126</v>
      </c>
      <c r="U128" s="5379"/>
      <c r="V128" s="5378" t="s">
        <v>127</v>
      </c>
      <c r="W128" s="5379"/>
      <c r="X128" s="5378" t="s">
        <v>128</v>
      </c>
      <c r="Y128" s="5379"/>
      <c r="Z128" s="5357" t="s">
        <v>129</v>
      </c>
      <c r="AA128" s="5358"/>
      <c r="AB128" s="5357" t="s">
        <v>130</v>
      </c>
      <c r="AC128" s="5358"/>
      <c r="AD128" s="5357" t="s">
        <v>131</v>
      </c>
      <c r="AE128" s="5358"/>
      <c r="AF128" s="5357" t="s">
        <v>132</v>
      </c>
      <c r="AG128" s="5366"/>
      <c r="AH128" s="4889" t="s">
        <v>149</v>
      </c>
      <c r="AI128" s="5354" t="s">
        <v>150</v>
      </c>
      <c r="AJ128" s="5354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1021"/>
      <c r="AT128" s="1021"/>
      <c r="AU128" s="1022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376"/>
      <c r="B129" s="5377"/>
      <c r="C129" s="1023" t="s">
        <v>97</v>
      </c>
      <c r="D129" s="1024" t="s">
        <v>62</v>
      </c>
      <c r="E129" s="1025" t="s">
        <v>98</v>
      </c>
      <c r="F129" s="1026" t="s">
        <v>62</v>
      </c>
      <c r="G129" s="766" t="s">
        <v>98</v>
      </c>
      <c r="H129" s="1026" t="s">
        <v>62</v>
      </c>
      <c r="I129" s="766" t="s">
        <v>98</v>
      </c>
      <c r="J129" s="1026" t="s">
        <v>62</v>
      </c>
      <c r="K129" s="766" t="s">
        <v>98</v>
      </c>
      <c r="L129" s="1026" t="s">
        <v>62</v>
      </c>
      <c r="M129" s="766" t="s">
        <v>98</v>
      </c>
      <c r="N129" s="1026" t="s">
        <v>62</v>
      </c>
      <c r="O129" s="766" t="s">
        <v>98</v>
      </c>
      <c r="P129" s="1026" t="s">
        <v>62</v>
      </c>
      <c r="Q129" s="766" t="s">
        <v>98</v>
      </c>
      <c r="R129" s="1026" t="s">
        <v>62</v>
      </c>
      <c r="S129" s="766" t="s">
        <v>98</v>
      </c>
      <c r="T129" s="1026" t="s">
        <v>62</v>
      </c>
      <c r="U129" s="766" t="s">
        <v>98</v>
      </c>
      <c r="V129" s="1026" t="s">
        <v>62</v>
      </c>
      <c r="W129" s="766" t="s">
        <v>98</v>
      </c>
      <c r="X129" s="1026" t="s">
        <v>62</v>
      </c>
      <c r="Y129" s="766" t="s">
        <v>98</v>
      </c>
      <c r="Z129" s="1026" t="s">
        <v>62</v>
      </c>
      <c r="AA129" s="766" t="s">
        <v>98</v>
      </c>
      <c r="AB129" s="1026" t="s">
        <v>62</v>
      </c>
      <c r="AC129" s="766" t="s">
        <v>98</v>
      </c>
      <c r="AD129" s="1026" t="s">
        <v>62</v>
      </c>
      <c r="AE129" s="766" t="s">
        <v>98</v>
      </c>
      <c r="AF129" s="1026" t="s">
        <v>62</v>
      </c>
      <c r="AG129" s="680" t="s">
        <v>98</v>
      </c>
      <c r="AH129" s="5377"/>
      <c r="AI129" s="5383"/>
      <c r="AJ129" s="5383"/>
      <c r="AK129" s="302"/>
      <c r="AL129" s="16"/>
      <c r="AM129" s="16"/>
      <c r="AN129" s="16"/>
      <c r="AO129" s="16"/>
      <c r="AP129" s="16"/>
      <c r="AQ129" s="16"/>
      <c r="AR129" s="16"/>
      <c r="AS129" s="1021"/>
      <c r="AT129" s="1021"/>
      <c r="AU129" s="1022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396" t="s">
        <v>151</v>
      </c>
      <c r="B130" s="5397"/>
      <c r="C130" s="1027">
        <f>SUM(D130:E130)</f>
        <v>0</v>
      </c>
      <c r="D130" s="1028">
        <f>SUM(F130+H130+J130+L130+N130+P130+R130+T130+V130+X130+Z130+AB130+AD130+AF130)</f>
        <v>0</v>
      </c>
      <c r="E130" s="1029">
        <f>SUM(G130+I130+K130+M130+O130+Q130+S130+U130+W130+Y130+AA130+AC130+AE130+AG130)</f>
        <v>0</v>
      </c>
      <c r="F130" s="1030"/>
      <c r="G130" s="1031"/>
      <c r="H130" s="1030"/>
      <c r="I130" s="1031"/>
      <c r="J130" s="1030"/>
      <c r="K130" s="1031"/>
      <c r="L130" s="1030"/>
      <c r="M130" s="1031"/>
      <c r="N130" s="1030"/>
      <c r="O130" s="1031"/>
      <c r="P130" s="1030"/>
      <c r="Q130" s="1031"/>
      <c r="R130" s="1030"/>
      <c r="S130" s="1031"/>
      <c r="T130" s="1030"/>
      <c r="U130" s="1031"/>
      <c r="V130" s="1030"/>
      <c r="W130" s="1031"/>
      <c r="X130" s="1030"/>
      <c r="Y130" s="1031"/>
      <c r="Z130" s="1030"/>
      <c r="AA130" s="1031"/>
      <c r="AB130" s="1030"/>
      <c r="AC130" s="1031"/>
      <c r="AD130" s="1030"/>
      <c r="AE130" s="1031"/>
      <c r="AF130" s="1030"/>
      <c r="AG130" s="1032"/>
      <c r="AH130" s="1031"/>
      <c r="AI130" s="1033"/>
      <c r="AJ130" s="1033"/>
      <c r="AK130" s="16"/>
      <c r="AL130" s="16"/>
      <c r="AM130" s="16"/>
      <c r="AN130" s="16"/>
      <c r="AO130" s="16"/>
      <c r="AP130" s="16"/>
      <c r="AQ130" s="16"/>
      <c r="AR130" s="16"/>
      <c r="AS130" s="1034"/>
      <c r="AT130" s="1034"/>
      <c r="AU130" s="1022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398" t="s">
        <v>153</v>
      </c>
      <c r="B132" s="957" t="s">
        <v>154</v>
      </c>
      <c r="C132" s="982">
        <f>SUM(D132:E132)</f>
        <v>0</v>
      </c>
      <c r="D132" s="983">
        <f t="shared" si="22"/>
        <v>0</v>
      </c>
      <c r="E132" s="984">
        <f t="shared" si="22"/>
        <v>0</v>
      </c>
      <c r="F132" s="958"/>
      <c r="G132" s="874"/>
      <c r="H132" s="958"/>
      <c r="I132" s="874"/>
      <c r="J132" s="958"/>
      <c r="K132" s="874"/>
      <c r="L132" s="958"/>
      <c r="M132" s="874"/>
      <c r="N132" s="958"/>
      <c r="O132" s="874"/>
      <c r="P132" s="958"/>
      <c r="Q132" s="874"/>
      <c r="R132" s="958"/>
      <c r="S132" s="874"/>
      <c r="T132" s="958"/>
      <c r="U132" s="874"/>
      <c r="V132" s="958"/>
      <c r="W132" s="874"/>
      <c r="X132" s="958"/>
      <c r="Y132" s="874"/>
      <c r="Z132" s="958"/>
      <c r="AA132" s="874"/>
      <c r="AB132" s="958"/>
      <c r="AC132" s="874"/>
      <c r="AD132" s="958"/>
      <c r="AE132" s="874"/>
      <c r="AF132" s="958"/>
      <c r="AG132" s="985"/>
      <c r="AH132" s="874"/>
      <c r="AI132" s="988"/>
      <c r="AJ132" s="988"/>
      <c r="AK132" s="14"/>
      <c r="AL132" s="1035"/>
      <c r="AM132" s="14"/>
      <c r="AN132" s="1036"/>
      <c r="AO132" s="1036"/>
      <c r="AP132" s="1036"/>
      <c r="AQ132" s="1036"/>
      <c r="AR132" s="1036"/>
      <c r="AS132" s="1036"/>
      <c r="AT132" s="1036"/>
      <c r="AU132" s="1036"/>
      <c r="AV132" s="1036"/>
      <c r="AW132" s="1037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399"/>
      <c r="B133" s="88" t="s">
        <v>155</v>
      </c>
      <c r="C133" s="287">
        <f>SUM(D133:E133)</f>
        <v>0</v>
      </c>
      <c r="D133" s="288">
        <f t="shared" si="22"/>
        <v>0</v>
      </c>
      <c r="E133" s="758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340" t="s">
        <v>156</v>
      </c>
      <c r="B134" s="5341"/>
      <c r="C134" s="693">
        <f>SUM(D134:E134)</f>
        <v>0</v>
      </c>
      <c r="D134" s="1038">
        <f t="shared" si="22"/>
        <v>0</v>
      </c>
      <c r="E134" s="771">
        <f t="shared" si="22"/>
        <v>0</v>
      </c>
      <c r="F134" s="694"/>
      <c r="G134" s="696"/>
      <c r="H134" s="694"/>
      <c r="I134" s="696"/>
      <c r="J134" s="694"/>
      <c r="K134" s="696"/>
      <c r="L134" s="694"/>
      <c r="M134" s="696"/>
      <c r="N134" s="694"/>
      <c r="O134" s="696"/>
      <c r="P134" s="694"/>
      <c r="Q134" s="696"/>
      <c r="R134" s="694"/>
      <c r="S134" s="696"/>
      <c r="T134" s="694"/>
      <c r="U134" s="696"/>
      <c r="V134" s="694"/>
      <c r="W134" s="696"/>
      <c r="X134" s="694"/>
      <c r="Y134" s="696"/>
      <c r="Z134" s="694"/>
      <c r="AA134" s="696"/>
      <c r="AB134" s="694"/>
      <c r="AC134" s="696"/>
      <c r="AD134" s="694"/>
      <c r="AE134" s="696"/>
      <c r="AF134" s="694"/>
      <c r="AG134" s="826"/>
      <c r="AH134" s="696"/>
      <c r="AI134" s="829"/>
      <c r="AJ134" s="829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1039"/>
      <c r="N135" s="1040"/>
      <c r="O135" s="1041"/>
      <c r="P135" s="1041"/>
      <c r="Q135" s="1041"/>
      <c r="R135" s="1041"/>
      <c r="S135" s="1041"/>
      <c r="T135" s="1041"/>
      <c r="U135" s="1041"/>
      <c r="V135" s="1040"/>
      <c r="W135" s="1041"/>
      <c r="X135" s="1041"/>
      <c r="Y135" s="1041"/>
      <c r="Z135" s="1042"/>
      <c r="AA135" s="1042"/>
      <c r="AB135" s="1043"/>
      <c r="AC135" s="104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389" t="s">
        <v>72</v>
      </c>
      <c r="D136" s="5400"/>
      <c r="E136" s="5390"/>
      <c r="F136" s="5389" t="s">
        <v>129</v>
      </c>
      <c r="G136" s="5390"/>
      <c r="H136" s="5389" t="s">
        <v>130</v>
      </c>
      <c r="I136" s="5390"/>
      <c r="J136" s="5389" t="s">
        <v>131</v>
      </c>
      <c r="K136" s="5390"/>
      <c r="L136" s="5389" t="s">
        <v>132</v>
      </c>
      <c r="M136" s="5390"/>
      <c r="N136" s="1044"/>
      <c r="O136" s="1041"/>
      <c r="P136" s="1041"/>
      <c r="Q136" s="1041"/>
      <c r="R136" s="1041"/>
      <c r="S136" s="1041"/>
      <c r="T136" s="1041"/>
      <c r="U136" s="1041"/>
      <c r="V136" s="1040"/>
      <c r="W136" s="1041"/>
      <c r="X136" s="1041"/>
      <c r="Y136" s="1041"/>
      <c r="Z136" s="1042"/>
      <c r="AA136" s="1042"/>
      <c r="AB136" s="1043"/>
      <c r="AC136" s="104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376"/>
      <c r="B137" s="5377"/>
      <c r="C137" s="1023" t="s">
        <v>97</v>
      </c>
      <c r="D137" s="1024" t="s">
        <v>62</v>
      </c>
      <c r="E137" s="1025" t="s">
        <v>98</v>
      </c>
      <c r="F137" s="1023" t="s">
        <v>62</v>
      </c>
      <c r="G137" s="1025" t="s">
        <v>98</v>
      </c>
      <c r="H137" s="1023" t="s">
        <v>62</v>
      </c>
      <c r="I137" s="1025" t="s">
        <v>98</v>
      </c>
      <c r="J137" s="1023" t="s">
        <v>62</v>
      </c>
      <c r="K137" s="1025" t="s">
        <v>98</v>
      </c>
      <c r="L137" s="1023" t="s">
        <v>62</v>
      </c>
      <c r="M137" s="1025" t="s">
        <v>98</v>
      </c>
      <c r="N137" s="1044"/>
      <c r="O137" s="1041"/>
      <c r="P137" s="1041"/>
      <c r="Q137" s="1041"/>
      <c r="R137" s="1041"/>
      <c r="S137" s="1041"/>
      <c r="T137" s="1041"/>
      <c r="U137" s="1041"/>
      <c r="V137" s="1040"/>
      <c r="W137" s="1041"/>
      <c r="X137" s="1041"/>
      <c r="Y137" s="1041"/>
      <c r="Z137" s="1042"/>
      <c r="AA137" s="1042"/>
      <c r="AB137" s="1043"/>
      <c r="AC137" s="1043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391" t="s">
        <v>158</v>
      </c>
      <c r="B138" s="1045" t="s">
        <v>159</v>
      </c>
      <c r="C138" s="1027">
        <f>SUM(D138:E138)</f>
        <v>0</v>
      </c>
      <c r="D138" s="1028">
        <f t="shared" ref="D138:E140" si="23">SUM(F138+H138+J138+L138)</f>
        <v>0</v>
      </c>
      <c r="E138" s="1029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1046"/>
      <c r="O138" s="1041"/>
      <c r="P138" s="1041"/>
      <c r="Q138" s="1041"/>
      <c r="R138" s="1041"/>
      <c r="S138" s="1041"/>
      <c r="T138" s="1041"/>
      <c r="U138" s="1041"/>
      <c r="V138" s="1040"/>
      <c r="W138" s="1041"/>
      <c r="X138" s="1041"/>
      <c r="Y138" s="1041"/>
      <c r="Z138" s="1042"/>
      <c r="AA138" s="1042"/>
      <c r="AB138" s="1043"/>
      <c r="AC138" s="1043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753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1046"/>
      <c r="O139" s="1041"/>
      <c r="P139" s="1041"/>
      <c r="Q139" s="1041"/>
      <c r="R139" s="1041"/>
      <c r="S139" s="1041"/>
      <c r="T139" s="1041"/>
      <c r="U139" s="1041"/>
      <c r="V139" s="1040"/>
      <c r="W139" s="1041"/>
      <c r="X139" s="1042"/>
      <c r="Y139" s="1042"/>
      <c r="Z139" s="1042"/>
      <c r="AA139" s="1042"/>
      <c r="AB139" s="1043"/>
      <c r="AC139" s="1043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1040"/>
      <c r="V140" s="1041"/>
      <c r="W140" s="1041"/>
      <c r="X140" s="1041"/>
      <c r="Y140" s="1041"/>
      <c r="Z140" s="1041"/>
      <c r="AA140" s="1041"/>
      <c r="AB140" s="1041"/>
      <c r="AC140" s="1041"/>
      <c r="AD140" s="1041"/>
      <c r="AE140" s="1041"/>
      <c r="AF140" s="1041"/>
      <c r="AG140" s="1041"/>
      <c r="AH140" s="1040"/>
      <c r="AI140" s="1041"/>
      <c r="AJ140" s="1042"/>
      <c r="AK140" s="1042"/>
      <c r="AL140" s="1042"/>
      <c r="AM140" s="1042"/>
      <c r="AN140" s="1043"/>
      <c r="AO140" s="1043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392" t="s">
        <v>162</v>
      </c>
      <c r="B141" s="5392"/>
      <c r="C141" s="1047">
        <f>SUM(C138:C140)</f>
        <v>0</v>
      </c>
      <c r="D141" s="1048">
        <f>SUM(D138:D140)</f>
        <v>0</v>
      </c>
      <c r="E141" s="1049">
        <f>SUM(E138:E140)</f>
        <v>0</v>
      </c>
      <c r="F141" s="1047">
        <f t="shared" ref="F141:M141" si="24">SUM(F138:F140)</f>
        <v>0</v>
      </c>
      <c r="G141" s="1049">
        <f t="shared" si="24"/>
        <v>0</v>
      </c>
      <c r="H141" s="1047">
        <f t="shared" si="24"/>
        <v>0</v>
      </c>
      <c r="I141" s="1049">
        <f t="shared" si="24"/>
        <v>0</v>
      </c>
      <c r="J141" s="1047">
        <f t="shared" si="24"/>
        <v>0</v>
      </c>
      <c r="K141" s="1049">
        <f t="shared" si="24"/>
        <v>0</v>
      </c>
      <c r="L141" s="1047">
        <f t="shared" si="24"/>
        <v>0</v>
      </c>
      <c r="M141" s="1049">
        <f t="shared" si="24"/>
        <v>0</v>
      </c>
      <c r="N141" s="319"/>
      <c r="O141" s="12"/>
      <c r="P141" s="12"/>
      <c r="Q141" s="12"/>
      <c r="R141" s="12"/>
      <c r="S141" s="12"/>
      <c r="T141" s="12"/>
      <c r="U141" s="1040"/>
      <c r="V141" s="1041"/>
      <c r="W141" s="1041"/>
      <c r="X141" s="1041"/>
      <c r="Y141" s="1041"/>
      <c r="Z141" s="1041"/>
      <c r="AA141" s="1041"/>
      <c r="AB141" s="1041"/>
      <c r="AC141" s="1041"/>
      <c r="AD141" s="1041"/>
      <c r="AE141" s="1041"/>
      <c r="AF141" s="1041"/>
      <c r="AG141" s="1041"/>
      <c r="AH141" s="1040"/>
      <c r="AI141" s="1041"/>
      <c r="AJ141" s="1042"/>
      <c r="AK141" s="1042"/>
      <c r="AL141" s="1042"/>
      <c r="AM141" s="1042"/>
      <c r="AN141" s="1043"/>
      <c r="AO141" s="1043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391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1041"/>
      <c r="W142" s="1041"/>
      <c r="X142" s="1041"/>
      <c r="Y142" s="1041"/>
      <c r="Z142" s="1041"/>
      <c r="AA142" s="1041"/>
      <c r="AB142" s="1041"/>
      <c r="AC142" s="1041"/>
      <c r="AD142" s="1041"/>
      <c r="AE142" s="1041"/>
      <c r="AF142" s="1041"/>
      <c r="AG142" s="1041"/>
      <c r="AH142" s="1040"/>
      <c r="AI142" s="1041"/>
      <c r="AJ142" s="1042"/>
      <c r="AK142" s="1042"/>
      <c r="AL142" s="1042"/>
      <c r="AM142" s="1042"/>
      <c r="AN142" s="1043"/>
      <c r="AO142" s="1043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753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1050"/>
      <c r="V143" s="1041"/>
      <c r="W143" s="1041"/>
      <c r="X143" s="1041"/>
      <c r="Y143" s="1041"/>
      <c r="Z143" s="1041"/>
      <c r="AA143" s="1041"/>
      <c r="AB143" s="1041"/>
      <c r="AC143" s="1041"/>
      <c r="AD143" s="1041"/>
      <c r="AE143" s="1041"/>
      <c r="AF143" s="1041"/>
      <c r="AG143" s="1041"/>
      <c r="AH143" s="1040"/>
      <c r="AI143" s="1041"/>
      <c r="AJ143" s="1042"/>
      <c r="AK143" s="1042"/>
      <c r="AL143" s="1042"/>
      <c r="AM143" s="1042"/>
      <c r="AN143" s="1043"/>
      <c r="AO143" s="1043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753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1050"/>
      <c r="V144" s="1041"/>
      <c r="W144" s="1041"/>
      <c r="X144" s="1041"/>
      <c r="Y144" s="1041"/>
      <c r="Z144" s="1041"/>
      <c r="AA144" s="1041"/>
      <c r="AB144" s="1041"/>
      <c r="AC144" s="1041"/>
      <c r="AD144" s="1041"/>
      <c r="AE144" s="1041"/>
      <c r="AF144" s="1041"/>
      <c r="AG144" s="1041"/>
      <c r="AH144" s="1040"/>
      <c r="AI144" s="1041"/>
      <c r="AJ144" s="1042"/>
      <c r="AK144" s="1042"/>
      <c r="AL144" s="1042"/>
      <c r="AM144" s="1042"/>
      <c r="AN144" s="1043"/>
      <c r="AO144" s="1043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383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1051"/>
      <c r="U145" s="14"/>
      <c r="V145" s="14"/>
      <c r="W145" s="14"/>
      <c r="X145" s="1036"/>
      <c r="Y145" s="1036"/>
      <c r="Z145" s="1036"/>
      <c r="AA145" s="1036"/>
      <c r="AB145" s="1036"/>
      <c r="AC145" s="1036"/>
      <c r="AD145" s="1036"/>
      <c r="AE145" s="1036"/>
      <c r="AF145" s="1052"/>
      <c r="AG145" s="1042"/>
      <c r="AH145" s="1042"/>
      <c r="AI145" s="1042"/>
      <c r="AJ145" s="1053"/>
      <c r="AK145" s="1042"/>
      <c r="AL145" s="1042"/>
      <c r="AM145" s="1042"/>
      <c r="AN145" s="1042"/>
      <c r="AO145" s="1042"/>
      <c r="AP145" s="1042"/>
      <c r="AQ145" s="1042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393" t="s">
        <v>162</v>
      </c>
      <c r="B146" s="5392"/>
      <c r="C146" s="1047">
        <f>SUM(C142:C145)</f>
        <v>0</v>
      </c>
      <c r="D146" s="1048">
        <f>SUM(D142:D145)</f>
        <v>0</v>
      </c>
      <c r="E146" s="1049">
        <f>SUM(E142:E145)</f>
        <v>0</v>
      </c>
      <c r="F146" s="1047">
        <f>SUM(F142:F145)</f>
        <v>0</v>
      </c>
      <c r="G146" s="1049">
        <f t="shared" ref="G146:M146" si="26">SUM(G142:G145)</f>
        <v>0</v>
      </c>
      <c r="H146" s="1047">
        <f t="shared" si="26"/>
        <v>0</v>
      </c>
      <c r="I146" s="1049">
        <f t="shared" si="26"/>
        <v>0</v>
      </c>
      <c r="J146" s="1047">
        <f t="shared" si="26"/>
        <v>0</v>
      </c>
      <c r="K146" s="1049">
        <f t="shared" si="26"/>
        <v>0</v>
      </c>
      <c r="L146" s="1047">
        <f t="shared" si="26"/>
        <v>0</v>
      </c>
      <c r="M146" s="1049">
        <f t="shared" si="26"/>
        <v>0</v>
      </c>
      <c r="N146" s="3"/>
      <c r="Q146" s="5394"/>
      <c r="R146" s="5395"/>
      <c r="S146" s="5401"/>
      <c r="T146" s="5401"/>
      <c r="U146" s="5401"/>
      <c r="V146" s="5401"/>
      <c r="W146" s="5401"/>
      <c r="X146" s="5401"/>
      <c r="Y146" s="5401"/>
      <c r="Z146" s="5401"/>
      <c r="AA146" s="1054"/>
      <c r="AB146" s="1021"/>
      <c r="AC146" s="1021"/>
      <c r="AD146" s="1021"/>
      <c r="AE146" s="1036"/>
      <c r="AF146" s="1042"/>
      <c r="AG146" s="1042"/>
      <c r="AH146" s="1042"/>
      <c r="AI146" s="1055"/>
      <c r="AJ146" s="1055"/>
      <c r="AK146" s="1055"/>
      <c r="AL146" s="1055"/>
      <c r="AM146" s="1056"/>
      <c r="AN146" s="1041"/>
      <c r="AO146" s="1041"/>
      <c r="AP146" s="1041"/>
      <c r="AQ146" s="1041"/>
      <c r="AR146" s="1041"/>
      <c r="AS146" s="1041"/>
      <c r="AT146" s="1041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402" t="s">
        <v>168</v>
      </c>
      <c r="B147" s="5402"/>
      <c r="C147" s="693">
        <f>SUM(C141+C146)</f>
        <v>0</v>
      </c>
      <c r="D147" s="1038">
        <f>SUM(D141+D146)</f>
        <v>0</v>
      </c>
      <c r="E147" s="771">
        <f>SUM(E141+E146)</f>
        <v>0</v>
      </c>
      <c r="F147" s="693">
        <f>SUM(F141+F146)</f>
        <v>0</v>
      </c>
      <c r="G147" s="771">
        <f>SUM(G141+G146)</f>
        <v>0</v>
      </c>
      <c r="H147" s="693">
        <f t="shared" ref="H147:M147" si="27">SUM(H141+H146)</f>
        <v>0</v>
      </c>
      <c r="I147" s="771">
        <f t="shared" si="27"/>
        <v>0</v>
      </c>
      <c r="J147" s="693">
        <f t="shared" si="27"/>
        <v>0</v>
      </c>
      <c r="K147" s="771">
        <f t="shared" si="27"/>
        <v>0</v>
      </c>
      <c r="L147" s="693">
        <f t="shared" si="27"/>
        <v>0</v>
      </c>
      <c r="M147" s="771">
        <f t="shared" si="27"/>
        <v>0</v>
      </c>
      <c r="N147" s="3"/>
      <c r="Q147" s="1057"/>
      <c r="R147" s="1058"/>
      <c r="S147" s="1058"/>
      <c r="T147" s="1058"/>
      <c r="U147" s="1058"/>
      <c r="V147" s="1058"/>
      <c r="W147" s="1058"/>
      <c r="X147" s="1058"/>
      <c r="Y147" s="1058"/>
      <c r="Z147" s="1058"/>
      <c r="AA147" s="1054"/>
      <c r="AB147" s="1021"/>
      <c r="AC147" s="1021"/>
      <c r="AD147" s="1021"/>
      <c r="AE147" s="1036"/>
      <c r="AF147" s="1042"/>
      <c r="AG147" s="1042"/>
      <c r="AH147" s="1042"/>
      <c r="AI147" s="1055"/>
      <c r="AJ147" s="1055"/>
      <c r="AK147" s="1055"/>
      <c r="AL147" s="1055"/>
      <c r="AM147" s="1056"/>
      <c r="AN147" s="1041"/>
      <c r="AO147" s="1041"/>
      <c r="AP147" s="1041"/>
      <c r="AQ147" s="1041"/>
      <c r="AR147" s="1041"/>
      <c r="AS147" s="1041"/>
      <c r="AT147" s="1041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1054"/>
      <c r="R148" s="1021"/>
      <c r="S148" s="1021"/>
      <c r="T148" s="1021"/>
      <c r="U148" s="1021"/>
      <c r="V148" s="1021"/>
      <c r="W148" s="1021"/>
      <c r="X148" s="1021"/>
      <c r="Y148" s="1059"/>
      <c r="Z148" s="1059"/>
      <c r="AA148" s="1054"/>
      <c r="AB148" s="1021"/>
      <c r="AC148" s="1021"/>
      <c r="AD148" s="1021"/>
      <c r="AE148" s="1036"/>
      <c r="AF148" s="1042"/>
      <c r="AG148" s="1042"/>
      <c r="AH148" s="1042"/>
      <c r="AI148" s="1055"/>
      <c r="AJ148" s="1055"/>
      <c r="AK148" s="1055"/>
      <c r="AL148" s="1055"/>
      <c r="AM148" s="1055"/>
      <c r="AN148" s="1041"/>
      <c r="AO148" s="1041"/>
      <c r="AP148" s="1041"/>
      <c r="AQ148" s="1041"/>
      <c r="AR148" s="1041"/>
      <c r="AS148" s="1041"/>
      <c r="AT148" s="1041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389" t="s">
        <v>72</v>
      </c>
      <c r="D149" s="5400"/>
      <c r="E149" s="5390"/>
      <c r="F149" s="5389" t="s">
        <v>129</v>
      </c>
      <c r="G149" s="5390"/>
      <c r="H149" s="5389" t="s">
        <v>130</v>
      </c>
      <c r="I149" s="5390"/>
      <c r="J149" s="5389" t="s">
        <v>131</v>
      </c>
      <c r="K149" s="5390"/>
      <c r="L149" s="5389" t="s">
        <v>132</v>
      </c>
      <c r="M149" s="5400"/>
      <c r="N149" s="5403" t="s">
        <v>141</v>
      </c>
      <c r="O149" s="5400"/>
      <c r="P149" s="5390"/>
      <c r="Q149" s="1054"/>
      <c r="R149" s="1021"/>
      <c r="S149" s="1021"/>
      <c r="T149" s="1021"/>
      <c r="U149" s="1021"/>
      <c r="V149" s="1021"/>
      <c r="W149" s="1021"/>
      <c r="X149" s="1021"/>
      <c r="Y149" s="1059"/>
      <c r="Z149" s="1060"/>
      <c r="AA149" s="1061"/>
      <c r="AB149" s="1034"/>
      <c r="AC149" s="1034"/>
      <c r="AD149" s="1034"/>
      <c r="AE149" s="1062"/>
      <c r="AF149" s="1063"/>
      <c r="AG149" s="1063"/>
      <c r="AH149" s="1063"/>
      <c r="AI149" s="1064"/>
      <c r="AJ149" s="1064"/>
      <c r="AK149" s="1064"/>
      <c r="AL149" s="1064"/>
      <c r="AM149" s="1055"/>
      <c r="AN149" s="1041"/>
      <c r="AO149" s="1041"/>
      <c r="AP149" s="1041"/>
      <c r="AQ149" s="1041"/>
      <c r="AR149" s="1041"/>
      <c r="AS149" s="1041"/>
      <c r="AT149" s="1041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376"/>
      <c r="B150" s="5377"/>
      <c r="C150" s="1023" t="s">
        <v>97</v>
      </c>
      <c r="D150" s="1024" t="s">
        <v>62</v>
      </c>
      <c r="E150" s="1025" t="s">
        <v>98</v>
      </c>
      <c r="F150" s="1023" t="s">
        <v>62</v>
      </c>
      <c r="G150" s="1025" t="s">
        <v>98</v>
      </c>
      <c r="H150" s="1023" t="s">
        <v>62</v>
      </c>
      <c r="I150" s="1025" t="s">
        <v>98</v>
      </c>
      <c r="J150" s="1023" t="s">
        <v>62</v>
      </c>
      <c r="K150" s="1025" t="s">
        <v>98</v>
      </c>
      <c r="L150" s="1023" t="s">
        <v>62</v>
      </c>
      <c r="M150" s="1065" t="s">
        <v>98</v>
      </c>
      <c r="N150" s="1066" t="s">
        <v>142</v>
      </c>
      <c r="O150" s="1024" t="s">
        <v>143</v>
      </c>
      <c r="P150" s="1025" t="s">
        <v>144</v>
      </c>
      <c r="Q150" s="1067"/>
      <c r="R150" s="1021"/>
      <c r="S150" s="1021"/>
      <c r="T150" s="1021"/>
      <c r="U150" s="1021"/>
      <c r="V150" s="1021"/>
      <c r="W150" s="1021"/>
      <c r="X150" s="1021"/>
      <c r="Y150" s="1068"/>
      <c r="Z150" s="1059"/>
      <c r="AA150" s="1021"/>
      <c r="AB150" s="1021"/>
      <c r="AC150" s="1021"/>
      <c r="AD150" s="1021"/>
      <c r="AE150" s="1036"/>
      <c r="AF150" s="1042"/>
      <c r="AG150" s="1042"/>
      <c r="AH150" s="1042"/>
      <c r="AI150" s="1055"/>
      <c r="AJ150" s="1055"/>
      <c r="AK150" s="1055"/>
      <c r="AL150" s="1055"/>
      <c r="AM150" s="1055"/>
      <c r="AN150" s="1041"/>
      <c r="AO150" s="1041"/>
      <c r="AP150" s="1041"/>
      <c r="AQ150" s="1041"/>
      <c r="AR150" s="1041"/>
      <c r="AS150" s="1041"/>
      <c r="AT150" s="1041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391" t="s">
        <v>158</v>
      </c>
      <c r="B151" s="1045" t="s">
        <v>159</v>
      </c>
      <c r="C151" s="1069">
        <f>SUM(D151:E151)</f>
        <v>0</v>
      </c>
      <c r="D151" s="1070">
        <f>SUM(F151+H151+J151+L151)</f>
        <v>0</v>
      </c>
      <c r="E151" s="1071">
        <f>SUM(G151+I151+K151+M151)</f>
        <v>0</v>
      </c>
      <c r="F151" s="1030"/>
      <c r="G151" s="1031"/>
      <c r="H151" s="1030"/>
      <c r="I151" s="1031"/>
      <c r="J151" s="1030"/>
      <c r="K151" s="1031"/>
      <c r="L151" s="1030"/>
      <c r="M151" s="1072"/>
      <c r="N151" s="1073"/>
      <c r="O151" s="1074"/>
      <c r="P151" s="1031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1021"/>
      <c r="AD151" s="1021"/>
      <c r="AE151" s="1036"/>
      <c r="AF151" s="1042"/>
      <c r="AG151" s="1042"/>
      <c r="AH151" s="1042"/>
      <c r="AI151" s="1055"/>
      <c r="AJ151" s="1055"/>
      <c r="AK151" s="1055"/>
      <c r="AL151" s="1055"/>
      <c r="AM151" s="1055"/>
      <c r="AN151" s="1041"/>
      <c r="AO151" s="1041"/>
      <c r="AP151" s="1041"/>
      <c r="AQ151" s="1041"/>
      <c r="AR151" s="1041"/>
      <c r="AS151" s="1041"/>
      <c r="AT151" s="1041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753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1067"/>
      <c r="R152" s="1021"/>
      <c r="S152" s="1021"/>
      <c r="T152" s="1021"/>
      <c r="U152" s="1021"/>
      <c r="V152" s="1021"/>
      <c r="W152" s="1021"/>
      <c r="X152" s="1021"/>
      <c r="Y152" s="1075"/>
      <c r="Z152" s="1021"/>
      <c r="AA152" s="1021"/>
      <c r="AB152" s="1021"/>
      <c r="AC152" s="1021"/>
      <c r="AD152" s="1021"/>
      <c r="AE152" s="1021"/>
      <c r="AF152" s="1041"/>
      <c r="AG152" s="1041"/>
      <c r="AH152" s="1041"/>
      <c r="AI152" s="1041"/>
      <c r="AJ152" s="1041"/>
      <c r="AK152" s="1041"/>
      <c r="AL152" s="1041"/>
      <c r="AM152" s="1041"/>
      <c r="AN152" s="1041"/>
      <c r="AO152" s="1042"/>
      <c r="AP152" s="1042"/>
      <c r="AQ152" s="1042"/>
      <c r="AR152" s="1042"/>
      <c r="AS152" s="1055"/>
      <c r="AT152" s="1055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1003"/>
      <c r="AA153" s="1003"/>
      <c r="AB153" s="1003"/>
      <c r="AC153" s="1003"/>
      <c r="AD153" s="1003"/>
      <c r="AE153" s="1003"/>
      <c r="AF153" s="970"/>
      <c r="AG153" s="970"/>
      <c r="AH153" s="970"/>
      <c r="AI153" s="970"/>
      <c r="AJ153" s="970"/>
      <c r="AK153" s="970"/>
      <c r="AL153" s="970"/>
      <c r="AM153" s="970"/>
      <c r="AN153" s="970"/>
      <c r="AO153" s="1076"/>
      <c r="AP153" s="1076"/>
      <c r="AQ153" s="1076"/>
      <c r="AR153" s="1076"/>
      <c r="AS153" s="968"/>
      <c r="AT153" s="968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392" t="s">
        <v>162</v>
      </c>
      <c r="B154" s="5392"/>
      <c r="C154" s="1077">
        <f>SUM(C151:C153)</f>
        <v>0</v>
      </c>
      <c r="D154" s="1078">
        <f>SUM(D151:D153)</f>
        <v>0</v>
      </c>
      <c r="E154" s="1079">
        <f>SUM(E151:E153)</f>
        <v>0</v>
      </c>
      <c r="F154" s="1077">
        <f>SUM(F151:F153)</f>
        <v>0</v>
      </c>
      <c r="G154" s="1079">
        <f t="shared" ref="G154:P154" si="29">SUM(G151:G153)</f>
        <v>0</v>
      </c>
      <c r="H154" s="1077">
        <f t="shared" si="29"/>
        <v>0</v>
      </c>
      <c r="I154" s="1079">
        <f t="shared" si="29"/>
        <v>0</v>
      </c>
      <c r="J154" s="1077">
        <f t="shared" si="29"/>
        <v>0</v>
      </c>
      <c r="K154" s="1079">
        <f t="shared" si="29"/>
        <v>0</v>
      </c>
      <c r="L154" s="1077">
        <f t="shared" si="29"/>
        <v>0</v>
      </c>
      <c r="M154" s="1080">
        <f t="shared" si="29"/>
        <v>0</v>
      </c>
      <c r="N154" s="1081">
        <f t="shared" si="29"/>
        <v>0</v>
      </c>
      <c r="O154" s="1078">
        <f t="shared" si="29"/>
        <v>0</v>
      </c>
      <c r="P154" s="1079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1021"/>
      <c r="AA154" s="1021"/>
      <c r="AB154" s="1021"/>
      <c r="AC154" s="1021"/>
      <c r="AD154" s="1021"/>
      <c r="AE154" s="1021"/>
      <c r="AF154" s="1041"/>
      <c r="AG154" s="1041"/>
      <c r="AH154" s="1041"/>
      <c r="AI154" s="1041"/>
      <c r="AJ154" s="1041"/>
      <c r="AK154" s="1041"/>
      <c r="AL154" s="1041"/>
      <c r="AM154" s="1041"/>
      <c r="AN154" s="1041"/>
      <c r="AO154" s="1042"/>
      <c r="AP154" s="1042"/>
      <c r="AQ154" s="1042"/>
      <c r="AR154" s="1042"/>
      <c r="AS154" s="1055"/>
      <c r="AT154" s="1055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391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1021"/>
      <c r="AA155" s="1021"/>
      <c r="AB155" s="1021"/>
      <c r="AC155" s="1021"/>
      <c r="AD155" s="1021"/>
      <c r="AE155" s="1021"/>
      <c r="AF155" s="1041"/>
      <c r="AG155" s="1041"/>
      <c r="AH155" s="1041"/>
      <c r="AI155" s="1041"/>
      <c r="AJ155" s="1041"/>
      <c r="AK155" s="1041"/>
      <c r="AL155" s="1041"/>
      <c r="AM155" s="1041"/>
      <c r="AN155" s="1041"/>
      <c r="AO155" s="1042"/>
      <c r="AP155" s="1042"/>
      <c r="AQ155" s="1042"/>
      <c r="AR155" s="1042"/>
      <c r="AS155" s="1055"/>
      <c r="AT155" s="1055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753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1003"/>
      <c r="AD156" s="1003"/>
      <c r="AE156" s="1003"/>
      <c r="AF156" s="970"/>
      <c r="AG156" s="970"/>
      <c r="AH156" s="970"/>
      <c r="AI156" s="970"/>
      <c r="AJ156" s="970"/>
      <c r="AK156" s="970"/>
      <c r="AL156" s="970"/>
      <c r="AM156" s="970"/>
      <c r="AN156" s="970"/>
      <c r="AO156" s="1076"/>
      <c r="AP156" s="1076"/>
      <c r="AQ156" s="1076"/>
      <c r="AR156" s="1076"/>
      <c r="AS156" s="968"/>
      <c r="AT156" s="968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753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1003"/>
      <c r="AA157" s="1003"/>
      <c r="AB157" s="1003"/>
      <c r="AC157" s="1003"/>
      <c r="AD157" s="1003"/>
      <c r="AE157" s="1003"/>
      <c r="AF157" s="970"/>
      <c r="AG157" s="970"/>
      <c r="AH157" s="970"/>
      <c r="AI157" s="970"/>
      <c r="AJ157" s="970"/>
      <c r="AK157" s="970"/>
      <c r="AL157" s="970"/>
      <c r="AM157" s="970"/>
      <c r="AN157" s="970"/>
      <c r="AO157" s="970"/>
      <c r="AP157" s="970"/>
      <c r="AQ157" s="970"/>
      <c r="AR157" s="970"/>
      <c r="AS157" s="970"/>
      <c r="AT157" s="970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383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003"/>
      <c r="AC158" s="1003"/>
      <c r="AD158" s="1003"/>
      <c r="AE158" s="1003"/>
      <c r="AF158" s="970"/>
      <c r="AG158" s="970"/>
      <c r="AH158" s="970"/>
      <c r="AI158" s="970"/>
      <c r="AJ158" s="970"/>
      <c r="AK158" s="970"/>
      <c r="AL158" s="970"/>
      <c r="AM158" s="970"/>
      <c r="AN158" s="970"/>
      <c r="AO158" s="970"/>
      <c r="AP158" s="970"/>
      <c r="AQ158" s="970"/>
      <c r="AR158" s="970"/>
      <c r="AS158" s="970"/>
      <c r="AT158" s="970"/>
      <c r="AU158" s="970"/>
      <c r="AV158" s="970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393" t="s">
        <v>162</v>
      </c>
      <c r="B159" s="5392"/>
      <c r="C159" s="1077">
        <f>SUM(C155:C158)</f>
        <v>0</v>
      </c>
      <c r="D159" s="1078">
        <f>SUM(D155:D158)</f>
        <v>0</v>
      </c>
      <c r="E159" s="1079">
        <f>SUM(E155:E158)</f>
        <v>0</v>
      </c>
      <c r="F159" s="1077">
        <f>SUM(F155:F158)</f>
        <v>0</v>
      </c>
      <c r="G159" s="1079">
        <f t="shared" ref="G159:P159" si="31">SUM(G155:G158)</f>
        <v>0</v>
      </c>
      <c r="H159" s="1077">
        <f t="shared" si="31"/>
        <v>0</v>
      </c>
      <c r="I159" s="1079">
        <f t="shared" si="31"/>
        <v>0</v>
      </c>
      <c r="J159" s="1077">
        <f t="shared" si="31"/>
        <v>0</v>
      </c>
      <c r="K159" s="1079">
        <f t="shared" si="31"/>
        <v>0</v>
      </c>
      <c r="L159" s="1077">
        <f t="shared" si="31"/>
        <v>0</v>
      </c>
      <c r="M159" s="1080">
        <f t="shared" si="31"/>
        <v>0</v>
      </c>
      <c r="N159" s="1081">
        <f t="shared" si="31"/>
        <v>0</v>
      </c>
      <c r="O159" s="1078">
        <f t="shared" si="31"/>
        <v>0</v>
      </c>
      <c r="P159" s="1079">
        <f t="shared" si="31"/>
        <v>0</v>
      </c>
      <c r="Q159" s="302"/>
      <c r="R159" s="16"/>
      <c r="S159" s="16"/>
      <c r="T159" s="16"/>
      <c r="U159" s="16"/>
      <c r="V159" s="16"/>
      <c r="W159" s="1003"/>
      <c r="X159" s="1003"/>
      <c r="Y159" s="1003"/>
      <c r="Z159" s="1003"/>
      <c r="AA159" s="1003"/>
      <c r="AB159" s="1003"/>
      <c r="AC159" s="1003"/>
      <c r="AD159" s="1003"/>
      <c r="AE159" s="1003"/>
      <c r="AF159" s="970"/>
      <c r="AG159" s="970"/>
      <c r="AH159" s="970"/>
      <c r="AI159" s="970"/>
      <c r="AJ159" s="970"/>
      <c r="AK159" s="970"/>
      <c r="AL159" s="970"/>
      <c r="AM159" s="970"/>
      <c r="AN159" s="970"/>
      <c r="AO159" s="970"/>
      <c r="AP159" s="970"/>
      <c r="AQ159" s="970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393" t="s">
        <v>168</v>
      </c>
      <c r="B160" s="5393"/>
      <c r="C160" s="784">
        <f>SUM(C154+C159)</f>
        <v>0</v>
      </c>
      <c r="D160" s="365">
        <f t="shared" ref="D160:P160" si="32">SUM(D154+D159)</f>
        <v>0</v>
      </c>
      <c r="E160" s="1082">
        <f t="shared" si="32"/>
        <v>0</v>
      </c>
      <c r="F160" s="784">
        <f t="shared" si="32"/>
        <v>0</v>
      </c>
      <c r="G160" s="1082">
        <f t="shared" si="32"/>
        <v>0</v>
      </c>
      <c r="H160" s="784">
        <f t="shared" si="32"/>
        <v>0</v>
      </c>
      <c r="I160" s="1082">
        <f t="shared" si="32"/>
        <v>0</v>
      </c>
      <c r="J160" s="784">
        <f t="shared" si="32"/>
        <v>0</v>
      </c>
      <c r="K160" s="1082">
        <f t="shared" si="32"/>
        <v>0</v>
      </c>
      <c r="L160" s="784">
        <f t="shared" si="32"/>
        <v>0</v>
      </c>
      <c r="M160" s="367">
        <f t="shared" si="32"/>
        <v>0</v>
      </c>
      <c r="N160" s="785">
        <f t="shared" si="32"/>
        <v>0</v>
      </c>
      <c r="O160" s="365">
        <f t="shared" si="32"/>
        <v>0</v>
      </c>
      <c r="P160" s="1082">
        <f t="shared" si="32"/>
        <v>0</v>
      </c>
      <c r="Q160" s="302"/>
      <c r="R160" s="16"/>
      <c r="S160" s="16"/>
      <c r="T160" s="16"/>
      <c r="U160" s="16"/>
      <c r="V160" s="16"/>
      <c r="W160" s="1003"/>
      <c r="X160" s="1003"/>
      <c r="Y160" s="1003"/>
      <c r="Z160" s="1003"/>
      <c r="AA160" s="1003"/>
      <c r="AB160" s="1003"/>
      <c r="AC160" s="1003"/>
      <c r="AD160" s="1003"/>
      <c r="AE160" s="1003"/>
      <c r="AF160" s="970"/>
      <c r="AG160" s="970"/>
      <c r="AH160" s="970"/>
      <c r="AI160" s="970"/>
      <c r="AJ160" s="970"/>
      <c r="AK160" s="970"/>
      <c r="AL160" s="970"/>
      <c r="AM160" s="970"/>
      <c r="AN160" s="970"/>
      <c r="AO160" s="970"/>
      <c r="AP160" s="970"/>
      <c r="AQ160" s="970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1003"/>
      <c r="X161" s="1003"/>
      <c r="Y161" s="1003"/>
      <c r="Z161" s="1003"/>
      <c r="AA161" s="1003"/>
      <c r="AB161" s="1003"/>
      <c r="AC161" s="1003"/>
      <c r="AD161" s="1003"/>
      <c r="AE161" s="1003"/>
      <c r="AF161" s="970"/>
      <c r="AG161" s="970"/>
      <c r="AH161" s="970"/>
      <c r="AI161" s="970"/>
      <c r="AJ161" s="970"/>
      <c r="AK161" s="970"/>
      <c r="AL161" s="970"/>
      <c r="AM161" s="970"/>
      <c r="AN161" s="970"/>
      <c r="AO161" s="970"/>
      <c r="AP161" s="970"/>
      <c r="AQ161" s="970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400" t="s">
        <v>72</v>
      </c>
      <c r="D162" s="5400"/>
      <c r="E162" s="5390"/>
      <c r="F162" s="5389" t="s">
        <v>128</v>
      </c>
      <c r="G162" s="5390"/>
      <c r="H162" s="5389" t="s">
        <v>129</v>
      </c>
      <c r="I162" s="5390"/>
      <c r="J162" s="5389" t="s">
        <v>130</v>
      </c>
      <c r="K162" s="5390"/>
      <c r="L162" s="5389" t="s">
        <v>131</v>
      </c>
      <c r="M162" s="5390"/>
      <c r="N162" s="5389" t="s">
        <v>132</v>
      </c>
      <c r="O162" s="5390"/>
      <c r="P162" s="16"/>
      <c r="Q162" s="16"/>
      <c r="R162" s="16"/>
      <c r="S162" s="16"/>
      <c r="T162" s="16"/>
      <c r="U162" s="16"/>
      <c r="V162" s="16"/>
      <c r="W162" s="1003"/>
      <c r="X162" s="1003"/>
      <c r="Y162" s="1003"/>
      <c r="Z162" s="1003"/>
      <c r="AA162" s="1003"/>
      <c r="AB162" s="1003"/>
      <c r="AC162" s="1003"/>
      <c r="AD162" s="1003"/>
      <c r="AE162" s="1003"/>
      <c r="AF162" s="970"/>
      <c r="AG162" s="970"/>
      <c r="AH162" s="970"/>
      <c r="AI162" s="970"/>
      <c r="AJ162" s="970"/>
      <c r="AK162" s="970"/>
      <c r="AL162" s="970"/>
      <c r="AM162" s="970"/>
      <c r="AN162" s="970"/>
      <c r="AO162" s="970"/>
      <c r="AP162" s="970"/>
      <c r="AQ162" s="1083"/>
      <c r="AR162" s="965"/>
      <c r="AS162" s="965"/>
      <c r="AT162" s="965"/>
      <c r="AU162" s="965"/>
      <c r="AV162" s="965"/>
      <c r="AW162" s="965"/>
      <c r="AX162" s="965"/>
      <c r="AY162" s="965"/>
      <c r="AZ162" s="965"/>
      <c r="BA162" s="965"/>
      <c r="BB162" s="965"/>
      <c r="BC162" s="965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376"/>
      <c r="B163" s="4815"/>
      <c r="C163" s="1023" t="s">
        <v>97</v>
      </c>
      <c r="D163" s="1024" t="s">
        <v>62</v>
      </c>
      <c r="E163" s="1025" t="s">
        <v>98</v>
      </c>
      <c r="F163" s="1023" t="s">
        <v>62</v>
      </c>
      <c r="G163" s="1025" t="s">
        <v>98</v>
      </c>
      <c r="H163" s="1023" t="s">
        <v>62</v>
      </c>
      <c r="I163" s="1025" t="s">
        <v>98</v>
      </c>
      <c r="J163" s="1023" t="s">
        <v>62</v>
      </c>
      <c r="K163" s="1025" t="s">
        <v>98</v>
      </c>
      <c r="L163" s="1023" t="s">
        <v>62</v>
      </c>
      <c r="M163" s="1025" t="s">
        <v>98</v>
      </c>
      <c r="N163" s="1084" t="s">
        <v>62</v>
      </c>
      <c r="O163" s="1085" t="s">
        <v>98</v>
      </c>
      <c r="P163" s="16"/>
      <c r="Q163" s="16"/>
      <c r="R163" s="16"/>
      <c r="S163" s="16"/>
      <c r="T163" s="16"/>
      <c r="U163" s="16"/>
      <c r="V163" s="16"/>
      <c r="W163" s="1003"/>
      <c r="X163" s="1003"/>
      <c r="Y163" s="1003"/>
      <c r="Z163" s="1003"/>
      <c r="AA163" s="1003"/>
      <c r="AB163" s="1003"/>
      <c r="AC163" s="1003"/>
      <c r="AD163" s="1003"/>
      <c r="AE163" s="1003"/>
      <c r="AF163" s="970"/>
      <c r="AG163" s="970"/>
      <c r="AH163" s="970"/>
      <c r="AI163" s="970"/>
      <c r="AJ163" s="970"/>
      <c r="AK163" s="970"/>
      <c r="AL163" s="970"/>
      <c r="AM163" s="970"/>
      <c r="AN163" s="970"/>
      <c r="AO163" s="970"/>
      <c r="AP163" s="970"/>
      <c r="AQ163" s="1086"/>
      <c r="AR163" s="965"/>
      <c r="AS163" s="965"/>
      <c r="AT163" s="965"/>
      <c r="AU163" s="965"/>
      <c r="AV163" s="965"/>
      <c r="AW163" s="965"/>
      <c r="AX163" s="965"/>
      <c r="AY163" s="965"/>
      <c r="AZ163" s="965"/>
      <c r="BA163" s="965"/>
      <c r="BB163" s="965"/>
      <c r="BC163" s="965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391" t="s">
        <v>171</v>
      </c>
      <c r="B164" s="1087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1030"/>
      <c r="G164" s="1031"/>
      <c r="H164" s="1030"/>
      <c r="I164" s="57"/>
      <c r="J164" s="55"/>
      <c r="K164" s="57"/>
      <c r="L164" s="55"/>
      <c r="M164" s="57"/>
      <c r="N164" s="373"/>
      <c r="O164" s="1088"/>
      <c r="P164" s="1068"/>
      <c r="Q164" s="1003"/>
      <c r="R164" s="1003"/>
      <c r="S164" s="1003"/>
      <c r="T164" s="1003"/>
      <c r="U164" s="1003"/>
      <c r="V164" s="1003"/>
      <c r="W164" s="1003"/>
      <c r="X164" s="1003"/>
      <c r="Y164" s="1003"/>
      <c r="Z164" s="1003"/>
      <c r="AA164" s="1003"/>
      <c r="AB164" s="1003"/>
      <c r="AC164" s="1003"/>
      <c r="AD164" s="970"/>
      <c r="AE164" s="970"/>
      <c r="AF164" s="970"/>
      <c r="AG164" s="970"/>
      <c r="AH164" s="970"/>
      <c r="AI164" s="1040"/>
      <c r="AJ164" s="1089"/>
      <c r="AK164" s="1089"/>
      <c r="AL164" s="1089"/>
      <c r="AM164" s="1089"/>
      <c r="AN164" s="1089"/>
      <c r="AO164" s="1089"/>
      <c r="AP164" s="1089"/>
      <c r="AQ164" s="1089"/>
      <c r="AR164" s="1089"/>
      <c r="AS164" s="1089"/>
      <c r="AT164" s="1089"/>
      <c r="AU164" s="1089"/>
      <c r="AV164" s="1089"/>
      <c r="AW164" s="1089"/>
      <c r="AX164" s="1089"/>
      <c r="AY164" s="1089"/>
      <c r="AZ164" s="1089"/>
      <c r="BA164" s="1089"/>
      <c r="BB164" s="1089"/>
      <c r="BC164" s="1089"/>
      <c r="BD164" s="1089"/>
      <c r="BE164" s="1089"/>
      <c r="BF164" s="1089"/>
      <c r="BG164" s="1089"/>
      <c r="BH164" s="1089"/>
      <c r="BI164" s="1089"/>
      <c r="BJ164" s="1089"/>
      <c r="BK164" s="1089"/>
      <c r="BL164" s="1089"/>
      <c r="BM164" s="1089"/>
      <c r="BN164" s="1089"/>
      <c r="BO164" s="1089"/>
      <c r="BP164" s="1089"/>
      <c r="BQ164" s="1089"/>
      <c r="BR164" s="1089"/>
      <c r="BS164" s="1089"/>
      <c r="BT164" s="1089"/>
      <c r="BU164" s="1089"/>
      <c r="BV164" s="1089"/>
      <c r="BW164" s="1089"/>
      <c r="BX164" s="1089"/>
      <c r="BY164" s="1089"/>
      <c r="BZ164" s="1090"/>
      <c r="CA164" s="1091"/>
      <c r="CB164" s="1091"/>
      <c r="CC164" s="1091"/>
      <c r="CD164" s="1091"/>
      <c r="CE164" s="1091"/>
      <c r="CF164" s="1091"/>
      <c r="CG164" s="1092"/>
      <c r="CH164" s="1092"/>
      <c r="CI164" s="1092"/>
      <c r="CJ164" s="1092"/>
      <c r="CK164" s="1092"/>
      <c r="CL164" s="1092"/>
      <c r="CM164" s="1092"/>
      <c r="CN164" s="1092"/>
      <c r="CO164" s="1091"/>
      <c r="CP164" s="1091"/>
      <c r="CQ164" s="1091"/>
      <c r="CR164" s="1091"/>
      <c r="CS164" s="1091"/>
      <c r="CT164" s="1091"/>
      <c r="CU164" s="1091"/>
      <c r="CV164" s="1091"/>
      <c r="CW164" s="1091"/>
      <c r="CX164" s="1091"/>
      <c r="CY164" s="1091"/>
      <c r="CZ164" s="1091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1003"/>
      <c r="R165" s="1003"/>
      <c r="S165" s="1003"/>
      <c r="T165" s="1003"/>
      <c r="U165" s="1003"/>
      <c r="V165" s="1003"/>
      <c r="W165" s="1003"/>
      <c r="X165" s="1003"/>
      <c r="Y165" s="1003"/>
      <c r="Z165" s="1003"/>
      <c r="AA165" s="1003"/>
      <c r="AB165" s="1003"/>
      <c r="AC165" s="1003"/>
      <c r="AD165" s="970"/>
      <c r="AE165" s="970"/>
      <c r="AF165" s="970"/>
      <c r="AG165" s="970"/>
      <c r="AH165" s="970"/>
      <c r="AI165" s="1040"/>
      <c r="AJ165" s="1089"/>
      <c r="AK165" s="1089"/>
      <c r="AL165" s="1089"/>
      <c r="AM165" s="1089"/>
      <c r="AN165" s="1089"/>
      <c r="AO165" s="1089"/>
      <c r="AP165" s="1089"/>
      <c r="AQ165" s="1089"/>
      <c r="AR165" s="1089"/>
      <c r="AS165" s="1089"/>
      <c r="AT165" s="1089"/>
      <c r="AU165" s="1089"/>
      <c r="AV165" s="1089"/>
      <c r="AW165" s="1089"/>
      <c r="AX165" s="1089"/>
      <c r="AY165" s="1089"/>
      <c r="AZ165" s="1089"/>
      <c r="BA165" s="1089"/>
      <c r="BB165" s="1089"/>
      <c r="BC165" s="1089"/>
      <c r="BD165" s="1089"/>
      <c r="BE165" s="1089"/>
      <c r="BF165" s="1089"/>
      <c r="BG165" s="1089"/>
      <c r="BH165" s="1089"/>
      <c r="BI165" s="1089"/>
      <c r="BJ165" s="1089"/>
      <c r="BK165" s="1089"/>
      <c r="BL165" s="1089"/>
      <c r="BM165" s="1089"/>
      <c r="BN165" s="1089"/>
      <c r="BO165" s="1089"/>
      <c r="BP165" s="1089"/>
      <c r="BQ165" s="1089"/>
      <c r="BR165" s="1089"/>
      <c r="BS165" s="1089"/>
      <c r="BT165" s="1089"/>
      <c r="BU165" s="1089"/>
      <c r="BV165" s="1089"/>
      <c r="BW165" s="1089"/>
      <c r="BX165" s="1089"/>
      <c r="BY165" s="1089"/>
      <c r="BZ165" s="1090"/>
      <c r="CA165" s="1091"/>
      <c r="CB165" s="1091"/>
      <c r="CC165" s="1091"/>
      <c r="CD165" s="1091"/>
      <c r="CE165" s="1091"/>
      <c r="CF165" s="1091"/>
      <c r="CG165" s="1092"/>
      <c r="CH165" s="1092"/>
      <c r="CI165" s="1092"/>
      <c r="CJ165" s="1092"/>
      <c r="CK165" s="1092"/>
      <c r="CL165" s="1092"/>
      <c r="CM165" s="1092"/>
      <c r="CN165" s="1092"/>
      <c r="CO165" s="1091"/>
      <c r="CP165" s="1091"/>
      <c r="CQ165" s="1091"/>
      <c r="CR165" s="1091"/>
      <c r="CS165" s="1091"/>
      <c r="CT165" s="1091"/>
      <c r="CU165" s="1091"/>
      <c r="CV165" s="1091"/>
      <c r="CW165" s="1091"/>
      <c r="CX165" s="1091"/>
      <c r="CY165" s="1091"/>
      <c r="CZ165" s="1091"/>
    </row>
    <row r="166" spans="1:104" ht="16.350000000000001" customHeight="1" x14ac:dyDescent="0.2">
      <c r="A166" s="4970"/>
      <c r="B166" s="788" t="s">
        <v>161</v>
      </c>
      <c r="C166" s="287">
        <f>SUM(D166+E166)</f>
        <v>0</v>
      </c>
      <c r="D166" s="288">
        <f>SUM(H166+J166+L166+N166)</f>
        <v>0</v>
      </c>
      <c r="E166" s="758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1003"/>
      <c r="R166" s="1003"/>
      <c r="S166" s="1003"/>
      <c r="T166" s="1003"/>
      <c r="U166" s="1003"/>
      <c r="V166" s="1003"/>
      <c r="W166" s="1003"/>
      <c r="X166" s="1003"/>
      <c r="Y166" s="1003"/>
      <c r="Z166" s="1003"/>
      <c r="AA166" s="1003"/>
      <c r="AB166" s="1003"/>
      <c r="AC166" s="1003"/>
      <c r="AD166" s="970"/>
      <c r="AE166" s="970"/>
      <c r="AF166" s="970"/>
      <c r="AG166" s="970"/>
      <c r="AH166" s="970"/>
      <c r="AI166" s="1040"/>
      <c r="AJ166" s="965"/>
      <c r="AK166" s="965"/>
      <c r="AL166" s="965"/>
      <c r="AM166" s="965"/>
      <c r="AN166" s="965"/>
      <c r="AO166" s="965"/>
      <c r="AP166" s="965"/>
      <c r="AQ166" s="965"/>
      <c r="AR166" s="965"/>
      <c r="AS166" s="965"/>
      <c r="AT166" s="965"/>
      <c r="AU166" s="965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1003"/>
      <c r="Z167" s="1003"/>
      <c r="AA167" s="1003"/>
      <c r="AB167" s="1003"/>
      <c r="AC167" s="1003"/>
      <c r="AD167" s="970"/>
      <c r="AE167" s="970"/>
      <c r="AF167" s="970"/>
      <c r="AG167" s="970"/>
      <c r="AH167" s="970"/>
      <c r="AI167" s="970"/>
      <c r="AJ167" s="970"/>
      <c r="AK167" s="970"/>
      <c r="AL167" s="970"/>
      <c r="AM167" s="970"/>
      <c r="AN167" s="970"/>
      <c r="AO167" s="1083"/>
      <c r="AP167" s="970"/>
      <c r="AQ167" s="970"/>
      <c r="AR167" s="1093"/>
      <c r="AS167" s="965"/>
      <c r="AT167" s="1018"/>
      <c r="AU167" s="1018"/>
      <c r="AV167" s="1018"/>
      <c r="AW167" s="1018"/>
      <c r="AX167" s="1018"/>
      <c r="AY167" s="1018"/>
      <c r="AZ167" s="1018"/>
      <c r="BA167" s="1018"/>
      <c r="BB167" s="1018"/>
      <c r="BC167" s="1018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759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1061"/>
      <c r="Z168" s="1034"/>
      <c r="AA168" s="16"/>
      <c r="AB168" s="1094"/>
      <c r="AC168" s="1034"/>
      <c r="AD168" s="126"/>
      <c r="AE168" s="1095"/>
      <c r="AF168" s="1095"/>
      <c r="AG168" s="1095"/>
      <c r="AH168" s="970"/>
      <c r="AI168" s="126"/>
      <c r="AJ168" s="1083"/>
      <c r="AK168" s="1083"/>
      <c r="AL168" s="1083"/>
      <c r="AM168" s="970"/>
      <c r="AN168" s="126"/>
      <c r="AO168" s="1083"/>
      <c r="AP168" s="970"/>
      <c r="AQ168" s="970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753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383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1096"/>
      <c r="AM171" s="1097"/>
      <c r="AN171" s="1097"/>
      <c r="AO171" s="717"/>
      <c r="AP171" s="1097"/>
      <c r="AQ171" s="717"/>
      <c r="AR171" s="1098"/>
      <c r="AS171" s="408"/>
      <c r="AT171" s="1014"/>
      <c r="AU171" s="100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404" t="s">
        <v>72</v>
      </c>
      <c r="D175" s="5404"/>
      <c r="E175" s="5404"/>
      <c r="F175" s="5404" t="s">
        <v>182</v>
      </c>
      <c r="G175" s="5404"/>
      <c r="H175" s="5404" t="s">
        <v>183</v>
      </c>
      <c r="I175" s="5404"/>
      <c r="J175" s="5404" t="s">
        <v>184</v>
      </c>
      <c r="K175" s="5404"/>
      <c r="L175" s="5404" t="s">
        <v>119</v>
      </c>
      <c r="M175" s="5404"/>
      <c r="N175" s="5414" t="s">
        <v>12</v>
      </c>
      <c r="O175" s="5415"/>
      <c r="P175" s="5405" t="s">
        <v>121</v>
      </c>
      <c r="Q175" s="5405"/>
      <c r="R175" s="5405" t="s">
        <v>122</v>
      </c>
      <c r="S175" s="5405"/>
      <c r="T175" s="5405" t="s">
        <v>123</v>
      </c>
      <c r="U175" s="5405"/>
      <c r="V175" s="5405" t="s">
        <v>124</v>
      </c>
      <c r="W175" s="5405"/>
      <c r="X175" s="5405" t="s">
        <v>125</v>
      </c>
      <c r="Y175" s="5405"/>
      <c r="Z175" s="5405" t="s">
        <v>126</v>
      </c>
      <c r="AA175" s="5405"/>
      <c r="AB175" s="5405" t="s">
        <v>127</v>
      </c>
      <c r="AC175" s="5405"/>
      <c r="AD175" s="5405" t="s">
        <v>128</v>
      </c>
      <c r="AE175" s="5405"/>
      <c r="AF175" s="5405" t="s">
        <v>129</v>
      </c>
      <c r="AG175" s="5405"/>
      <c r="AH175" s="5405" t="s">
        <v>130</v>
      </c>
      <c r="AI175" s="5405"/>
      <c r="AJ175" s="5405" t="s">
        <v>131</v>
      </c>
      <c r="AK175" s="5405"/>
      <c r="AL175" s="5405" t="s">
        <v>132</v>
      </c>
      <c r="AM175" s="5389"/>
      <c r="AN175" s="5412" t="s">
        <v>185</v>
      </c>
      <c r="AO175" s="5413" t="s">
        <v>186</v>
      </c>
      <c r="AP175" s="5389" t="s">
        <v>187</v>
      </c>
      <c r="AQ175" s="5390"/>
      <c r="AR175" s="5391" t="s">
        <v>188</v>
      </c>
      <c r="AS175" s="5391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376"/>
      <c r="B176" s="4815"/>
      <c r="C176" s="1099" t="s">
        <v>97</v>
      </c>
      <c r="D176" s="1100" t="s">
        <v>62</v>
      </c>
      <c r="E176" s="772" t="s">
        <v>98</v>
      </c>
      <c r="F176" s="1099" t="s">
        <v>62</v>
      </c>
      <c r="G176" s="772" t="s">
        <v>98</v>
      </c>
      <c r="H176" s="1099" t="s">
        <v>62</v>
      </c>
      <c r="I176" s="772" t="s">
        <v>98</v>
      </c>
      <c r="J176" s="1099" t="s">
        <v>62</v>
      </c>
      <c r="K176" s="772" t="s">
        <v>98</v>
      </c>
      <c r="L176" s="1099" t="s">
        <v>62</v>
      </c>
      <c r="M176" s="772" t="s">
        <v>98</v>
      </c>
      <c r="N176" s="1099" t="s">
        <v>62</v>
      </c>
      <c r="O176" s="772" t="s">
        <v>98</v>
      </c>
      <c r="P176" s="1099" t="s">
        <v>62</v>
      </c>
      <c r="Q176" s="772" t="s">
        <v>98</v>
      </c>
      <c r="R176" s="1099" t="s">
        <v>62</v>
      </c>
      <c r="S176" s="772" t="s">
        <v>98</v>
      </c>
      <c r="T176" s="1099" t="s">
        <v>62</v>
      </c>
      <c r="U176" s="772" t="s">
        <v>98</v>
      </c>
      <c r="V176" s="1099" t="s">
        <v>62</v>
      </c>
      <c r="W176" s="772" t="s">
        <v>98</v>
      </c>
      <c r="X176" s="1099" t="s">
        <v>62</v>
      </c>
      <c r="Y176" s="772" t="s">
        <v>98</v>
      </c>
      <c r="Z176" s="1099" t="s">
        <v>62</v>
      </c>
      <c r="AA176" s="772" t="s">
        <v>98</v>
      </c>
      <c r="AB176" s="1099" t="s">
        <v>62</v>
      </c>
      <c r="AC176" s="772" t="s">
        <v>98</v>
      </c>
      <c r="AD176" s="1099" t="s">
        <v>62</v>
      </c>
      <c r="AE176" s="772" t="s">
        <v>98</v>
      </c>
      <c r="AF176" s="1099" t="s">
        <v>62</v>
      </c>
      <c r="AG176" s="772" t="s">
        <v>98</v>
      </c>
      <c r="AH176" s="1099" t="s">
        <v>62</v>
      </c>
      <c r="AI176" s="772" t="s">
        <v>98</v>
      </c>
      <c r="AJ176" s="1099" t="s">
        <v>62</v>
      </c>
      <c r="AK176" s="772" t="s">
        <v>98</v>
      </c>
      <c r="AL176" s="1099" t="s">
        <v>62</v>
      </c>
      <c r="AM176" s="769" t="s">
        <v>98</v>
      </c>
      <c r="AN176" s="4854"/>
      <c r="AO176" s="4856"/>
      <c r="AP176" s="1099" t="s">
        <v>62</v>
      </c>
      <c r="AQ176" s="768" t="s">
        <v>98</v>
      </c>
      <c r="AR176" s="4731"/>
      <c r="AS176" s="4731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406" t="s">
        <v>190</v>
      </c>
      <c r="B177" s="5407"/>
      <c r="C177" s="1101">
        <f>SUM(D177+E177)</f>
        <v>38</v>
      </c>
      <c r="D177" s="1102">
        <f>SUM(F177+H177+J177+L177+N177+P177+R177+T177+V177+X177+Z177+AB177+AD177+AF177+AH177+AJ177+AL177)</f>
        <v>11</v>
      </c>
      <c r="E177" s="416">
        <f>SUM(G177+I177+K177+M177+O177+Q177+S177+U177+W177+Y177+AA177+AC177+AE177+AG177+AI177+AK177+AM177)</f>
        <v>27</v>
      </c>
      <c r="F177" s="1103">
        <v>0</v>
      </c>
      <c r="G177" s="417">
        <v>0</v>
      </c>
      <c r="H177" s="1103">
        <v>1</v>
      </c>
      <c r="I177" s="417">
        <v>0</v>
      </c>
      <c r="J177" s="1103">
        <v>0</v>
      </c>
      <c r="K177" s="417">
        <v>10</v>
      </c>
      <c r="L177" s="1103">
        <v>3</v>
      </c>
      <c r="M177" s="417">
        <v>8</v>
      </c>
      <c r="N177" s="1103">
        <v>1</v>
      </c>
      <c r="O177" s="417">
        <v>1</v>
      </c>
      <c r="P177" s="1103">
        <v>1</v>
      </c>
      <c r="Q177" s="417">
        <v>2</v>
      </c>
      <c r="R177" s="1103">
        <v>0</v>
      </c>
      <c r="S177" s="417">
        <v>0</v>
      </c>
      <c r="T177" s="1103">
        <v>2</v>
      </c>
      <c r="U177" s="417">
        <v>1</v>
      </c>
      <c r="V177" s="1103">
        <v>1</v>
      </c>
      <c r="W177" s="417">
        <v>3</v>
      </c>
      <c r="X177" s="1103">
        <v>1</v>
      </c>
      <c r="Y177" s="417">
        <v>0</v>
      </c>
      <c r="Z177" s="1103">
        <v>0</v>
      </c>
      <c r="AA177" s="417">
        <v>0</v>
      </c>
      <c r="AB177" s="1103">
        <v>0</v>
      </c>
      <c r="AC177" s="417">
        <v>0</v>
      </c>
      <c r="AD177" s="311">
        <v>0</v>
      </c>
      <c r="AE177" s="417">
        <v>0</v>
      </c>
      <c r="AF177" s="311">
        <v>0</v>
      </c>
      <c r="AG177" s="417">
        <v>0</v>
      </c>
      <c r="AH177" s="311">
        <v>1</v>
      </c>
      <c r="AI177" s="417">
        <v>2</v>
      </c>
      <c r="AJ177" s="311">
        <v>0</v>
      </c>
      <c r="AK177" s="417">
        <v>0</v>
      </c>
      <c r="AL177" s="311">
        <v>0</v>
      </c>
      <c r="AM177" s="395">
        <v>0</v>
      </c>
      <c r="AN177" s="1104">
        <v>0</v>
      </c>
      <c r="AO177" s="733">
        <v>0</v>
      </c>
      <c r="AP177" s="311">
        <v>0</v>
      </c>
      <c r="AQ177" s="417">
        <v>0</v>
      </c>
      <c r="AR177" s="1105">
        <v>6</v>
      </c>
      <c r="AS177" s="1105">
        <v>1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408" t="s">
        <v>191</v>
      </c>
      <c r="B178" s="5409"/>
      <c r="C178" s="1106"/>
      <c r="D178" s="1107"/>
      <c r="E178" s="1107"/>
      <c r="F178" s="1107"/>
      <c r="G178" s="1107"/>
      <c r="H178" s="1107"/>
      <c r="I178" s="1107"/>
      <c r="J178" s="1107"/>
      <c r="K178" s="1107"/>
      <c r="L178" s="1107"/>
      <c r="M178" s="1107"/>
      <c r="N178" s="1107"/>
      <c r="O178" s="1107"/>
      <c r="P178" s="1107"/>
      <c r="Q178" s="1107"/>
      <c r="R178" s="1107"/>
      <c r="S178" s="1107"/>
      <c r="T178" s="1107"/>
      <c r="U178" s="1107"/>
      <c r="V178" s="1107"/>
      <c r="W178" s="1107"/>
      <c r="X178" s="1107"/>
      <c r="Y178" s="1107"/>
      <c r="Z178" s="1107"/>
      <c r="AA178" s="1107"/>
      <c r="AB178" s="1107"/>
      <c r="AC178" s="1107"/>
      <c r="AD178" s="1107"/>
      <c r="AE178" s="1107"/>
      <c r="AF178" s="1107"/>
      <c r="AG178" s="1107"/>
      <c r="AH178" s="1107"/>
      <c r="AI178" s="1107"/>
      <c r="AJ178" s="1107"/>
      <c r="AK178" s="1107"/>
      <c r="AL178" s="1107"/>
      <c r="AM178" s="1107"/>
      <c r="AN178" s="1107"/>
      <c r="AO178" s="1107"/>
      <c r="AP178" s="1107"/>
      <c r="AQ178" s="1107"/>
      <c r="AR178" s="1107"/>
      <c r="AS178" s="1108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391" t="s">
        <v>192</v>
      </c>
      <c r="B179" s="1109" t="s">
        <v>193</v>
      </c>
      <c r="C179" s="1110">
        <f>SUM(D179+E179)</f>
        <v>0</v>
      </c>
      <c r="D179" s="1111">
        <f t="shared" ref="D179:D187" si="35">SUM(F179+H179+J179+L179+N179+P179+R179+T179+V179+X179+Z179+AB179+AD179+AF179+AH179+AJ179+AL179)</f>
        <v>0</v>
      </c>
      <c r="E179" s="1109">
        <f t="shared" ref="E179:E187" si="36">SUM(G179+I179+K179+M179+O179+Q179+S179+U179+W179+Y179+AA179+AC179+AE179+AG179+AI179+AK179+AM179)</f>
        <v>0</v>
      </c>
      <c r="F179" s="1030">
        <v>0</v>
      </c>
      <c r="G179" s="1031">
        <v>0</v>
      </c>
      <c r="H179" s="1030">
        <v>0</v>
      </c>
      <c r="I179" s="1031">
        <v>0</v>
      </c>
      <c r="J179" s="1030">
        <v>0</v>
      </c>
      <c r="K179" s="1031">
        <v>0</v>
      </c>
      <c r="L179" s="1030">
        <v>0</v>
      </c>
      <c r="M179" s="1031">
        <v>0</v>
      </c>
      <c r="N179" s="1030">
        <v>0</v>
      </c>
      <c r="O179" s="1031">
        <v>0</v>
      </c>
      <c r="P179" s="1030">
        <v>0</v>
      </c>
      <c r="Q179" s="1031">
        <v>0</v>
      </c>
      <c r="R179" s="1030">
        <v>0</v>
      </c>
      <c r="S179" s="1031">
        <v>0</v>
      </c>
      <c r="T179" s="1030">
        <v>0</v>
      </c>
      <c r="U179" s="1031">
        <v>0</v>
      </c>
      <c r="V179" s="1030">
        <v>0</v>
      </c>
      <c r="W179" s="1031">
        <v>0</v>
      </c>
      <c r="X179" s="1030">
        <v>0</v>
      </c>
      <c r="Y179" s="1031">
        <v>0</v>
      </c>
      <c r="Z179" s="1030">
        <v>0</v>
      </c>
      <c r="AA179" s="1031">
        <v>0</v>
      </c>
      <c r="AB179" s="1030">
        <v>0</v>
      </c>
      <c r="AC179" s="1031">
        <v>0</v>
      </c>
      <c r="AD179" s="1030">
        <v>0</v>
      </c>
      <c r="AE179" s="1031">
        <v>0</v>
      </c>
      <c r="AF179" s="1030">
        <v>0</v>
      </c>
      <c r="AG179" s="1031">
        <v>0</v>
      </c>
      <c r="AH179" s="1030">
        <v>0</v>
      </c>
      <c r="AI179" s="1031">
        <v>0</v>
      </c>
      <c r="AJ179" s="1030">
        <v>0</v>
      </c>
      <c r="AK179" s="1031">
        <v>0</v>
      </c>
      <c r="AL179" s="1030">
        <v>0</v>
      </c>
      <c r="AM179" s="1072">
        <v>0</v>
      </c>
      <c r="AN179" s="1112">
        <v>0</v>
      </c>
      <c r="AO179" s="1033">
        <v>0</v>
      </c>
      <c r="AP179" s="1030">
        <v>0</v>
      </c>
      <c r="AQ179" s="1031">
        <v>0</v>
      </c>
      <c r="AR179" s="1031">
        <v>0</v>
      </c>
      <c r="AS179" s="1031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4731"/>
      <c r="B180" s="755" t="s">
        <v>194</v>
      </c>
      <c r="C180" s="425">
        <f>SUM(D180+E180)</f>
        <v>0</v>
      </c>
      <c r="D180" s="426">
        <f t="shared" si="35"/>
        <v>0</v>
      </c>
      <c r="E180" s="427">
        <f t="shared" si="36"/>
        <v>0</v>
      </c>
      <c r="F180" s="311">
        <v>0</v>
      </c>
      <c r="G180" s="106">
        <v>0</v>
      </c>
      <c r="H180" s="311">
        <v>0</v>
      </c>
      <c r="I180" s="106">
        <v>0</v>
      </c>
      <c r="J180" s="311">
        <v>0</v>
      </c>
      <c r="K180" s="106">
        <v>0</v>
      </c>
      <c r="L180" s="311">
        <v>0</v>
      </c>
      <c r="M180" s="106">
        <v>0</v>
      </c>
      <c r="N180" s="311">
        <v>0</v>
      </c>
      <c r="O180" s="106">
        <v>0</v>
      </c>
      <c r="P180" s="311">
        <v>0</v>
      </c>
      <c r="Q180" s="106">
        <v>0</v>
      </c>
      <c r="R180" s="311">
        <v>0</v>
      </c>
      <c r="S180" s="106">
        <v>0</v>
      </c>
      <c r="T180" s="311">
        <v>0</v>
      </c>
      <c r="U180" s="106">
        <v>0</v>
      </c>
      <c r="V180" s="311">
        <v>0</v>
      </c>
      <c r="W180" s="106">
        <v>0</v>
      </c>
      <c r="X180" s="311">
        <v>0</v>
      </c>
      <c r="Y180" s="106">
        <v>0</v>
      </c>
      <c r="Z180" s="311">
        <v>0</v>
      </c>
      <c r="AA180" s="106">
        <v>0</v>
      </c>
      <c r="AB180" s="311">
        <v>0</v>
      </c>
      <c r="AC180" s="106">
        <v>0</v>
      </c>
      <c r="AD180" s="311">
        <v>0</v>
      </c>
      <c r="AE180" s="106">
        <v>0</v>
      </c>
      <c r="AF180" s="311">
        <v>0</v>
      </c>
      <c r="AG180" s="106">
        <v>0</v>
      </c>
      <c r="AH180" s="311">
        <v>0</v>
      </c>
      <c r="AI180" s="106">
        <v>0</v>
      </c>
      <c r="AJ180" s="311">
        <v>0</v>
      </c>
      <c r="AK180" s="106">
        <v>0</v>
      </c>
      <c r="AL180" s="311">
        <v>0</v>
      </c>
      <c r="AM180" s="428">
        <v>0</v>
      </c>
      <c r="AN180" s="1113">
        <v>0</v>
      </c>
      <c r="AO180" s="429">
        <v>0</v>
      </c>
      <c r="AP180" s="311">
        <v>0</v>
      </c>
      <c r="AQ180" s="106">
        <v>0</v>
      </c>
      <c r="AR180" s="106">
        <v>0</v>
      </c>
      <c r="AS180" s="106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410" t="s">
        <v>195</v>
      </c>
      <c r="B181" s="5411"/>
      <c r="C181" s="1101">
        <f t="shared" ref="C181:C219" si="50">SUM(D181+E181)</f>
        <v>0</v>
      </c>
      <c r="D181" s="1102">
        <f t="shared" si="35"/>
        <v>0</v>
      </c>
      <c r="E181" s="1114">
        <f t="shared" si="36"/>
        <v>0</v>
      </c>
      <c r="F181" s="1103">
        <v>0</v>
      </c>
      <c r="G181" s="1105">
        <v>0</v>
      </c>
      <c r="H181" s="1103">
        <v>0</v>
      </c>
      <c r="I181" s="1105">
        <v>0</v>
      </c>
      <c r="J181" s="1103">
        <v>0</v>
      </c>
      <c r="K181" s="1105">
        <v>0</v>
      </c>
      <c r="L181" s="1103">
        <v>0</v>
      </c>
      <c r="M181" s="1105">
        <v>0</v>
      </c>
      <c r="N181" s="1103">
        <v>0</v>
      </c>
      <c r="O181" s="1105">
        <v>0</v>
      </c>
      <c r="P181" s="1103">
        <v>0</v>
      </c>
      <c r="Q181" s="1105">
        <v>0</v>
      </c>
      <c r="R181" s="1103">
        <v>0</v>
      </c>
      <c r="S181" s="1105">
        <v>0</v>
      </c>
      <c r="T181" s="1103">
        <v>0</v>
      </c>
      <c r="U181" s="1105">
        <v>0</v>
      </c>
      <c r="V181" s="1103">
        <v>0</v>
      </c>
      <c r="W181" s="1105">
        <v>0</v>
      </c>
      <c r="X181" s="1103">
        <v>0</v>
      </c>
      <c r="Y181" s="1105">
        <v>0</v>
      </c>
      <c r="Z181" s="1103">
        <v>0</v>
      </c>
      <c r="AA181" s="1105">
        <v>0</v>
      </c>
      <c r="AB181" s="1103">
        <v>0</v>
      </c>
      <c r="AC181" s="1105">
        <v>0</v>
      </c>
      <c r="AD181" s="1103">
        <v>0</v>
      </c>
      <c r="AE181" s="1105">
        <v>0</v>
      </c>
      <c r="AF181" s="1103">
        <v>0</v>
      </c>
      <c r="AG181" s="1105">
        <v>0</v>
      </c>
      <c r="AH181" s="1103">
        <v>0</v>
      </c>
      <c r="AI181" s="1105">
        <v>0</v>
      </c>
      <c r="AJ181" s="1103">
        <v>0</v>
      </c>
      <c r="AK181" s="1105">
        <v>0</v>
      </c>
      <c r="AL181" s="1103">
        <v>0</v>
      </c>
      <c r="AM181" s="1115">
        <v>0</v>
      </c>
      <c r="AN181" s="1104">
        <v>0</v>
      </c>
      <c r="AO181" s="1116">
        <v>0</v>
      </c>
      <c r="AP181" s="1103">
        <v>0</v>
      </c>
      <c r="AQ181" s="1105">
        <v>0</v>
      </c>
      <c r="AR181" s="1105">
        <v>0</v>
      </c>
      <c r="AS181" s="1105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391" t="s">
        <v>196</v>
      </c>
      <c r="B182" s="1109" t="s">
        <v>197</v>
      </c>
      <c r="C182" s="1110">
        <f t="shared" si="50"/>
        <v>2</v>
      </c>
      <c r="D182" s="1111">
        <f t="shared" si="35"/>
        <v>1</v>
      </c>
      <c r="E182" s="1109">
        <f t="shared" si="36"/>
        <v>1</v>
      </c>
      <c r="F182" s="1030">
        <v>0</v>
      </c>
      <c r="G182" s="1031">
        <v>0</v>
      </c>
      <c r="H182" s="1030">
        <v>0</v>
      </c>
      <c r="I182" s="1031">
        <v>0</v>
      </c>
      <c r="J182" s="1030">
        <v>0</v>
      </c>
      <c r="K182" s="1031">
        <v>0</v>
      </c>
      <c r="L182" s="1030">
        <v>1</v>
      </c>
      <c r="M182" s="1031">
        <v>1</v>
      </c>
      <c r="N182" s="1030">
        <v>0</v>
      </c>
      <c r="O182" s="1031">
        <v>0</v>
      </c>
      <c r="P182" s="1030">
        <v>0</v>
      </c>
      <c r="Q182" s="1031">
        <v>0</v>
      </c>
      <c r="R182" s="1030">
        <v>0</v>
      </c>
      <c r="S182" s="1031">
        <v>0</v>
      </c>
      <c r="T182" s="1030">
        <v>0</v>
      </c>
      <c r="U182" s="1031">
        <v>0</v>
      </c>
      <c r="V182" s="1030">
        <v>0</v>
      </c>
      <c r="W182" s="1031">
        <v>0</v>
      </c>
      <c r="X182" s="1030">
        <v>0</v>
      </c>
      <c r="Y182" s="1031">
        <v>0</v>
      </c>
      <c r="Z182" s="1030">
        <v>0</v>
      </c>
      <c r="AA182" s="1031">
        <v>0</v>
      </c>
      <c r="AB182" s="1030">
        <v>0</v>
      </c>
      <c r="AC182" s="1031">
        <v>0</v>
      </c>
      <c r="AD182" s="1030">
        <v>0</v>
      </c>
      <c r="AE182" s="1031">
        <v>0</v>
      </c>
      <c r="AF182" s="1030">
        <v>0</v>
      </c>
      <c r="AG182" s="1031">
        <v>0</v>
      </c>
      <c r="AH182" s="1030">
        <v>0</v>
      </c>
      <c r="AI182" s="1031">
        <v>0</v>
      </c>
      <c r="AJ182" s="1030">
        <v>0</v>
      </c>
      <c r="AK182" s="1031">
        <v>0</v>
      </c>
      <c r="AL182" s="1030">
        <v>0</v>
      </c>
      <c r="AM182" s="1072">
        <v>0</v>
      </c>
      <c r="AN182" s="1112">
        <v>0</v>
      </c>
      <c r="AO182" s="1033">
        <v>0</v>
      </c>
      <c r="AP182" s="1030">
        <v>0</v>
      </c>
      <c r="AQ182" s="1031">
        <v>0</v>
      </c>
      <c r="AR182" s="1031">
        <v>1</v>
      </c>
      <c r="AS182" s="1031">
        <v>1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4731"/>
      <c r="B183" s="755" t="s">
        <v>198</v>
      </c>
      <c r="C183" s="1117">
        <f t="shared" si="50"/>
        <v>5</v>
      </c>
      <c r="D183" s="432">
        <f t="shared" si="35"/>
        <v>1</v>
      </c>
      <c r="E183" s="416">
        <f t="shared" si="36"/>
        <v>4</v>
      </c>
      <c r="F183" s="724">
        <v>0</v>
      </c>
      <c r="G183" s="417">
        <v>0</v>
      </c>
      <c r="H183" s="724">
        <v>1</v>
      </c>
      <c r="I183" s="417">
        <v>0</v>
      </c>
      <c r="J183" s="724">
        <v>0</v>
      </c>
      <c r="K183" s="417">
        <v>4</v>
      </c>
      <c r="L183" s="311">
        <v>0</v>
      </c>
      <c r="M183" s="106">
        <v>0</v>
      </c>
      <c r="N183" s="724">
        <v>0</v>
      </c>
      <c r="O183" s="417">
        <v>0</v>
      </c>
      <c r="P183" s="724">
        <v>0</v>
      </c>
      <c r="Q183" s="417">
        <v>0</v>
      </c>
      <c r="R183" s="724">
        <v>0</v>
      </c>
      <c r="S183" s="417">
        <v>0</v>
      </c>
      <c r="T183" s="724">
        <v>0</v>
      </c>
      <c r="U183" s="417">
        <v>0</v>
      </c>
      <c r="V183" s="724">
        <v>0</v>
      </c>
      <c r="W183" s="417">
        <v>0</v>
      </c>
      <c r="X183" s="724">
        <v>0</v>
      </c>
      <c r="Y183" s="417">
        <v>0</v>
      </c>
      <c r="Z183" s="724">
        <v>0</v>
      </c>
      <c r="AA183" s="417">
        <v>0</v>
      </c>
      <c r="AB183" s="724">
        <v>0</v>
      </c>
      <c r="AC183" s="417">
        <v>0</v>
      </c>
      <c r="AD183" s="724">
        <v>0</v>
      </c>
      <c r="AE183" s="417">
        <v>0</v>
      </c>
      <c r="AF183" s="724">
        <v>0</v>
      </c>
      <c r="AG183" s="417">
        <v>0</v>
      </c>
      <c r="AH183" s="724">
        <v>0</v>
      </c>
      <c r="AI183" s="417">
        <v>0</v>
      </c>
      <c r="AJ183" s="724">
        <v>0</v>
      </c>
      <c r="AK183" s="417">
        <v>0</v>
      </c>
      <c r="AL183" s="724">
        <v>0</v>
      </c>
      <c r="AM183" s="395">
        <v>0</v>
      </c>
      <c r="AN183" s="1113">
        <v>0</v>
      </c>
      <c r="AO183" s="429">
        <v>0</v>
      </c>
      <c r="AP183" s="311">
        <v>0</v>
      </c>
      <c r="AQ183" s="106">
        <v>0</v>
      </c>
      <c r="AR183" s="106">
        <v>1</v>
      </c>
      <c r="AS183" s="106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1118" t="s">
        <v>199</v>
      </c>
      <c r="B184" s="1119"/>
      <c r="C184" s="1047">
        <f t="shared" si="50"/>
        <v>38</v>
      </c>
      <c r="D184" s="1048">
        <f t="shared" si="35"/>
        <v>11</v>
      </c>
      <c r="E184" s="1049">
        <f t="shared" si="36"/>
        <v>27</v>
      </c>
      <c r="F184" s="1103">
        <v>0</v>
      </c>
      <c r="G184" s="1105">
        <v>0</v>
      </c>
      <c r="H184" s="1103">
        <v>1</v>
      </c>
      <c r="I184" s="1105">
        <v>0</v>
      </c>
      <c r="J184" s="1103">
        <v>0</v>
      </c>
      <c r="K184" s="1105">
        <v>10</v>
      </c>
      <c r="L184" s="1103">
        <v>3</v>
      </c>
      <c r="M184" s="1105">
        <v>8</v>
      </c>
      <c r="N184" s="1103">
        <v>1</v>
      </c>
      <c r="O184" s="1105">
        <v>1</v>
      </c>
      <c r="P184" s="1103">
        <v>1</v>
      </c>
      <c r="Q184" s="1105">
        <v>2</v>
      </c>
      <c r="R184" s="1103">
        <v>0</v>
      </c>
      <c r="S184" s="1105">
        <v>0</v>
      </c>
      <c r="T184" s="1103">
        <v>2</v>
      </c>
      <c r="U184" s="1105">
        <v>1</v>
      </c>
      <c r="V184" s="1103">
        <v>1</v>
      </c>
      <c r="W184" s="1105">
        <v>3</v>
      </c>
      <c r="X184" s="1103">
        <v>1</v>
      </c>
      <c r="Y184" s="1105">
        <v>0</v>
      </c>
      <c r="Z184" s="1103">
        <v>0</v>
      </c>
      <c r="AA184" s="1105">
        <v>0</v>
      </c>
      <c r="AB184" s="1103">
        <v>0</v>
      </c>
      <c r="AC184" s="1105">
        <v>0</v>
      </c>
      <c r="AD184" s="1103">
        <v>0</v>
      </c>
      <c r="AE184" s="1105">
        <v>0</v>
      </c>
      <c r="AF184" s="1103">
        <v>0</v>
      </c>
      <c r="AG184" s="1105">
        <v>0</v>
      </c>
      <c r="AH184" s="1103">
        <v>1</v>
      </c>
      <c r="AI184" s="1105">
        <v>2</v>
      </c>
      <c r="AJ184" s="1103">
        <v>0</v>
      </c>
      <c r="AK184" s="1105">
        <v>0</v>
      </c>
      <c r="AL184" s="1103">
        <v>0</v>
      </c>
      <c r="AM184" s="1115">
        <v>0</v>
      </c>
      <c r="AN184" s="1104">
        <v>0</v>
      </c>
      <c r="AO184" s="1116">
        <v>0</v>
      </c>
      <c r="AP184" s="311">
        <v>0</v>
      </c>
      <c r="AQ184" s="1105">
        <v>0</v>
      </c>
      <c r="AR184" s="1105">
        <v>6</v>
      </c>
      <c r="AS184" s="1105">
        <v>1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391" t="s">
        <v>200</v>
      </c>
      <c r="B185" s="764" t="s">
        <v>201</v>
      </c>
      <c r="C185" s="436">
        <f t="shared" si="50"/>
        <v>0</v>
      </c>
      <c r="D185" s="437">
        <f t="shared" si="35"/>
        <v>0</v>
      </c>
      <c r="E185" s="764">
        <f t="shared" si="36"/>
        <v>0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0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0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130"/>
      <c r="B186" s="752" t="s">
        <v>202</v>
      </c>
      <c r="C186" s="441">
        <f t="shared" si="50"/>
        <v>1</v>
      </c>
      <c r="D186" s="442">
        <f t="shared" si="35"/>
        <v>0</v>
      </c>
      <c r="E186" s="752">
        <f t="shared" si="36"/>
        <v>1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1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130"/>
      <c r="B187" s="752" t="s">
        <v>203</v>
      </c>
      <c r="C187" s="441">
        <f t="shared" si="50"/>
        <v>11</v>
      </c>
      <c r="D187" s="444">
        <f t="shared" si="35"/>
        <v>0</v>
      </c>
      <c r="E187" s="752">
        <f t="shared" si="36"/>
        <v>11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4</v>
      </c>
      <c r="L187" s="58">
        <v>0</v>
      </c>
      <c r="M187" s="60">
        <v>6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1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4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130"/>
      <c r="B188" s="446" t="s">
        <v>204</v>
      </c>
      <c r="C188" s="441">
        <f t="shared" si="50"/>
        <v>0</v>
      </c>
      <c r="D188" s="447"/>
      <c r="E188" s="752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130"/>
      <c r="B189" s="752" t="s">
        <v>205</v>
      </c>
      <c r="C189" s="441">
        <f t="shared" si="50"/>
        <v>1</v>
      </c>
      <c r="D189" s="437">
        <f t="shared" ref="D189:E195" si="51">SUM(F189+H189+J189+L189+N189+P189+R189+T189+V189+X189+Z189+AB189+AD189+AF189+AH189+AJ189+AL189)</f>
        <v>1</v>
      </c>
      <c r="E189" s="752">
        <f t="shared" si="51"/>
        <v>0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0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1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130"/>
      <c r="B190" s="448" t="s">
        <v>206</v>
      </c>
      <c r="C190" s="441">
        <f t="shared" si="50"/>
        <v>0</v>
      </c>
      <c r="D190" s="442">
        <f t="shared" si="51"/>
        <v>0</v>
      </c>
      <c r="E190" s="752">
        <f t="shared" si="51"/>
        <v>0</v>
      </c>
      <c r="F190" s="36">
        <v>0</v>
      </c>
      <c r="G190" s="40">
        <v>0</v>
      </c>
      <c r="H190" s="36">
        <v>0</v>
      </c>
      <c r="I190" s="40">
        <v>0</v>
      </c>
      <c r="J190" s="36">
        <v>0</v>
      </c>
      <c r="K190" s="40">
        <v>0</v>
      </c>
      <c r="L190" s="36">
        <v>0</v>
      </c>
      <c r="M190" s="40">
        <v>0</v>
      </c>
      <c r="N190" s="36">
        <v>0</v>
      </c>
      <c r="O190" s="40">
        <v>0</v>
      </c>
      <c r="P190" s="36">
        <v>0</v>
      </c>
      <c r="Q190" s="40">
        <v>0</v>
      </c>
      <c r="R190" s="36">
        <v>0</v>
      </c>
      <c r="S190" s="40">
        <v>0</v>
      </c>
      <c r="T190" s="36">
        <v>0</v>
      </c>
      <c r="U190" s="40">
        <v>0</v>
      </c>
      <c r="V190" s="36">
        <v>0</v>
      </c>
      <c r="W190" s="40">
        <v>0</v>
      </c>
      <c r="X190" s="36">
        <v>0</v>
      </c>
      <c r="Y190" s="40">
        <v>0</v>
      </c>
      <c r="Z190" s="36">
        <v>0</v>
      </c>
      <c r="AA190" s="40">
        <v>0</v>
      </c>
      <c r="AB190" s="36">
        <v>0</v>
      </c>
      <c r="AC190" s="40">
        <v>0</v>
      </c>
      <c r="AD190" s="36">
        <v>0</v>
      </c>
      <c r="AE190" s="40">
        <v>0</v>
      </c>
      <c r="AF190" s="36">
        <v>0</v>
      </c>
      <c r="AG190" s="40">
        <v>0</v>
      </c>
      <c r="AH190" s="36">
        <v>0</v>
      </c>
      <c r="AI190" s="40">
        <v>0</v>
      </c>
      <c r="AJ190" s="36">
        <v>0</v>
      </c>
      <c r="AK190" s="40">
        <v>0</v>
      </c>
      <c r="AL190" s="36">
        <v>0</v>
      </c>
      <c r="AM190" s="347">
        <v>0</v>
      </c>
      <c r="AN190" s="443">
        <v>0</v>
      </c>
      <c r="AO190" s="240">
        <v>0</v>
      </c>
      <c r="AP190" s="36">
        <v>0</v>
      </c>
      <c r="AQ190" s="417">
        <v>0</v>
      </c>
      <c r="AR190" s="417">
        <v>0</v>
      </c>
      <c r="AS190" s="417"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130"/>
      <c r="B191" s="449" t="s">
        <v>207</v>
      </c>
      <c r="C191" s="441">
        <f t="shared" si="50"/>
        <v>3</v>
      </c>
      <c r="D191" s="442">
        <f t="shared" si="51"/>
        <v>1</v>
      </c>
      <c r="E191" s="752">
        <f t="shared" si="51"/>
        <v>2</v>
      </c>
      <c r="F191" s="36">
        <v>0</v>
      </c>
      <c r="G191" s="40">
        <v>0</v>
      </c>
      <c r="H191" s="36">
        <v>1</v>
      </c>
      <c r="I191" s="40">
        <v>0</v>
      </c>
      <c r="J191" s="36">
        <v>0</v>
      </c>
      <c r="K191" s="40">
        <v>1</v>
      </c>
      <c r="L191" s="36">
        <v>0</v>
      </c>
      <c r="M191" s="40">
        <v>1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0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4731"/>
      <c r="B192" s="450" t="s">
        <v>208</v>
      </c>
      <c r="C192" s="451">
        <f t="shared" si="50"/>
        <v>0</v>
      </c>
      <c r="D192" s="444">
        <f t="shared" si="51"/>
        <v>0</v>
      </c>
      <c r="E192" s="761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391" t="s">
        <v>209</v>
      </c>
      <c r="B193" s="1120" t="s">
        <v>210</v>
      </c>
      <c r="C193" s="1110">
        <f t="shared" si="50"/>
        <v>0</v>
      </c>
      <c r="D193" s="1111">
        <f t="shared" si="51"/>
        <v>0</v>
      </c>
      <c r="E193" s="1109">
        <f t="shared" si="51"/>
        <v>0</v>
      </c>
      <c r="F193" s="1030"/>
      <c r="G193" s="1031"/>
      <c r="H193" s="1030"/>
      <c r="I193" s="1031"/>
      <c r="J193" s="1030"/>
      <c r="K193" s="1031"/>
      <c r="L193" s="1030"/>
      <c r="M193" s="1031"/>
      <c r="N193" s="1030"/>
      <c r="O193" s="1031"/>
      <c r="P193" s="1030"/>
      <c r="Q193" s="1031"/>
      <c r="R193" s="1030"/>
      <c r="S193" s="1031"/>
      <c r="T193" s="1030"/>
      <c r="U193" s="1031"/>
      <c r="V193" s="1030"/>
      <c r="W193" s="1031"/>
      <c r="X193" s="1030"/>
      <c r="Y193" s="1031"/>
      <c r="Z193" s="1030"/>
      <c r="AA193" s="1031"/>
      <c r="AB193" s="1030"/>
      <c r="AC193" s="1031"/>
      <c r="AD193" s="1030"/>
      <c r="AE193" s="1031"/>
      <c r="AF193" s="1030"/>
      <c r="AG193" s="1031"/>
      <c r="AH193" s="1030"/>
      <c r="AI193" s="1031"/>
      <c r="AJ193" s="1030"/>
      <c r="AK193" s="1031"/>
      <c r="AL193" s="1030"/>
      <c r="AM193" s="1072"/>
      <c r="AN193" s="1112"/>
      <c r="AO193" s="1033"/>
      <c r="AP193" s="1030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130"/>
      <c r="B194" s="752" t="s">
        <v>211</v>
      </c>
      <c r="C194" s="441">
        <f t="shared" si="50"/>
        <v>1</v>
      </c>
      <c r="D194" s="442">
        <f t="shared" si="51"/>
        <v>1</v>
      </c>
      <c r="E194" s="752">
        <f t="shared" si="51"/>
        <v>0</v>
      </c>
      <c r="F194" s="36">
        <v>0</v>
      </c>
      <c r="G194" s="40">
        <v>0</v>
      </c>
      <c r="H194" s="36">
        <v>0</v>
      </c>
      <c r="I194" s="40">
        <v>0</v>
      </c>
      <c r="J194" s="36">
        <v>0</v>
      </c>
      <c r="K194" s="40">
        <v>0</v>
      </c>
      <c r="L194" s="36">
        <v>0</v>
      </c>
      <c r="M194" s="40">
        <v>0</v>
      </c>
      <c r="N194" s="36">
        <v>0</v>
      </c>
      <c r="O194" s="40">
        <v>0</v>
      </c>
      <c r="P194" s="36">
        <v>0</v>
      </c>
      <c r="Q194" s="40">
        <v>0</v>
      </c>
      <c r="R194" s="36">
        <v>0</v>
      </c>
      <c r="S194" s="40">
        <v>0</v>
      </c>
      <c r="T194" s="36">
        <v>0</v>
      </c>
      <c r="U194" s="40">
        <v>0</v>
      </c>
      <c r="V194" s="36">
        <v>0</v>
      </c>
      <c r="W194" s="40">
        <v>0</v>
      </c>
      <c r="X194" s="36">
        <v>1</v>
      </c>
      <c r="Y194" s="40">
        <v>0</v>
      </c>
      <c r="Z194" s="36">
        <v>0</v>
      </c>
      <c r="AA194" s="40">
        <v>0</v>
      </c>
      <c r="AB194" s="36">
        <v>0</v>
      </c>
      <c r="AC194" s="40">
        <v>0</v>
      </c>
      <c r="AD194" s="36">
        <v>0</v>
      </c>
      <c r="AE194" s="40">
        <v>0</v>
      </c>
      <c r="AF194" s="36">
        <v>0</v>
      </c>
      <c r="AG194" s="40">
        <v>0</v>
      </c>
      <c r="AH194" s="36">
        <v>0</v>
      </c>
      <c r="AI194" s="40">
        <v>0</v>
      </c>
      <c r="AJ194" s="36">
        <v>0</v>
      </c>
      <c r="AK194" s="40">
        <v>0</v>
      </c>
      <c r="AL194" s="36">
        <v>0</v>
      </c>
      <c r="AM194" s="347">
        <v>0</v>
      </c>
      <c r="AN194" s="443">
        <v>0</v>
      </c>
      <c r="AO194" s="240">
        <v>0</v>
      </c>
      <c r="AP194" s="36">
        <v>0</v>
      </c>
      <c r="AQ194" s="60">
        <v>0</v>
      </c>
      <c r="AR194" s="60">
        <v>0</v>
      </c>
      <c r="AS194" s="60">
        <v>0</v>
      </c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130"/>
      <c r="B195" s="755" t="s">
        <v>212</v>
      </c>
      <c r="C195" s="454">
        <f t="shared" si="50"/>
        <v>2</v>
      </c>
      <c r="D195" s="455">
        <f t="shared" si="51"/>
        <v>2</v>
      </c>
      <c r="E195" s="755">
        <f t="shared" si="51"/>
        <v>0</v>
      </c>
      <c r="F195" s="43">
        <v>0</v>
      </c>
      <c r="G195" s="63">
        <v>0</v>
      </c>
      <c r="H195" s="43">
        <v>0</v>
      </c>
      <c r="I195" s="63">
        <v>0</v>
      </c>
      <c r="J195" s="43">
        <v>0</v>
      </c>
      <c r="K195" s="63">
        <v>0</v>
      </c>
      <c r="L195" s="43">
        <v>2</v>
      </c>
      <c r="M195" s="63">
        <v>0</v>
      </c>
      <c r="N195" s="43">
        <v>0</v>
      </c>
      <c r="O195" s="63">
        <v>0</v>
      </c>
      <c r="P195" s="43">
        <v>0</v>
      </c>
      <c r="Q195" s="63">
        <v>0</v>
      </c>
      <c r="R195" s="43">
        <v>0</v>
      </c>
      <c r="S195" s="63">
        <v>0</v>
      </c>
      <c r="T195" s="43">
        <v>0</v>
      </c>
      <c r="U195" s="63">
        <v>0</v>
      </c>
      <c r="V195" s="43">
        <v>0</v>
      </c>
      <c r="W195" s="63">
        <v>0</v>
      </c>
      <c r="X195" s="43">
        <v>0</v>
      </c>
      <c r="Y195" s="63">
        <v>0</v>
      </c>
      <c r="Z195" s="43">
        <v>0</v>
      </c>
      <c r="AA195" s="63">
        <v>0</v>
      </c>
      <c r="AB195" s="43">
        <v>0</v>
      </c>
      <c r="AC195" s="63">
        <v>0</v>
      </c>
      <c r="AD195" s="43">
        <v>0</v>
      </c>
      <c r="AE195" s="63">
        <v>0</v>
      </c>
      <c r="AF195" s="43">
        <v>0</v>
      </c>
      <c r="AG195" s="63">
        <v>0</v>
      </c>
      <c r="AH195" s="43">
        <v>0</v>
      </c>
      <c r="AI195" s="63">
        <v>0</v>
      </c>
      <c r="AJ195" s="43">
        <v>0</v>
      </c>
      <c r="AK195" s="63">
        <v>0</v>
      </c>
      <c r="AL195" s="43">
        <v>0</v>
      </c>
      <c r="AM195" s="456">
        <v>0</v>
      </c>
      <c r="AN195" s="47">
        <v>0</v>
      </c>
      <c r="AO195" s="298">
        <v>0</v>
      </c>
      <c r="AP195" s="43">
        <v>0</v>
      </c>
      <c r="AQ195" s="63">
        <v>0</v>
      </c>
      <c r="AR195" s="63">
        <v>0</v>
      </c>
      <c r="AS195" s="63">
        <v>0</v>
      </c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391" t="s">
        <v>213</v>
      </c>
      <c r="B196" s="1109" t="s">
        <v>214</v>
      </c>
      <c r="C196" s="1110">
        <f t="shared" si="50"/>
        <v>0</v>
      </c>
      <c r="D196" s="1111">
        <f>SUM(F196+H196+J196+L196+N196)</f>
        <v>0</v>
      </c>
      <c r="E196" s="1109">
        <f t="shared" ref="D196:E199" si="52">SUM(G196+I196+K196+M196+O196)</f>
        <v>0</v>
      </c>
      <c r="F196" s="1030"/>
      <c r="G196" s="1031"/>
      <c r="H196" s="1030"/>
      <c r="I196" s="1031"/>
      <c r="J196" s="1030"/>
      <c r="K196" s="1031"/>
      <c r="L196" s="1030"/>
      <c r="M196" s="1031"/>
      <c r="N196" s="1030"/>
      <c r="O196" s="1031"/>
      <c r="P196" s="1121"/>
      <c r="Q196" s="1122"/>
      <c r="R196" s="1121"/>
      <c r="S196" s="1122"/>
      <c r="T196" s="1121"/>
      <c r="U196" s="1122"/>
      <c r="V196" s="1121"/>
      <c r="W196" s="1122"/>
      <c r="X196" s="1121"/>
      <c r="Y196" s="1122"/>
      <c r="Z196" s="1121"/>
      <c r="AA196" s="1122"/>
      <c r="AB196" s="1121"/>
      <c r="AC196" s="1122"/>
      <c r="AD196" s="1121"/>
      <c r="AE196" s="1122"/>
      <c r="AF196" s="1121"/>
      <c r="AG196" s="1122"/>
      <c r="AH196" s="1121"/>
      <c r="AI196" s="1122"/>
      <c r="AJ196" s="1121"/>
      <c r="AK196" s="1122"/>
      <c r="AL196" s="1121"/>
      <c r="AM196" s="1123"/>
      <c r="AN196" s="1112"/>
      <c r="AO196" s="1124"/>
      <c r="AP196" s="1030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130"/>
      <c r="B197" s="752" t="s">
        <v>215</v>
      </c>
      <c r="C197" s="441">
        <f t="shared" si="50"/>
        <v>0</v>
      </c>
      <c r="D197" s="442">
        <f t="shared" si="52"/>
        <v>0</v>
      </c>
      <c r="E197" s="752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42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130"/>
      <c r="B198" s="752" t="s">
        <v>216</v>
      </c>
      <c r="C198" s="441">
        <f t="shared" si="50"/>
        <v>0</v>
      </c>
      <c r="D198" s="442">
        <f t="shared" si="52"/>
        <v>0</v>
      </c>
      <c r="E198" s="752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4731"/>
      <c r="B199" s="755" t="s">
        <v>217</v>
      </c>
      <c r="C199" s="454">
        <f t="shared" si="50"/>
        <v>0</v>
      </c>
      <c r="D199" s="455">
        <f t="shared" si="52"/>
        <v>0</v>
      </c>
      <c r="E199" s="755">
        <f t="shared" si="52"/>
        <v>0</v>
      </c>
      <c r="F199" s="43"/>
      <c r="G199" s="63"/>
      <c r="H199" s="43"/>
      <c r="I199" s="63"/>
      <c r="J199" s="43"/>
      <c r="K199" s="63"/>
      <c r="L199" s="43"/>
      <c r="M199" s="63"/>
      <c r="N199" s="43"/>
      <c r="O199" s="63"/>
      <c r="P199" s="464"/>
      <c r="Q199" s="465"/>
      <c r="R199" s="464"/>
      <c r="S199" s="465"/>
      <c r="T199" s="464"/>
      <c r="U199" s="465"/>
      <c r="V199" s="464"/>
      <c r="W199" s="465"/>
      <c r="X199" s="464"/>
      <c r="Y199" s="465"/>
      <c r="Z199" s="464"/>
      <c r="AA199" s="465"/>
      <c r="AB199" s="464"/>
      <c r="AC199" s="465"/>
      <c r="AD199" s="464"/>
      <c r="AE199" s="465"/>
      <c r="AF199" s="464"/>
      <c r="AG199" s="465"/>
      <c r="AH199" s="464"/>
      <c r="AI199" s="465"/>
      <c r="AJ199" s="464"/>
      <c r="AK199" s="465"/>
      <c r="AL199" s="464"/>
      <c r="AM199" s="465"/>
      <c r="AN199" s="47"/>
      <c r="AO199" s="384"/>
      <c r="AP199" s="43"/>
      <c r="AQ199" s="63"/>
      <c r="AR199" s="63"/>
      <c r="AS199" s="63"/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391" t="s">
        <v>218</v>
      </c>
      <c r="B200" s="1125" t="s">
        <v>219</v>
      </c>
      <c r="C200" s="436">
        <f t="shared" si="50"/>
        <v>3</v>
      </c>
      <c r="D200" s="437">
        <f t="shared" ref="D200:E219" si="53">SUM(F200+H200+J200+L200+N200+P200+R200+T200+V200+X200+Z200+AB200+AD200+AF200+AH200+AJ200+AL200)</f>
        <v>1</v>
      </c>
      <c r="E200" s="764">
        <f t="shared" si="53"/>
        <v>2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2</v>
      </c>
      <c r="L200" s="55">
        <v>1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1033">
        <v>0</v>
      </c>
      <c r="AP200" s="1126">
        <v>0</v>
      </c>
      <c r="AQ200" s="57">
        <v>0</v>
      </c>
      <c r="AR200" s="57">
        <v>1</v>
      </c>
      <c r="AS200" s="439">
        <v>1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130"/>
      <c r="B201" s="468" t="s">
        <v>220</v>
      </c>
      <c r="C201" s="441">
        <f t="shared" si="50"/>
        <v>0</v>
      </c>
      <c r="D201" s="442">
        <f t="shared" si="53"/>
        <v>0</v>
      </c>
      <c r="E201" s="752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130"/>
      <c r="B202" s="446" t="s">
        <v>221</v>
      </c>
      <c r="C202" s="441">
        <f t="shared" si="50"/>
        <v>0</v>
      </c>
      <c r="D202" s="442">
        <f t="shared" si="53"/>
        <v>0</v>
      </c>
      <c r="E202" s="752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130"/>
      <c r="B203" s="446" t="s">
        <v>222</v>
      </c>
      <c r="C203" s="441">
        <f t="shared" si="50"/>
        <v>0</v>
      </c>
      <c r="D203" s="442">
        <f t="shared" si="53"/>
        <v>0</v>
      </c>
      <c r="E203" s="752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130"/>
      <c r="B204" s="446" t="s">
        <v>223</v>
      </c>
      <c r="C204" s="441">
        <f t="shared" si="50"/>
        <v>0</v>
      </c>
      <c r="D204" s="442">
        <f t="shared" si="53"/>
        <v>0</v>
      </c>
      <c r="E204" s="752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4731"/>
      <c r="B205" s="469" t="s">
        <v>224</v>
      </c>
      <c r="C205" s="1117">
        <f t="shared" si="50"/>
        <v>1</v>
      </c>
      <c r="D205" s="432">
        <f t="shared" si="53"/>
        <v>0</v>
      </c>
      <c r="E205" s="416">
        <f t="shared" si="53"/>
        <v>1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1</v>
      </c>
      <c r="R205" s="36">
        <v>0</v>
      </c>
      <c r="S205" s="40">
        <v>0</v>
      </c>
      <c r="T205" s="36">
        <v>0</v>
      </c>
      <c r="U205" s="40">
        <v>0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391" t="s">
        <v>225</v>
      </c>
      <c r="B206" s="1120" t="s">
        <v>226</v>
      </c>
      <c r="C206" s="1110">
        <f t="shared" si="50"/>
        <v>0</v>
      </c>
      <c r="D206" s="1111">
        <f t="shared" si="53"/>
        <v>0</v>
      </c>
      <c r="E206" s="1109">
        <f t="shared" si="53"/>
        <v>0</v>
      </c>
      <c r="F206" s="1030"/>
      <c r="G206" s="1031"/>
      <c r="H206" s="1030"/>
      <c r="I206" s="1031"/>
      <c r="J206" s="1030"/>
      <c r="K206" s="1031"/>
      <c r="L206" s="1030"/>
      <c r="M206" s="1031"/>
      <c r="N206" s="1030"/>
      <c r="O206" s="1031"/>
      <c r="P206" s="1030"/>
      <c r="Q206" s="1031"/>
      <c r="R206" s="1030"/>
      <c r="S206" s="1031"/>
      <c r="T206" s="1030"/>
      <c r="U206" s="1031"/>
      <c r="V206" s="1030"/>
      <c r="W206" s="1031"/>
      <c r="X206" s="1030"/>
      <c r="Y206" s="1031"/>
      <c r="Z206" s="1030"/>
      <c r="AA206" s="1031"/>
      <c r="AB206" s="1030"/>
      <c r="AC206" s="1031"/>
      <c r="AD206" s="1030"/>
      <c r="AE206" s="1031"/>
      <c r="AF206" s="1030"/>
      <c r="AG206" s="1031"/>
      <c r="AH206" s="1030"/>
      <c r="AI206" s="1031"/>
      <c r="AJ206" s="1030"/>
      <c r="AK206" s="1031"/>
      <c r="AL206" s="1030"/>
      <c r="AM206" s="1127"/>
      <c r="AN206" s="682"/>
      <c r="AO206" s="1124"/>
      <c r="AP206" s="1126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130"/>
      <c r="B207" s="446" t="s">
        <v>227</v>
      </c>
      <c r="C207" s="441">
        <f t="shared" si="50"/>
        <v>0</v>
      </c>
      <c r="D207" s="442">
        <f t="shared" si="53"/>
        <v>0</v>
      </c>
      <c r="E207" s="752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4731"/>
      <c r="B208" s="473" t="s">
        <v>228</v>
      </c>
      <c r="C208" s="454">
        <f t="shared" si="50"/>
        <v>0</v>
      </c>
      <c r="D208" s="455">
        <f t="shared" si="53"/>
        <v>0</v>
      </c>
      <c r="E208" s="755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396" t="s">
        <v>229</v>
      </c>
      <c r="B209" s="5397"/>
      <c r="C209" s="436">
        <f t="shared" si="50"/>
        <v>6</v>
      </c>
      <c r="D209" s="437">
        <f t="shared" si="53"/>
        <v>4</v>
      </c>
      <c r="E209" s="764">
        <f t="shared" si="53"/>
        <v>2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1</v>
      </c>
      <c r="O209" s="57">
        <v>0</v>
      </c>
      <c r="P209" s="55">
        <v>1</v>
      </c>
      <c r="Q209" s="57">
        <v>0</v>
      </c>
      <c r="R209" s="55">
        <v>0</v>
      </c>
      <c r="S209" s="57">
        <v>0</v>
      </c>
      <c r="T209" s="55">
        <v>2</v>
      </c>
      <c r="U209" s="57">
        <v>0</v>
      </c>
      <c r="V209" s="55">
        <v>0</v>
      </c>
      <c r="W209" s="57">
        <v>2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2</v>
      </c>
      <c r="D210" s="442">
        <f t="shared" si="53"/>
        <v>0</v>
      </c>
      <c r="E210" s="752">
        <f t="shared" si="53"/>
        <v>2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2</v>
      </c>
      <c r="L210" s="36">
        <v>0</v>
      </c>
      <c r="M210" s="40">
        <v>0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0</v>
      </c>
      <c r="E211" s="752">
        <f t="shared" si="53"/>
        <v>1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1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3</v>
      </c>
      <c r="D212" s="444">
        <f t="shared" si="53"/>
        <v>0</v>
      </c>
      <c r="E212" s="761">
        <f t="shared" si="53"/>
        <v>3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1</v>
      </c>
      <c r="N212" s="43">
        <v>0</v>
      </c>
      <c r="O212" s="63">
        <v>1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1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1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391" t="s">
        <v>233</v>
      </c>
      <c r="B213" s="1125" t="s">
        <v>234</v>
      </c>
      <c r="C213" s="1110">
        <f t="shared" si="50"/>
        <v>0</v>
      </c>
      <c r="D213" s="1111">
        <f t="shared" si="53"/>
        <v>0</v>
      </c>
      <c r="E213" s="1128">
        <f t="shared" si="53"/>
        <v>0</v>
      </c>
      <c r="F213" s="724"/>
      <c r="G213" s="417"/>
      <c r="H213" s="724"/>
      <c r="I213" s="417"/>
      <c r="J213" s="724"/>
      <c r="K213" s="417"/>
      <c r="L213" s="724"/>
      <c r="M213" s="417"/>
      <c r="N213" s="724"/>
      <c r="O213" s="417"/>
      <c r="P213" s="724"/>
      <c r="Q213" s="417"/>
      <c r="R213" s="724"/>
      <c r="S213" s="417"/>
      <c r="T213" s="724"/>
      <c r="U213" s="417"/>
      <c r="V213" s="724"/>
      <c r="W213" s="417"/>
      <c r="X213" s="724"/>
      <c r="Y213" s="417"/>
      <c r="Z213" s="724"/>
      <c r="AA213" s="417"/>
      <c r="AB213" s="724"/>
      <c r="AC213" s="417"/>
      <c r="AD213" s="724"/>
      <c r="AE213" s="417"/>
      <c r="AF213" s="724"/>
      <c r="AG213" s="417"/>
      <c r="AH213" s="724"/>
      <c r="AI213" s="417"/>
      <c r="AJ213" s="724"/>
      <c r="AK213" s="417"/>
      <c r="AL213" s="724"/>
      <c r="AM213" s="395"/>
      <c r="AN213" s="475"/>
      <c r="AO213" s="733"/>
      <c r="AP213" s="724"/>
      <c r="AQ213" s="417"/>
      <c r="AR213" s="417"/>
      <c r="AS213" s="417"/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130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130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130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4731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117">
        <f t="shared" si="50"/>
        <v>0</v>
      </c>
      <c r="D218" s="432">
        <f t="shared" si="53"/>
        <v>0</v>
      </c>
      <c r="E218" s="416">
        <f t="shared" si="53"/>
        <v>0</v>
      </c>
      <c r="F218" s="724"/>
      <c r="G218" s="417"/>
      <c r="H218" s="724"/>
      <c r="I218" s="417"/>
      <c r="J218" s="724"/>
      <c r="K218" s="417"/>
      <c r="L218" s="724"/>
      <c r="M218" s="417"/>
      <c r="N218" s="724"/>
      <c r="O218" s="417"/>
      <c r="P218" s="724"/>
      <c r="Q218" s="417"/>
      <c r="R218" s="724"/>
      <c r="S218" s="417"/>
      <c r="T218" s="724"/>
      <c r="U218" s="417"/>
      <c r="V218" s="724"/>
      <c r="W218" s="417"/>
      <c r="X218" s="724"/>
      <c r="Y218" s="417"/>
      <c r="Z218" s="724"/>
      <c r="AA218" s="417"/>
      <c r="AB218" s="724"/>
      <c r="AC218" s="417"/>
      <c r="AD218" s="724"/>
      <c r="AE218" s="417"/>
      <c r="AF218" s="724"/>
      <c r="AG218" s="417"/>
      <c r="AH218" s="724"/>
      <c r="AI218" s="417"/>
      <c r="AJ218" s="724"/>
      <c r="AK218" s="417"/>
      <c r="AL218" s="724"/>
      <c r="AM218" s="395"/>
      <c r="AN218" s="475"/>
      <c r="AO218" s="733"/>
      <c r="AP218" s="724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3</v>
      </c>
      <c r="D219" s="455">
        <f t="shared" si="53"/>
        <v>1</v>
      </c>
      <c r="E219" s="755">
        <f t="shared" si="53"/>
        <v>2</v>
      </c>
      <c r="F219" s="43">
        <v>0</v>
      </c>
      <c r="G219" s="63">
        <v>0</v>
      </c>
      <c r="H219" s="43">
        <v>0</v>
      </c>
      <c r="I219" s="63">
        <v>0</v>
      </c>
      <c r="J219" s="43">
        <v>0</v>
      </c>
      <c r="K219" s="63">
        <v>0</v>
      </c>
      <c r="L219" s="43">
        <v>0</v>
      </c>
      <c r="M219" s="63">
        <v>0</v>
      </c>
      <c r="N219" s="43">
        <v>0</v>
      </c>
      <c r="O219" s="63">
        <v>0</v>
      </c>
      <c r="P219" s="43">
        <v>0</v>
      </c>
      <c r="Q219" s="63">
        <v>0</v>
      </c>
      <c r="R219" s="43">
        <v>0</v>
      </c>
      <c r="S219" s="63">
        <v>0</v>
      </c>
      <c r="T219" s="43">
        <v>0</v>
      </c>
      <c r="U219" s="63">
        <v>1</v>
      </c>
      <c r="V219" s="43">
        <v>1</v>
      </c>
      <c r="W219" s="63">
        <v>0</v>
      </c>
      <c r="X219" s="43">
        <v>0</v>
      </c>
      <c r="Y219" s="63">
        <v>0</v>
      </c>
      <c r="Z219" s="43">
        <v>0</v>
      </c>
      <c r="AA219" s="63">
        <v>0</v>
      </c>
      <c r="AB219" s="43">
        <v>0</v>
      </c>
      <c r="AC219" s="63">
        <v>0</v>
      </c>
      <c r="AD219" s="43">
        <v>0</v>
      </c>
      <c r="AE219" s="63">
        <v>0</v>
      </c>
      <c r="AF219" s="43">
        <v>0</v>
      </c>
      <c r="AG219" s="63">
        <v>0</v>
      </c>
      <c r="AH219" s="43">
        <v>0</v>
      </c>
      <c r="AI219" s="63">
        <v>1</v>
      </c>
      <c r="AJ219" s="43">
        <v>0</v>
      </c>
      <c r="AK219" s="63">
        <v>0</v>
      </c>
      <c r="AL219" s="43">
        <v>0</v>
      </c>
      <c r="AM219" s="456">
        <v>0</v>
      </c>
      <c r="AN219" s="479">
        <v>0</v>
      </c>
      <c r="AO219" s="480">
        <v>0</v>
      </c>
      <c r="AP219" s="43">
        <v>0</v>
      </c>
      <c r="AQ219" s="63">
        <v>0</v>
      </c>
      <c r="AR219" s="63">
        <v>0</v>
      </c>
      <c r="AS219" s="63">
        <v>0</v>
      </c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720" t="s">
        <v>241</v>
      </c>
      <c r="B220" s="720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404" t="s">
        <v>72</v>
      </c>
      <c r="D221" s="5404"/>
      <c r="E221" s="5404"/>
      <c r="F221" s="5404" t="s">
        <v>182</v>
      </c>
      <c r="G221" s="5404"/>
      <c r="H221" s="5404" t="s">
        <v>183</v>
      </c>
      <c r="I221" s="5404"/>
      <c r="J221" s="5404" t="s">
        <v>184</v>
      </c>
      <c r="K221" s="5404"/>
      <c r="L221" s="5404" t="s">
        <v>119</v>
      </c>
      <c r="M221" s="5404"/>
      <c r="N221" s="5414" t="s">
        <v>12</v>
      </c>
      <c r="O221" s="5415"/>
      <c r="P221" s="5405" t="s">
        <v>121</v>
      </c>
      <c r="Q221" s="5405"/>
      <c r="R221" s="5405" t="s">
        <v>122</v>
      </c>
      <c r="S221" s="5405"/>
      <c r="T221" s="5405" t="s">
        <v>123</v>
      </c>
      <c r="U221" s="5405"/>
      <c r="V221" s="5405" t="s">
        <v>124</v>
      </c>
      <c r="W221" s="5405"/>
      <c r="X221" s="5405" t="s">
        <v>125</v>
      </c>
      <c r="Y221" s="5405"/>
      <c r="Z221" s="5405" t="s">
        <v>126</v>
      </c>
      <c r="AA221" s="5405"/>
      <c r="AB221" s="5405" t="s">
        <v>127</v>
      </c>
      <c r="AC221" s="5405"/>
      <c r="AD221" s="5405" t="s">
        <v>128</v>
      </c>
      <c r="AE221" s="5405"/>
      <c r="AF221" s="5405" t="s">
        <v>129</v>
      </c>
      <c r="AG221" s="5405"/>
      <c r="AH221" s="5405" t="s">
        <v>130</v>
      </c>
      <c r="AI221" s="5405"/>
      <c r="AJ221" s="5405" t="s">
        <v>131</v>
      </c>
      <c r="AK221" s="5405"/>
      <c r="AL221" s="5405" t="s">
        <v>132</v>
      </c>
      <c r="AM221" s="5389"/>
      <c r="AN221" s="5418" t="s">
        <v>85</v>
      </c>
      <c r="AO221" s="5419"/>
      <c r="AP221" s="5420"/>
      <c r="AQ221" s="5421" t="s">
        <v>185</v>
      </c>
      <c r="AR221" s="5413" t="s">
        <v>243</v>
      </c>
      <c r="AS221" s="5405" t="s">
        <v>187</v>
      </c>
      <c r="AT221" s="5405"/>
      <c r="AU221" s="5391" t="s">
        <v>244</v>
      </c>
      <c r="AV221" s="5391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416"/>
      <c r="B222" s="4735"/>
      <c r="C222" s="1023" t="s">
        <v>97</v>
      </c>
      <c r="D222" s="1129" t="s">
        <v>62</v>
      </c>
      <c r="E222" s="768" t="s">
        <v>98</v>
      </c>
      <c r="F222" s="1099" t="s">
        <v>62</v>
      </c>
      <c r="G222" s="768" t="s">
        <v>98</v>
      </c>
      <c r="H222" s="1099" t="s">
        <v>62</v>
      </c>
      <c r="I222" s="768" t="s">
        <v>98</v>
      </c>
      <c r="J222" s="1099" t="s">
        <v>62</v>
      </c>
      <c r="K222" s="768" t="s">
        <v>98</v>
      </c>
      <c r="L222" s="1099" t="s">
        <v>62</v>
      </c>
      <c r="M222" s="768" t="s">
        <v>98</v>
      </c>
      <c r="N222" s="1099" t="s">
        <v>62</v>
      </c>
      <c r="O222" s="768" t="s">
        <v>98</v>
      </c>
      <c r="P222" s="1099" t="s">
        <v>62</v>
      </c>
      <c r="Q222" s="768" t="s">
        <v>98</v>
      </c>
      <c r="R222" s="1099" t="s">
        <v>62</v>
      </c>
      <c r="S222" s="768" t="s">
        <v>98</v>
      </c>
      <c r="T222" s="1099" t="s">
        <v>62</v>
      </c>
      <c r="U222" s="768" t="s">
        <v>98</v>
      </c>
      <c r="V222" s="1099" t="s">
        <v>62</v>
      </c>
      <c r="W222" s="768" t="s">
        <v>98</v>
      </c>
      <c r="X222" s="1099" t="s">
        <v>62</v>
      </c>
      <c r="Y222" s="768" t="s">
        <v>98</v>
      </c>
      <c r="Z222" s="1099" t="s">
        <v>62</v>
      </c>
      <c r="AA222" s="768" t="s">
        <v>98</v>
      </c>
      <c r="AB222" s="1099" t="s">
        <v>62</v>
      </c>
      <c r="AC222" s="768" t="s">
        <v>98</v>
      </c>
      <c r="AD222" s="1099" t="s">
        <v>62</v>
      </c>
      <c r="AE222" s="768" t="s">
        <v>98</v>
      </c>
      <c r="AF222" s="1099" t="s">
        <v>62</v>
      </c>
      <c r="AG222" s="768" t="s">
        <v>98</v>
      </c>
      <c r="AH222" s="1099" t="s">
        <v>62</v>
      </c>
      <c r="AI222" s="768" t="s">
        <v>98</v>
      </c>
      <c r="AJ222" s="1099" t="s">
        <v>62</v>
      </c>
      <c r="AK222" s="768" t="s">
        <v>98</v>
      </c>
      <c r="AL222" s="1099" t="s">
        <v>62</v>
      </c>
      <c r="AM222" s="769" t="s">
        <v>98</v>
      </c>
      <c r="AN222" s="1130" t="s">
        <v>142</v>
      </c>
      <c r="AO222" s="1131" t="s">
        <v>144</v>
      </c>
      <c r="AP222" s="1132" t="s">
        <v>143</v>
      </c>
      <c r="AQ222" s="4865"/>
      <c r="AR222" s="4856"/>
      <c r="AS222" s="1099" t="s">
        <v>62</v>
      </c>
      <c r="AT222" s="768" t="s">
        <v>98</v>
      </c>
      <c r="AU222" s="4731"/>
      <c r="AV222" s="4731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417" t="s">
        <v>245</v>
      </c>
      <c r="B223" s="5407"/>
      <c r="C223" s="1101">
        <f>SUM(D223+E223)</f>
        <v>9</v>
      </c>
      <c r="D223" s="1102">
        <f>SUM(F223+H223+J223+L223+N223+P223+R223+T223+V223+X223+Z223+AB223+AD223+AF223+AH223+AJ223+AL223)</f>
        <v>4</v>
      </c>
      <c r="E223" s="416">
        <f>SUM(G223+I223+K223+M223+O223+Q223+S223+U223+W223+Y223+AA223+AC223+AE223+AG223+AI223+AK223+AM223)</f>
        <v>5</v>
      </c>
      <c r="F223" s="1103">
        <v>0</v>
      </c>
      <c r="G223" s="1105">
        <v>0</v>
      </c>
      <c r="H223" s="1103">
        <v>0</v>
      </c>
      <c r="I223" s="1105">
        <v>0</v>
      </c>
      <c r="J223" s="1103">
        <v>1</v>
      </c>
      <c r="K223" s="1105">
        <v>1</v>
      </c>
      <c r="L223" s="1103">
        <v>2</v>
      </c>
      <c r="M223" s="1105">
        <v>2</v>
      </c>
      <c r="N223" s="1103">
        <v>0</v>
      </c>
      <c r="O223" s="1105">
        <v>1</v>
      </c>
      <c r="P223" s="1103">
        <v>0</v>
      </c>
      <c r="Q223" s="1105">
        <v>0</v>
      </c>
      <c r="R223" s="1103">
        <v>0</v>
      </c>
      <c r="S223" s="1105">
        <v>0</v>
      </c>
      <c r="T223" s="1103">
        <v>0</v>
      </c>
      <c r="U223" s="1105">
        <v>0</v>
      </c>
      <c r="V223" s="1103">
        <v>0</v>
      </c>
      <c r="W223" s="1105">
        <v>0</v>
      </c>
      <c r="X223" s="1103">
        <v>0</v>
      </c>
      <c r="Y223" s="1105">
        <v>1</v>
      </c>
      <c r="Z223" s="1103">
        <v>0</v>
      </c>
      <c r="AA223" s="1105">
        <v>0</v>
      </c>
      <c r="AB223" s="1103">
        <v>0</v>
      </c>
      <c r="AC223" s="1105">
        <v>0</v>
      </c>
      <c r="AD223" s="1103">
        <v>0</v>
      </c>
      <c r="AE223" s="1105">
        <v>0</v>
      </c>
      <c r="AF223" s="1103">
        <v>0</v>
      </c>
      <c r="AG223" s="1105">
        <v>0</v>
      </c>
      <c r="AH223" s="1103">
        <v>0</v>
      </c>
      <c r="AI223" s="1105">
        <v>0</v>
      </c>
      <c r="AJ223" s="1103">
        <v>0</v>
      </c>
      <c r="AK223" s="1105">
        <v>0</v>
      </c>
      <c r="AL223" s="1103">
        <v>1</v>
      </c>
      <c r="AM223" s="1115">
        <v>0</v>
      </c>
      <c r="AN223" s="800">
        <v>0</v>
      </c>
      <c r="AO223" s="141">
        <v>0</v>
      </c>
      <c r="AP223" s="63">
        <v>0</v>
      </c>
      <c r="AQ223" s="1105">
        <v>0</v>
      </c>
      <c r="AR223" s="1116">
        <v>0</v>
      </c>
      <c r="AS223" s="1103">
        <v>0</v>
      </c>
      <c r="AT223" s="1105">
        <v>0</v>
      </c>
      <c r="AU223" s="1105">
        <v>0</v>
      </c>
      <c r="AV223" s="1105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408" t="s">
        <v>191</v>
      </c>
      <c r="B224" s="5409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1133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391" t="s">
        <v>246</v>
      </c>
      <c r="B225" s="1125" t="s">
        <v>247</v>
      </c>
      <c r="C225" s="1110">
        <f>SUM(D225+E225)</f>
        <v>6</v>
      </c>
      <c r="D225" s="1111">
        <f t="shared" ref="D225:D233" si="66">SUM(F225+H225+J225+L225+N225+P225+R225+T225+V225+X225+Z225+AB225+AD225+AF225+AH225+AJ225+AL225)</f>
        <v>3</v>
      </c>
      <c r="E225" s="1109">
        <f t="shared" ref="E225:E233" si="67">SUM(G225+I225+K225+M225+O225+Q225+S225+U225+W225+Y225+AA225+AC225+AE225+AG225+AI225+AK225+AM225)</f>
        <v>3</v>
      </c>
      <c r="F225" s="1030">
        <v>0</v>
      </c>
      <c r="G225" s="1031">
        <v>0</v>
      </c>
      <c r="H225" s="1030">
        <v>0</v>
      </c>
      <c r="I225" s="1031">
        <v>0</v>
      </c>
      <c r="J225" s="1030">
        <v>2</v>
      </c>
      <c r="K225" s="1031">
        <v>1</v>
      </c>
      <c r="L225" s="1030">
        <v>1</v>
      </c>
      <c r="M225" s="1031">
        <v>2</v>
      </c>
      <c r="N225" s="1030">
        <v>0</v>
      </c>
      <c r="O225" s="1031">
        <v>0</v>
      </c>
      <c r="P225" s="1030">
        <v>0</v>
      </c>
      <c r="Q225" s="1031">
        <v>0</v>
      </c>
      <c r="R225" s="1030">
        <v>0</v>
      </c>
      <c r="S225" s="1031">
        <v>0</v>
      </c>
      <c r="T225" s="1030">
        <v>0</v>
      </c>
      <c r="U225" s="1031">
        <v>0</v>
      </c>
      <c r="V225" s="1030">
        <v>0</v>
      </c>
      <c r="W225" s="1031">
        <v>0</v>
      </c>
      <c r="X225" s="1030">
        <v>0</v>
      </c>
      <c r="Y225" s="1031">
        <v>0</v>
      </c>
      <c r="Z225" s="1030">
        <v>0</v>
      </c>
      <c r="AA225" s="1031">
        <v>0</v>
      </c>
      <c r="AB225" s="1030">
        <v>0</v>
      </c>
      <c r="AC225" s="1031">
        <v>0</v>
      </c>
      <c r="AD225" s="1030">
        <v>0</v>
      </c>
      <c r="AE225" s="1031">
        <v>0</v>
      </c>
      <c r="AF225" s="1030">
        <v>0</v>
      </c>
      <c r="AG225" s="1031">
        <v>0</v>
      </c>
      <c r="AH225" s="1030">
        <v>0</v>
      </c>
      <c r="AI225" s="1031">
        <v>0</v>
      </c>
      <c r="AJ225" s="1030">
        <v>0</v>
      </c>
      <c r="AK225" s="1031">
        <v>0</v>
      </c>
      <c r="AL225" s="1030">
        <v>0</v>
      </c>
      <c r="AM225" s="1072">
        <v>0</v>
      </c>
      <c r="AN225" s="1073">
        <v>0</v>
      </c>
      <c r="AO225" s="1126">
        <v>0</v>
      </c>
      <c r="AP225" s="1031">
        <v>0</v>
      </c>
      <c r="AQ225" s="1031">
        <v>0</v>
      </c>
      <c r="AR225" s="1033">
        <v>0</v>
      </c>
      <c r="AS225" s="1030">
        <v>0</v>
      </c>
      <c r="AT225" s="1031">
        <v>0</v>
      </c>
      <c r="AU225" s="1031">
        <v>0</v>
      </c>
      <c r="AV225" s="1031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4731"/>
      <c r="B226" s="477" t="s">
        <v>194</v>
      </c>
      <c r="C226" s="454">
        <f>SUM(D226+E226)</f>
        <v>0</v>
      </c>
      <c r="D226" s="455">
        <f t="shared" si="66"/>
        <v>0</v>
      </c>
      <c r="E226" s="755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410" t="s">
        <v>195</v>
      </c>
      <c r="B227" s="5411"/>
      <c r="C227" s="1134">
        <f t="shared" ref="C227:C264" si="75">SUM(D227+E227)</f>
        <v>0</v>
      </c>
      <c r="D227" s="1102">
        <f t="shared" si="66"/>
        <v>0</v>
      </c>
      <c r="E227" s="1114">
        <f t="shared" si="67"/>
        <v>0</v>
      </c>
      <c r="F227" s="1103"/>
      <c r="G227" s="1105"/>
      <c r="H227" s="1103"/>
      <c r="I227" s="1105"/>
      <c r="J227" s="1103"/>
      <c r="K227" s="1105"/>
      <c r="L227" s="1103"/>
      <c r="M227" s="1105"/>
      <c r="N227" s="1103"/>
      <c r="O227" s="1105"/>
      <c r="P227" s="1103"/>
      <c r="Q227" s="1105"/>
      <c r="R227" s="1103"/>
      <c r="S227" s="1105"/>
      <c r="T227" s="1103"/>
      <c r="U227" s="1105"/>
      <c r="V227" s="1103"/>
      <c r="W227" s="1105"/>
      <c r="X227" s="1103"/>
      <c r="Y227" s="1105"/>
      <c r="Z227" s="1103"/>
      <c r="AA227" s="1105"/>
      <c r="AB227" s="1103"/>
      <c r="AC227" s="1105"/>
      <c r="AD227" s="1103"/>
      <c r="AE227" s="1105"/>
      <c r="AF227" s="1103"/>
      <c r="AG227" s="1105"/>
      <c r="AH227" s="1103"/>
      <c r="AI227" s="1105"/>
      <c r="AJ227" s="1103"/>
      <c r="AK227" s="1105"/>
      <c r="AL227" s="1103"/>
      <c r="AM227" s="1115"/>
      <c r="AN227" s="1135"/>
      <c r="AO227" s="1136"/>
      <c r="AP227" s="1105"/>
      <c r="AQ227" s="1105"/>
      <c r="AR227" s="1116"/>
      <c r="AS227" s="1103"/>
      <c r="AT227" s="1105"/>
      <c r="AU227" s="1105"/>
      <c r="AV227" s="1105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391" t="s">
        <v>196</v>
      </c>
      <c r="B228" s="1109" t="s">
        <v>197</v>
      </c>
      <c r="C228" s="1110">
        <f t="shared" si="75"/>
        <v>0</v>
      </c>
      <c r="D228" s="1111">
        <f t="shared" si="66"/>
        <v>0</v>
      </c>
      <c r="E228" s="1109">
        <f t="shared" si="67"/>
        <v>0</v>
      </c>
      <c r="F228" s="1030"/>
      <c r="G228" s="1031"/>
      <c r="H228" s="1030"/>
      <c r="I228" s="1031"/>
      <c r="J228" s="1030"/>
      <c r="K228" s="1031"/>
      <c r="L228" s="1030"/>
      <c r="M228" s="1031"/>
      <c r="N228" s="1030"/>
      <c r="O228" s="1031"/>
      <c r="P228" s="1030"/>
      <c r="Q228" s="1031"/>
      <c r="R228" s="1030"/>
      <c r="S228" s="1031"/>
      <c r="T228" s="1030"/>
      <c r="U228" s="1031"/>
      <c r="V228" s="1030"/>
      <c r="W228" s="1031"/>
      <c r="X228" s="1030"/>
      <c r="Y228" s="1031"/>
      <c r="Z228" s="1030"/>
      <c r="AA228" s="1031"/>
      <c r="AB228" s="1030"/>
      <c r="AC228" s="1031"/>
      <c r="AD228" s="1030"/>
      <c r="AE228" s="1031"/>
      <c r="AF228" s="1030"/>
      <c r="AG228" s="1031"/>
      <c r="AH228" s="1030"/>
      <c r="AI228" s="1031"/>
      <c r="AJ228" s="1030"/>
      <c r="AK228" s="1031"/>
      <c r="AL228" s="1030"/>
      <c r="AM228" s="1072"/>
      <c r="AN228" s="1073"/>
      <c r="AO228" s="1126"/>
      <c r="AP228" s="1031"/>
      <c r="AQ228" s="1031"/>
      <c r="AR228" s="1033"/>
      <c r="AS228" s="1030"/>
      <c r="AT228" s="1031"/>
      <c r="AU228" s="1031"/>
      <c r="AV228" s="1031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4731"/>
      <c r="B229" s="427" t="s">
        <v>198</v>
      </c>
      <c r="C229" s="718">
        <f t="shared" si="75"/>
        <v>0</v>
      </c>
      <c r="D229" s="432">
        <f t="shared" si="66"/>
        <v>0</v>
      </c>
      <c r="E229" s="416">
        <f t="shared" si="67"/>
        <v>0</v>
      </c>
      <c r="F229" s="719"/>
      <c r="G229" s="417"/>
      <c r="H229" s="719"/>
      <c r="I229" s="417"/>
      <c r="J229" s="719"/>
      <c r="K229" s="417"/>
      <c r="L229" s="719"/>
      <c r="M229" s="417"/>
      <c r="N229" s="719"/>
      <c r="O229" s="417"/>
      <c r="P229" s="719"/>
      <c r="Q229" s="417"/>
      <c r="R229" s="719"/>
      <c r="S229" s="417"/>
      <c r="T229" s="719"/>
      <c r="U229" s="417"/>
      <c r="V229" s="719"/>
      <c r="W229" s="417"/>
      <c r="X229" s="719"/>
      <c r="Y229" s="417"/>
      <c r="Z229" s="719"/>
      <c r="AA229" s="417"/>
      <c r="AB229" s="719"/>
      <c r="AC229" s="417"/>
      <c r="AD229" s="719"/>
      <c r="AE229" s="417"/>
      <c r="AF229" s="719"/>
      <c r="AG229" s="417"/>
      <c r="AH229" s="719"/>
      <c r="AI229" s="417"/>
      <c r="AJ229" s="773"/>
      <c r="AK229" s="106"/>
      <c r="AL229" s="719"/>
      <c r="AM229" s="395"/>
      <c r="AN229" s="492"/>
      <c r="AO229" s="493"/>
      <c r="AP229" s="106"/>
      <c r="AQ229" s="417"/>
      <c r="AR229" s="733"/>
      <c r="AS229" s="71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1118" t="s">
        <v>199</v>
      </c>
      <c r="B230" s="1119"/>
      <c r="C230" s="1047">
        <f t="shared" si="75"/>
        <v>9</v>
      </c>
      <c r="D230" s="1048">
        <f t="shared" si="66"/>
        <v>4</v>
      </c>
      <c r="E230" s="1049">
        <f t="shared" si="67"/>
        <v>5</v>
      </c>
      <c r="F230" s="1103">
        <v>0</v>
      </c>
      <c r="G230" s="1105">
        <v>0</v>
      </c>
      <c r="H230" s="1103">
        <v>0</v>
      </c>
      <c r="I230" s="1105">
        <v>0</v>
      </c>
      <c r="J230" s="1103">
        <v>1</v>
      </c>
      <c r="K230" s="1105">
        <v>1</v>
      </c>
      <c r="L230" s="1103">
        <v>2</v>
      </c>
      <c r="M230" s="1105">
        <v>2</v>
      </c>
      <c r="N230" s="1103">
        <v>0</v>
      </c>
      <c r="O230" s="1105">
        <v>1</v>
      </c>
      <c r="P230" s="1103">
        <v>0</v>
      </c>
      <c r="Q230" s="1105">
        <v>0</v>
      </c>
      <c r="R230" s="1103">
        <v>0</v>
      </c>
      <c r="S230" s="1105">
        <v>0</v>
      </c>
      <c r="T230" s="1103">
        <v>0</v>
      </c>
      <c r="U230" s="1105">
        <v>0</v>
      </c>
      <c r="V230" s="1103">
        <v>0</v>
      </c>
      <c r="W230" s="1105">
        <v>0</v>
      </c>
      <c r="X230" s="1103">
        <v>0</v>
      </c>
      <c r="Y230" s="1105">
        <v>1</v>
      </c>
      <c r="Z230" s="1103">
        <v>0</v>
      </c>
      <c r="AA230" s="1105">
        <v>0</v>
      </c>
      <c r="AB230" s="1103">
        <v>0</v>
      </c>
      <c r="AC230" s="1105">
        <v>0</v>
      </c>
      <c r="AD230" s="1103">
        <v>0</v>
      </c>
      <c r="AE230" s="1105">
        <v>0</v>
      </c>
      <c r="AF230" s="1103">
        <v>0</v>
      </c>
      <c r="AG230" s="1105">
        <v>0</v>
      </c>
      <c r="AH230" s="1103">
        <v>0</v>
      </c>
      <c r="AI230" s="1105">
        <v>0</v>
      </c>
      <c r="AJ230" s="1103">
        <v>0</v>
      </c>
      <c r="AK230" s="1105">
        <v>0</v>
      </c>
      <c r="AL230" s="1103">
        <v>1</v>
      </c>
      <c r="AM230" s="1115">
        <v>0</v>
      </c>
      <c r="AN230" s="1135">
        <v>0</v>
      </c>
      <c r="AO230" s="1136">
        <v>0</v>
      </c>
      <c r="AP230" s="1105">
        <v>0</v>
      </c>
      <c r="AQ230" s="1105">
        <v>0</v>
      </c>
      <c r="AR230" s="1116">
        <v>0</v>
      </c>
      <c r="AS230" s="1103">
        <v>0</v>
      </c>
      <c r="AT230" s="1105">
        <v>0</v>
      </c>
      <c r="AU230" s="1105">
        <v>0</v>
      </c>
      <c r="AV230" s="1105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391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764">
        <f t="shared" si="67"/>
        <v>0</v>
      </c>
      <c r="F231" s="55"/>
      <c r="G231" s="57"/>
      <c r="H231" s="55"/>
      <c r="I231" s="57"/>
      <c r="J231" s="55"/>
      <c r="K231" s="57"/>
      <c r="L231" s="55"/>
      <c r="M231" s="57"/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/>
      <c r="AO231" s="373"/>
      <c r="AP231" s="57"/>
      <c r="AQ231" s="57"/>
      <c r="AR231" s="439"/>
      <c r="AS231" s="55"/>
      <c r="AT231" s="57"/>
      <c r="AU231" s="57"/>
      <c r="AV231" s="57"/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130"/>
      <c r="B232" s="286" t="s">
        <v>202</v>
      </c>
      <c r="C232" s="441">
        <f t="shared" si="75"/>
        <v>1</v>
      </c>
      <c r="D232" s="442">
        <f t="shared" si="66"/>
        <v>0</v>
      </c>
      <c r="E232" s="752">
        <f t="shared" si="67"/>
        <v>1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0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1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130"/>
      <c r="B233" s="286" t="s">
        <v>203</v>
      </c>
      <c r="C233" s="441">
        <f t="shared" si="75"/>
        <v>0</v>
      </c>
      <c r="D233" s="442">
        <f t="shared" si="66"/>
        <v>0</v>
      </c>
      <c r="E233" s="752">
        <f t="shared" si="67"/>
        <v>0</v>
      </c>
      <c r="F233" s="36"/>
      <c r="G233" s="40"/>
      <c r="H233" s="36"/>
      <c r="I233" s="40"/>
      <c r="J233" s="36"/>
      <c r="K233" s="40"/>
      <c r="L233" s="36"/>
      <c r="M233" s="40"/>
      <c r="N233" s="36"/>
      <c r="O233" s="40"/>
      <c r="P233" s="36"/>
      <c r="Q233" s="40"/>
      <c r="R233" s="36"/>
      <c r="S233" s="40"/>
      <c r="T233" s="36"/>
      <c r="U233" s="40"/>
      <c r="V233" s="36"/>
      <c r="W233" s="40"/>
      <c r="X233" s="36"/>
      <c r="Y233" s="40"/>
      <c r="Z233" s="36"/>
      <c r="AA233" s="40"/>
      <c r="AB233" s="36"/>
      <c r="AC233" s="40"/>
      <c r="AD233" s="36"/>
      <c r="AE233" s="40"/>
      <c r="AF233" s="36"/>
      <c r="AG233" s="40"/>
      <c r="AH233" s="36"/>
      <c r="AI233" s="40"/>
      <c r="AJ233" s="36"/>
      <c r="AK233" s="40"/>
      <c r="AL233" s="36"/>
      <c r="AM233" s="347"/>
      <c r="AN233" s="363"/>
      <c r="AO233" s="373"/>
      <c r="AP233" s="57"/>
      <c r="AQ233" s="40"/>
      <c r="AR233" s="240"/>
      <c r="AS233" s="36"/>
      <c r="AT233" s="40"/>
      <c r="AU233" s="40"/>
      <c r="AV233" s="40"/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130"/>
      <c r="B234" s="495" t="s">
        <v>204</v>
      </c>
      <c r="C234" s="441">
        <f t="shared" si="75"/>
        <v>1</v>
      </c>
      <c r="D234" s="496"/>
      <c r="E234" s="752">
        <f>SUM(K234+M234+O234+Q234+S234+U234+W234+Y234+AA234+AC234+AE234+AG234+AI234+AK234+AM234)</f>
        <v>1</v>
      </c>
      <c r="F234" s="379"/>
      <c r="G234" s="380"/>
      <c r="H234" s="379"/>
      <c r="I234" s="380"/>
      <c r="J234" s="379"/>
      <c r="K234" s="40">
        <v>1</v>
      </c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>
        <v>0</v>
      </c>
      <c r="AO234" s="373">
        <v>0</v>
      </c>
      <c r="AP234" s="57">
        <v>0</v>
      </c>
      <c r="AQ234" s="40">
        <v>0</v>
      </c>
      <c r="AR234" s="240">
        <v>0</v>
      </c>
      <c r="AS234" s="379"/>
      <c r="AT234" s="40">
        <v>0</v>
      </c>
      <c r="AU234" s="40">
        <v>0</v>
      </c>
      <c r="AV234" s="40">
        <v>0</v>
      </c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130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752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130"/>
      <c r="B236" s="497" t="s">
        <v>206</v>
      </c>
      <c r="C236" s="441">
        <f t="shared" si="75"/>
        <v>0</v>
      </c>
      <c r="D236" s="442">
        <f t="shared" si="76"/>
        <v>0</v>
      </c>
      <c r="E236" s="752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130"/>
      <c r="B237" s="497" t="s">
        <v>207</v>
      </c>
      <c r="C237" s="441">
        <f t="shared" si="75"/>
        <v>0</v>
      </c>
      <c r="D237" s="442">
        <f t="shared" si="76"/>
        <v>0</v>
      </c>
      <c r="E237" s="752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4731"/>
      <c r="B238" s="498" t="s">
        <v>208</v>
      </c>
      <c r="C238" s="451">
        <f t="shared" si="75"/>
        <v>0</v>
      </c>
      <c r="D238" s="444">
        <f t="shared" si="76"/>
        <v>0</v>
      </c>
      <c r="E238" s="761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391" t="s">
        <v>209</v>
      </c>
      <c r="B239" s="1137" t="s">
        <v>210</v>
      </c>
      <c r="C239" s="1110">
        <f t="shared" si="75"/>
        <v>0</v>
      </c>
      <c r="D239" s="1111">
        <f t="shared" si="76"/>
        <v>0</v>
      </c>
      <c r="E239" s="1109">
        <f t="shared" si="76"/>
        <v>0</v>
      </c>
      <c r="F239" s="1030"/>
      <c r="G239" s="1031"/>
      <c r="H239" s="1030"/>
      <c r="I239" s="1031"/>
      <c r="J239" s="1030"/>
      <c r="K239" s="1031"/>
      <c r="L239" s="1030"/>
      <c r="M239" s="1031"/>
      <c r="N239" s="1030"/>
      <c r="O239" s="1031"/>
      <c r="P239" s="1030"/>
      <c r="Q239" s="1031"/>
      <c r="R239" s="1030"/>
      <c r="S239" s="1031"/>
      <c r="T239" s="1030"/>
      <c r="U239" s="1031"/>
      <c r="V239" s="1030"/>
      <c r="W239" s="1031"/>
      <c r="X239" s="1030"/>
      <c r="Y239" s="1031"/>
      <c r="Z239" s="1030"/>
      <c r="AA239" s="1031"/>
      <c r="AB239" s="1030"/>
      <c r="AC239" s="1031"/>
      <c r="AD239" s="1030"/>
      <c r="AE239" s="1031"/>
      <c r="AF239" s="1030"/>
      <c r="AG239" s="1031"/>
      <c r="AH239" s="1030"/>
      <c r="AI239" s="1031"/>
      <c r="AJ239" s="1138"/>
      <c r="AK239" s="587"/>
      <c r="AL239" s="1030"/>
      <c r="AM239" s="1072"/>
      <c r="AN239" s="363"/>
      <c r="AO239" s="373"/>
      <c r="AP239" s="57"/>
      <c r="AQ239" s="1031"/>
      <c r="AR239" s="1033"/>
      <c r="AS239" s="1030"/>
      <c r="AT239" s="1031"/>
      <c r="AU239" s="1031"/>
      <c r="AV239" s="1031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130"/>
      <c r="B240" s="476" t="s">
        <v>211</v>
      </c>
      <c r="C240" s="441">
        <f t="shared" si="75"/>
        <v>0</v>
      </c>
      <c r="D240" s="442">
        <f t="shared" si="76"/>
        <v>0</v>
      </c>
      <c r="E240" s="752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130"/>
      <c r="B241" s="477" t="s">
        <v>212</v>
      </c>
      <c r="C241" s="454">
        <f t="shared" si="75"/>
        <v>0</v>
      </c>
      <c r="D241" s="455">
        <f t="shared" si="76"/>
        <v>0</v>
      </c>
      <c r="E241" s="755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391" t="s">
        <v>213</v>
      </c>
      <c r="B242" s="1125" t="s">
        <v>214</v>
      </c>
      <c r="C242" s="1110">
        <f t="shared" si="75"/>
        <v>0</v>
      </c>
      <c r="D242" s="1111">
        <f>SUM(F242+H242+J242+L242+N242)</f>
        <v>0</v>
      </c>
      <c r="E242" s="1109">
        <f>SUM(G242+I242+K242+M242+O242)</f>
        <v>0</v>
      </c>
      <c r="F242" s="1030"/>
      <c r="G242" s="1031"/>
      <c r="H242" s="1030"/>
      <c r="I242" s="1031"/>
      <c r="J242" s="1030"/>
      <c r="K242" s="1031"/>
      <c r="L242" s="1030"/>
      <c r="M242" s="1031"/>
      <c r="N242" s="1030"/>
      <c r="O242" s="1031"/>
      <c r="P242" s="1121"/>
      <c r="Q242" s="1122"/>
      <c r="R242" s="1121"/>
      <c r="S242" s="1122"/>
      <c r="T242" s="1121"/>
      <c r="U242" s="1122"/>
      <c r="V242" s="1121"/>
      <c r="W242" s="1122"/>
      <c r="X242" s="1121"/>
      <c r="Y242" s="1122"/>
      <c r="Z242" s="1121"/>
      <c r="AA242" s="1122"/>
      <c r="AB242" s="1121"/>
      <c r="AC242" s="1122"/>
      <c r="AD242" s="1121"/>
      <c r="AE242" s="1122"/>
      <c r="AF242" s="1121"/>
      <c r="AG242" s="1122"/>
      <c r="AH242" s="1121"/>
      <c r="AI242" s="1122"/>
      <c r="AJ242" s="1121"/>
      <c r="AK242" s="1122"/>
      <c r="AL242" s="1121"/>
      <c r="AM242" s="1139"/>
      <c r="AN242" s="1073"/>
      <c r="AO242" s="1126"/>
      <c r="AP242" s="1031"/>
      <c r="AQ242" s="1031"/>
      <c r="AR242" s="1124"/>
      <c r="AS242" s="1030"/>
      <c r="AT242" s="1031"/>
      <c r="AU242" s="1031"/>
      <c r="AV242" s="1031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130"/>
      <c r="B243" s="286" t="s">
        <v>215</v>
      </c>
      <c r="C243" s="441">
        <f t="shared" si="75"/>
        <v>1</v>
      </c>
      <c r="D243" s="442">
        <f t="shared" ref="D243:E245" si="77">SUM(F243+H243+J243+L243+N243)</f>
        <v>1</v>
      </c>
      <c r="E243" s="752">
        <f t="shared" si="77"/>
        <v>0</v>
      </c>
      <c r="F243" s="36">
        <v>0</v>
      </c>
      <c r="G243" s="40">
        <v>0</v>
      </c>
      <c r="H243" s="36">
        <v>0</v>
      </c>
      <c r="I243" s="40">
        <v>0</v>
      </c>
      <c r="J243" s="36">
        <v>0</v>
      </c>
      <c r="K243" s="40">
        <v>0</v>
      </c>
      <c r="L243" s="36">
        <v>1</v>
      </c>
      <c r="M243" s="40">
        <v>0</v>
      </c>
      <c r="N243" s="36">
        <v>0</v>
      </c>
      <c r="O243" s="40">
        <v>0</v>
      </c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>
        <v>0</v>
      </c>
      <c r="AO243" s="373">
        <v>0</v>
      </c>
      <c r="AP243" s="57">
        <v>0</v>
      </c>
      <c r="AQ243" s="40">
        <v>0</v>
      </c>
      <c r="AR243" s="502"/>
      <c r="AS243" s="36">
        <v>0</v>
      </c>
      <c r="AT243" s="40">
        <v>0</v>
      </c>
      <c r="AU243" s="40">
        <v>0</v>
      </c>
      <c r="AV243" s="40">
        <v>0</v>
      </c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130"/>
      <c r="B244" s="286" t="s">
        <v>216</v>
      </c>
      <c r="C244" s="441">
        <f t="shared" si="75"/>
        <v>1</v>
      </c>
      <c r="D244" s="442">
        <f t="shared" si="77"/>
        <v>1</v>
      </c>
      <c r="E244" s="752">
        <f t="shared" si="77"/>
        <v>0</v>
      </c>
      <c r="F244" s="36">
        <v>0</v>
      </c>
      <c r="G244" s="40">
        <v>0</v>
      </c>
      <c r="H244" s="36">
        <v>0</v>
      </c>
      <c r="I244" s="40">
        <v>0</v>
      </c>
      <c r="J244" s="36">
        <v>0</v>
      </c>
      <c r="K244" s="40">
        <v>0</v>
      </c>
      <c r="L244" s="36">
        <v>1</v>
      </c>
      <c r="M244" s="40">
        <v>0</v>
      </c>
      <c r="N244" s="36">
        <v>0</v>
      </c>
      <c r="O244" s="40">
        <v>0</v>
      </c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>
        <v>0</v>
      </c>
      <c r="AO244" s="373">
        <v>0</v>
      </c>
      <c r="AP244" s="57">
        <v>0</v>
      </c>
      <c r="AQ244" s="40">
        <v>0</v>
      </c>
      <c r="AR244" s="502"/>
      <c r="AS244" s="36">
        <v>0</v>
      </c>
      <c r="AT244" s="40">
        <v>0</v>
      </c>
      <c r="AU244" s="40">
        <v>0</v>
      </c>
      <c r="AV244" s="40">
        <v>0</v>
      </c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130"/>
      <c r="B245" s="477" t="s">
        <v>217</v>
      </c>
      <c r="C245" s="454">
        <f t="shared" si="75"/>
        <v>0</v>
      </c>
      <c r="D245" s="455">
        <f t="shared" si="77"/>
        <v>0</v>
      </c>
      <c r="E245" s="755">
        <f t="shared" si="77"/>
        <v>0</v>
      </c>
      <c r="F245" s="43"/>
      <c r="G245" s="63"/>
      <c r="H245" s="43"/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/>
      <c r="AR245" s="504"/>
      <c r="AS245" s="43"/>
      <c r="AT245" s="63"/>
      <c r="AU245" s="63"/>
      <c r="AV245" s="63"/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391" t="s">
        <v>218</v>
      </c>
      <c r="B246" s="1140" t="s">
        <v>248</v>
      </c>
      <c r="C246" s="436">
        <f t="shared" si="75"/>
        <v>1</v>
      </c>
      <c r="D246" s="437">
        <f t="shared" ref="D246:E264" si="78">SUM(F246+H246+J246+L246+N246+P246+R246+T246+V246+X246+Z246+AB246+AD246+AF246+AH246+AJ246+AL246)</f>
        <v>0</v>
      </c>
      <c r="E246" s="764">
        <f>SUM(G246+I246+K246+M246+O246+Q246+S246+U246+W246+Y246+AA246+AC246+AE246+AG246+AI246+AK246+AM246)</f>
        <v>1</v>
      </c>
      <c r="F246" s="55">
        <v>0</v>
      </c>
      <c r="G246" s="57">
        <v>0</v>
      </c>
      <c r="H246" s="55">
        <v>0</v>
      </c>
      <c r="I246" s="57">
        <v>0</v>
      </c>
      <c r="J246" s="55">
        <v>0</v>
      </c>
      <c r="K246" s="57">
        <v>0</v>
      </c>
      <c r="L246" s="55">
        <v>0</v>
      </c>
      <c r="M246" s="57">
        <v>0</v>
      </c>
      <c r="N246" s="55">
        <v>0</v>
      </c>
      <c r="O246" s="57">
        <v>1</v>
      </c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1127"/>
      <c r="AN246" s="1126">
        <v>0</v>
      </c>
      <c r="AO246" s="1074">
        <v>0</v>
      </c>
      <c r="AP246" s="1088">
        <v>0</v>
      </c>
      <c r="AQ246" s="57">
        <v>0</v>
      </c>
      <c r="AR246" s="57">
        <v>0</v>
      </c>
      <c r="AS246" s="1030">
        <v>0</v>
      </c>
      <c r="AT246" s="40">
        <v>0</v>
      </c>
      <c r="AU246" s="40">
        <v>0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130"/>
      <c r="B247" s="763" t="s">
        <v>220</v>
      </c>
      <c r="C247" s="441">
        <f t="shared" si="75"/>
        <v>1</v>
      </c>
      <c r="D247" s="442">
        <f t="shared" si="78"/>
        <v>1</v>
      </c>
      <c r="E247" s="752">
        <f t="shared" si="78"/>
        <v>0</v>
      </c>
      <c r="F247" s="36">
        <v>0</v>
      </c>
      <c r="G247" s="40">
        <v>0</v>
      </c>
      <c r="H247" s="36">
        <v>0</v>
      </c>
      <c r="I247" s="40">
        <v>0</v>
      </c>
      <c r="J247" s="36">
        <v>1</v>
      </c>
      <c r="K247" s="40">
        <v>0</v>
      </c>
      <c r="L247" s="36">
        <v>0</v>
      </c>
      <c r="M247" s="40">
        <v>0</v>
      </c>
      <c r="N247" s="36">
        <v>0</v>
      </c>
      <c r="O247" s="40">
        <v>0</v>
      </c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>
        <v>0</v>
      </c>
      <c r="AO247" s="37">
        <v>0</v>
      </c>
      <c r="AP247" s="41">
        <v>0</v>
      </c>
      <c r="AQ247" s="40">
        <v>0</v>
      </c>
      <c r="AR247" s="40">
        <v>0</v>
      </c>
      <c r="AS247" s="36">
        <v>0</v>
      </c>
      <c r="AT247" s="40">
        <v>0</v>
      </c>
      <c r="AU247" s="40">
        <v>0</v>
      </c>
      <c r="AV247" s="40">
        <v>0</v>
      </c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130"/>
      <c r="B248" s="763" t="s">
        <v>221</v>
      </c>
      <c r="C248" s="441">
        <f t="shared" si="75"/>
        <v>0</v>
      </c>
      <c r="D248" s="442">
        <f t="shared" si="78"/>
        <v>0</v>
      </c>
      <c r="E248" s="752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130"/>
      <c r="B249" s="763" t="s">
        <v>222</v>
      </c>
      <c r="C249" s="441">
        <f t="shared" si="75"/>
        <v>0</v>
      </c>
      <c r="D249" s="442">
        <f t="shared" si="78"/>
        <v>0</v>
      </c>
      <c r="E249" s="752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130"/>
      <c r="B250" s="763" t="s">
        <v>223</v>
      </c>
      <c r="C250" s="436">
        <f t="shared" si="75"/>
        <v>0</v>
      </c>
      <c r="D250" s="437">
        <f t="shared" si="78"/>
        <v>0</v>
      </c>
      <c r="E250" s="764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4731"/>
      <c r="B251" s="469" t="s">
        <v>224</v>
      </c>
      <c r="C251" s="718">
        <f t="shared" si="75"/>
        <v>0</v>
      </c>
      <c r="D251" s="432">
        <f t="shared" si="78"/>
        <v>0</v>
      </c>
      <c r="E251" s="416">
        <f t="shared" si="78"/>
        <v>0</v>
      </c>
      <c r="F251" s="36"/>
      <c r="G251" s="40"/>
      <c r="H251" s="36"/>
      <c r="I251" s="40"/>
      <c r="J251" s="36"/>
      <c r="K251" s="40"/>
      <c r="L251" s="36"/>
      <c r="M251" s="40"/>
      <c r="N251" s="36"/>
      <c r="O251" s="40"/>
      <c r="P251" s="36"/>
      <c r="Q251" s="40"/>
      <c r="R251" s="36"/>
      <c r="S251" s="40"/>
      <c r="T251" s="36"/>
      <c r="U251" s="40"/>
      <c r="V251" s="36"/>
      <c r="W251" s="40"/>
      <c r="X251" s="36"/>
      <c r="Y251" s="40"/>
      <c r="Z251" s="36"/>
      <c r="AA251" s="40"/>
      <c r="AB251" s="36"/>
      <c r="AC251" s="40"/>
      <c r="AD251" s="36"/>
      <c r="AE251" s="40"/>
      <c r="AF251" s="36"/>
      <c r="AG251" s="40"/>
      <c r="AH251" s="36"/>
      <c r="AI251" s="40"/>
      <c r="AJ251" s="36"/>
      <c r="AK251" s="40"/>
      <c r="AL251" s="43"/>
      <c r="AM251" s="46"/>
      <c r="AN251" s="244"/>
      <c r="AO251" s="44"/>
      <c r="AP251" s="48"/>
      <c r="AQ251" s="63"/>
      <c r="AR251" s="63"/>
      <c r="AS251" s="36"/>
      <c r="AT251" s="40"/>
      <c r="AU251" s="40"/>
      <c r="AV251" s="40"/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391" t="s">
        <v>225</v>
      </c>
      <c r="B252" s="1140" t="s">
        <v>226</v>
      </c>
      <c r="C252" s="1110">
        <f t="shared" si="75"/>
        <v>0</v>
      </c>
      <c r="D252" s="1111">
        <f t="shared" si="78"/>
        <v>0</v>
      </c>
      <c r="E252" s="1109">
        <f t="shared" si="78"/>
        <v>0</v>
      </c>
      <c r="F252" s="1030"/>
      <c r="G252" s="1031"/>
      <c r="H252" s="1030"/>
      <c r="I252" s="1031"/>
      <c r="J252" s="1030"/>
      <c r="K252" s="1031"/>
      <c r="L252" s="1030"/>
      <c r="M252" s="1031"/>
      <c r="N252" s="1030"/>
      <c r="O252" s="1031"/>
      <c r="P252" s="1030"/>
      <c r="Q252" s="1031"/>
      <c r="R252" s="1030"/>
      <c r="S252" s="1031"/>
      <c r="T252" s="1030"/>
      <c r="U252" s="1031"/>
      <c r="V252" s="1030"/>
      <c r="W252" s="1031"/>
      <c r="X252" s="1030"/>
      <c r="Y252" s="1031"/>
      <c r="Z252" s="1030"/>
      <c r="AA252" s="1031"/>
      <c r="AB252" s="1030"/>
      <c r="AC252" s="1031"/>
      <c r="AD252" s="1030"/>
      <c r="AE252" s="1031"/>
      <c r="AF252" s="1030"/>
      <c r="AG252" s="1031"/>
      <c r="AH252" s="1030"/>
      <c r="AI252" s="1031"/>
      <c r="AJ252" s="1030"/>
      <c r="AK252" s="1031"/>
      <c r="AL252" s="1030"/>
      <c r="AM252" s="1072"/>
      <c r="AN252" s="363"/>
      <c r="AO252" s="373"/>
      <c r="AP252" s="57"/>
      <c r="AQ252" s="507"/>
      <c r="AR252" s="508"/>
      <c r="AS252" s="1030"/>
      <c r="AT252" s="1031"/>
      <c r="AU252" s="1031"/>
      <c r="AV252" s="1031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130"/>
      <c r="B253" s="751" t="s">
        <v>227</v>
      </c>
      <c r="C253" s="436">
        <f t="shared" si="75"/>
        <v>0</v>
      </c>
      <c r="D253" s="437">
        <f t="shared" si="78"/>
        <v>0</v>
      </c>
      <c r="E253" s="764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4731"/>
      <c r="B254" s="754" t="s">
        <v>228</v>
      </c>
      <c r="C254" s="793">
        <f t="shared" si="75"/>
        <v>0</v>
      </c>
      <c r="D254" s="692">
        <f t="shared" si="78"/>
        <v>0</v>
      </c>
      <c r="E254" s="427">
        <f t="shared" si="78"/>
        <v>0</v>
      </c>
      <c r="F254" s="773"/>
      <c r="G254" s="106"/>
      <c r="H254" s="773"/>
      <c r="I254" s="106"/>
      <c r="J254" s="773"/>
      <c r="K254" s="106"/>
      <c r="L254" s="773"/>
      <c r="M254" s="106"/>
      <c r="N254" s="773"/>
      <c r="O254" s="106"/>
      <c r="P254" s="773"/>
      <c r="Q254" s="106"/>
      <c r="R254" s="773"/>
      <c r="S254" s="106"/>
      <c r="T254" s="773"/>
      <c r="U254" s="106"/>
      <c r="V254" s="773"/>
      <c r="W254" s="106"/>
      <c r="X254" s="773"/>
      <c r="Y254" s="106"/>
      <c r="Z254" s="773"/>
      <c r="AA254" s="106"/>
      <c r="AB254" s="773"/>
      <c r="AC254" s="106"/>
      <c r="AD254" s="773"/>
      <c r="AE254" s="106"/>
      <c r="AF254" s="773"/>
      <c r="AG254" s="106"/>
      <c r="AH254" s="773"/>
      <c r="AI254" s="106"/>
      <c r="AJ254" s="773"/>
      <c r="AK254" s="106"/>
      <c r="AL254" s="773"/>
      <c r="AM254" s="428"/>
      <c r="AN254" s="800"/>
      <c r="AO254" s="141"/>
      <c r="AP254" s="106"/>
      <c r="AQ254" s="384"/>
      <c r="AR254" s="504"/>
      <c r="AS254" s="773"/>
      <c r="AT254" s="106"/>
      <c r="AU254" s="106"/>
      <c r="AV254" s="106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396" t="s">
        <v>229</v>
      </c>
      <c r="B255" s="5397"/>
      <c r="C255" s="436">
        <f t="shared" si="75"/>
        <v>0</v>
      </c>
      <c r="D255" s="437">
        <f t="shared" si="78"/>
        <v>0</v>
      </c>
      <c r="E255" s="764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752">
        <f t="shared" si="78"/>
        <v>0</v>
      </c>
      <c r="F256" s="36"/>
      <c r="G256" s="40"/>
      <c r="H256" s="36"/>
      <c r="I256" s="40"/>
      <c r="J256" s="36"/>
      <c r="K256" s="40"/>
      <c r="L256" s="36"/>
      <c r="M256" s="40"/>
      <c r="N256" s="36"/>
      <c r="O256" s="40"/>
      <c r="P256" s="36"/>
      <c r="Q256" s="40"/>
      <c r="R256" s="36"/>
      <c r="S256" s="40"/>
      <c r="T256" s="36"/>
      <c r="U256" s="40"/>
      <c r="V256" s="36"/>
      <c r="W256" s="40"/>
      <c r="X256" s="36"/>
      <c r="Y256" s="40"/>
      <c r="Z256" s="36"/>
      <c r="AA256" s="40"/>
      <c r="AB256" s="36"/>
      <c r="AC256" s="40"/>
      <c r="AD256" s="36"/>
      <c r="AE256" s="40"/>
      <c r="AF256" s="36"/>
      <c r="AG256" s="40"/>
      <c r="AH256" s="36"/>
      <c r="AI256" s="40"/>
      <c r="AJ256" s="36"/>
      <c r="AK256" s="40"/>
      <c r="AL256" s="36"/>
      <c r="AM256" s="347"/>
      <c r="AN256" s="363"/>
      <c r="AO256" s="373"/>
      <c r="AP256" s="57"/>
      <c r="AQ256" s="40"/>
      <c r="AR256" s="240"/>
      <c r="AS256" s="36"/>
      <c r="AT256" s="40"/>
      <c r="AU256" s="40"/>
      <c r="AV256" s="40"/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752">
        <f t="shared" si="78"/>
        <v>0</v>
      </c>
      <c r="F257" s="36"/>
      <c r="G257" s="40"/>
      <c r="H257" s="36"/>
      <c r="I257" s="40"/>
      <c r="J257" s="36"/>
      <c r="K257" s="40"/>
      <c r="L257" s="36"/>
      <c r="M257" s="40"/>
      <c r="N257" s="36"/>
      <c r="O257" s="40"/>
      <c r="P257" s="36"/>
      <c r="Q257" s="40"/>
      <c r="R257" s="36"/>
      <c r="S257" s="40"/>
      <c r="T257" s="36"/>
      <c r="U257" s="40"/>
      <c r="V257" s="36"/>
      <c r="W257" s="40"/>
      <c r="X257" s="36"/>
      <c r="Y257" s="40"/>
      <c r="Z257" s="36"/>
      <c r="AA257" s="40"/>
      <c r="AB257" s="36"/>
      <c r="AC257" s="40"/>
      <c r="AD257" s="36"/>
      <c r="AE257" s="40"/>
      <c r="AF257" s="36"/>
      <c r="AG257" s="40"/>
      <c r="AH257" s="36"/>
      <c r="AI257" s="40"/>
      <c r="AJ257" s="36"/>
      <c r="AK257" s="40"/>
      <c r="AL257" s="36"/>
      <c r="AM257" s="347"/>
      <c r="AN257" s="363"/>
      <c r="AO257" s="373"/>
      <c r="AP257" s="57"/>
      <c r="AQ257" s="40"/>
      <c r="AR257" s="240"/>
      <c r="AS257" s="36"/>
      <c r="AT257" s="40"/>
      <c r="AU257" s="40"/>
      <c r="AV257" s="40"/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2</v>
      </c>
      <c r="D258" s="442">
        <f t="shared" si="78"/>
        <v>1</v>
      </c>
      <c r="E258" s="752">
        <f t="shared" si="78"/>
        <v>1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1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1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391" t="s">
        <v>233</v>
      </c>
      <c r="B259" s="1125" t="s">
        <v>234</v>
      </c>
      <c r="C259" s="441">
        <f t="shared" si="75"/>
        <v>0</v>
      </c>
      <c r="D259" s="442">
        <f t="shared" si="78"/>
        <v>0</v>
      </c>
      <c r="E259" s="752">
        <f t="shared" si="78"/>
        <v>0</v>
      </c>
      <c r="F259" s="58">
        <v>0</v>
      </c>
      <c r="G259" s="60">
        <v>0</v>
      </c>
      <c r="H259" s="58">
        <v>0</v>
      </c>
      <c r="I259" s="60">
        <v>0</v>
      </c>
      <c r="J259" s="58">
        <v>0</v>
      </c>
      <c r="K259" s="60">
        <v>0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0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130"/>
      <c r="B260" s="286" t="s">
        <v>235</v>
      </c>
      <c r="C260" s="441">
        <f t="shared" si="75"/>
        <v>1</v>
      </c>
      <c r="D260" s="442">
        <f t="shared" si="78"/>
        <v>0</v>
      </c>
      <c r="E260" s="752">
        <f t="shared" si="78"/>
        <v>1</v>
      </c>
      <c r="F260" s="58">
        <v>0</v>
      </c>
      <c r="G260" s="60">
        <v>0</v>
      </c>
      <c r="H260" s="58">
        <v>0</v>
      </c>
      <c r="I260" s="60">
        <v>0</v>
      </c>
      <c r="J260" s="58">
        <v>0</v>
      </c>
      <c r="K260" s="60">
        <v>0</v>
      </c>
      <c r="L260" s="58">
        <v>0</v>
      </c>
      <c r="M260" s="60">
        <v>1</v>
      </c>
      <c r="N260" s="58">
        <v>0</v>
      </c>
      <c r="O260" s="60">
        <v>0</v>
      </c>
      <c r="P260" s="58">
        <v>0</v>
      </c>
      <c r="Q260" s="60">
        <v>0</v>
      </c>
      <c r="R260" s="58">
        <v>0</v>
      </c>
      <c r="S260" s="60">
        <v>0</v>
      </c>
      <c r="T260" s="58">
        <v>0</v>
      </c>
      <c r="U260" s="60">
        <v>0</v>
      </c>
      <c r="V260" s="58">
        <v>0</v>
      </c>
      <c r="W260" s="60">
        <v>0</v>
      </c>
      <c r="X260" s="58">
        <v>0</v>
      </c>
      <c r="Y260" s="60">
        <v>0</v>
      </c>
      <c r="Z260" s="58">
        <v>0</v>
      </c>
      <c r="AA260" s="60">
        <v>0</v>
      </c>
      <c r="AB260" s="58">
        <v>0</v>
      </c>
      <c r="AC260" s="60">
        <v>0</v>
      </c>
      <c r="AD260" s="58">
        <v>0</v>
      </c>
      <c r="AE260" s="60">
        <v>0</v>
      </c>
      <c r="AF260" s="58">
        <v>0</v>
      </c>
      <c r="AG260" s="60">
        <v>0</v>
      </c>
      <c r="AH260" s="58">
        <v>0</v>
      </c>
      <c r="AI260" s="60">
        <v>0</v>
      </c>
      <c r="AJ260" s="58">
        <v>0</v>
      </c>
      <c r="AK260" s="60">
        <v>0</v>
      </c>
      <c r="AL260" s="58">
        <v>0</v>
      </c>
      <c r="AM260" s="352">
        <v>0</v>
      </c>
      <c r="AN260" s="363">
        <v>0</v>
      </c>
      <c r="AO260" s="373">
        <v>0</v>
      </c>
      <c r="AP260" s="57">
        <v>0</v>
      </c>
      <c r="AQ260" s="60">
        <v>0</v>
      </c>
      <c r="AR260" s="307">
        <v>0</v>
      </c>
      <c r="AS260" s="58">
        <v>0</v>
      </c>
      <c r="AT260" s="60">
        <v>0</v>
      </c>
      <c r="AU260" s="60">
        <v>0</v>
      </c>
      <c r="AV260" s="60"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130"/>
      <c r="B261" s="286" t="s">
        <v>236</v>
      </c>
      <c r="C261" s="441">
        <f t="shared" si="75"/>
        <v>0</v>
      </c>
      <c r="D261" s="442">
        <f t="shared" si="78"/>
        <v>0</v>
      </c>
      <c r="E261" s="752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130"/>
      <c r="B262" s="286" t="s">
        <v>237</v>
      </c>
      <c r="C262" s="441">
        <f t="shared" si="75"/>
        <v>0</v>
      </c>
      <c r="D262" s="442">
        <f t="shared" si="78"/>
        <v>0</v>
      </c>
      <c r="E262" s="752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4731"/>
      <c r="B263" s="477" t="s">
        <v>238</v>
      </c>
      <c r="C263" s="454">
        <f t="shared" si="75"/>
        <v>0</v>
      </c>
      <c r="D263" s="455">
        <f t="shared" si="78"/>
        <v>0</v>
      </c>
      <c r="E263" s="755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718">
        <f t="shared" si="75"/>
        <v>0</v>
      </c>
      <c r="D264" s="432">
        <f t="shared" si="78"/>
        <v>0</v>
      </c>
      <c r="E264" s="416">
        <f t="shared" si="78"/>
        <v>0</v>
      </c>
      <c r="F264" s="719"/>
      <c r="G264" s="417"/>
      <c r="H264" s="719"/>
      <c r="I264" s="417"/>
      <c r="J264" s="719"/>
      <c r="K264" s="417"/>
      <c r="L264" s="719"/>
      <c r="M264" s="417"/>
      <c r="N264" s="719"/>
      <c r="O264" s="417"/>
      <c r="P264" s="719"/>
      <c r="Q264" s="417"/>
      <c r="R264" s="719"/>
      <c r="S264" s="417"/>
      <c r="T264" s="719"/>
      <c r="U264" s="417"/>
      <c r="V264" s="719"/>
      <c r="W264" s="417"/>
      <c r="X264" s="719"/>
      <c r="Y264" s="417"/>
      <c r="Z264" s="719"/>
      <c r="AA264" s="417"/>
      <c r="AB264" s="719"/>
      <c r="AC264" s="417"/>
      <c r="AD264" s="719"/>
      <c r="AE264" s="417"/>
      <c r="AF264" s="719"/>
      <c r="AG264" s="417"/>
      <c r="AH264" s="719"/>
      <c r="AI264" s="417"/>
      <c r="AJ264" s="719"/>
      <c r="AK264" s="417"/>
      <c r="AL264" s="719"/>
      <c r="AM264" s="395"/>
      <c r="AN264" s="363"/>
      <c r="AO264" s="373"/>
      <c r="AP264" s="57"/>
      <c r="AQ264" s="417"/>
      <c r="AR264" s="733"/>
      <c r="AS264" s="71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755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800"/>
      <c r="AO265" s="141"/>
      <c r="AP265" s="106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405" t="s">
        <v>72</v>
      </c>
      <c r="D267" s="5405"/>
      <c r="E267" s="5405"/>
      <c r="F267" s="5414" t="s">
        <v>250</v>
      </c>
      <c r="G267" s="5415"/>
      <c r="H267" s="5414" t="s">
        <v>251</v>
      </c>
      <c r="I267" s="5415"/>
      <c r="J267" s="5414" t="s">
        <v>252</v>
      </c>
      <c r="K267" s="5415"/>
      <c r="L267" s="5414" t="s">
        <v>253</v>
      </c>
      <c r="M267" s="5415"/>
      <c r="N267" s="5414" t="s">
        <v>254</v>
      </c>
      <c r="O267" s="5415"/>
      <c r="P267" s="5414" t="s">
        <v>255</v>
      </c>
      <c r="Q267" s="5415"/>
      <c r="R267" s="5414" t="s">
        <v>256</v>
      </c>
      <c r="S267" s="5415"/>
      <c r="T267" s="5414" t="s">
        <v>257</v>
      </c>
      <c r="U267" s="5415"/>
      <c r="V267" s="5414" t="s">
        <v>258</v>
      </c>
      <c r="W267" s="5415"/>
      <c r="X267" s="5414" t="s">
        <v>259</v>
      </c>
      <c r="Y267" s="5415"/>
      <c r="Z267" s="5414" t="s">
        <v>260</v>
      </c>
      <c r="AA267" s="5415"/>
      <c r="AB267" s="5414" t="s">
        <v>261</v>
      </c>
      <c r="AC267" s="5415"/>
      <c r="AD267" s="5414" t="s">
        <v>262</v>
      </c>
      <c r="AE267" s="5415"/>
      <c r="AF267" s="5414" t="s">
        <v>263</v>
      </c>
      <c r="AG267" s="5415"/>
      <c r="AH267" s="5414" t="s">
        <v>264</v>
      </c>
      <c r="AI267" s="5415"/>
      <c r="AJ267" s="5414" t="s">
        <v>265</v>
      </c>
      <c r="AK267" s="5415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416"/>
      <c r="B268" s="4735"/>
      <c r="C268" s="1023" t="s">
        <v>97</v>
      </c>
      <c r="D268" s="1024" t="s">
        <v>62</v>
      </c>
      <c r="E268" s="1025" t="s">
        <v>98</v>
      </c>
      <c r="F268" s="1099" t="s">
        <v>62</v>
      </c>
      <c r="G268" s="1141" t="s">
        <v>98</v>
      </c>
      <c r="H268" s="1099" t="s">
        <v>62</v>
      </c>
      <c r="I268" s="1141" t="s">
        <v>98</v>
      </c>
      <c r="J268" s="1099" t="s">
        <v>62</v>
      </c>
      <c r="K268" s="1141" t="s">
        <v>98</v>
      </c>
      <c r="L268" s="1099" t="s">
        <v>62</v>
      </c>
      <c r="M268" s="1141" t="s">
        <v>98</v>
      </c>
      <c r="N268" s="1099" t="s">
        <v>62</v>
      </c>
      <c r="O268" s="1141" t="s">
        <v>98</v>
      </c>
      <c r="P268" s="1099" t="s">
        <v>62</v>
      </c>
      <c r="Q268" s="1141" t="s">
        <v>98</v>
      </c>
      <c r="R268" s="1099" t="s">
        <v>62</v>
      </c>
      <c r="S268" s="1141" t="s">
        <v>98</v>
      </c>
      <c r="T268" s="1099" t="s">
        <v>62</v>
      </c>
      <c r="U268" s="1141" t="s">
        <v>98</v>
      </c>
      <c r="V268" s="1099" t="s">
        <v>62</v>
      </c>
      <c r="W268" s="1141" t="s">
        <v>98</v>
      </c>
      <c r="X268" s="1099" t="s">
        <v>62</v>
      </c>
      <c r="Y268" s="1141" t="s">
        <v>98</v>
      </c>
      <c r="Z268" s="1099" t="s">
        <v>62</v>
      </c>
      <c r="AA268" s="1141" t="s">
        <v>98</v>
      </c>
      <c r="AB268" s="1099" t="s">
        <v>62</v>
      </c>
      <c r="AC268" s="1141" t="s">
        <v>98</v>
      </c>
      <c r="AD268" s="1099" t="s">
        <v>62</v>
      </c>
      <c r="AE268" s="1141" t="s">
        <v>98</v>
      </c>
      <c r="AF268" s="1099" t="s">
        <v>62</v>
      </c>
      <c r="AG268" s="1141" t="s">
        <v>98</v>
      </c>
      <c r="AH268" s="1099" t="s">
        <v>62</v>
      </c>
      <c r="AI268" s="1141" t="s">
        <v>98</v>
      </c>
      <c r="AJ268" s="1099" t="s">
        <v>62</v>
      </c>
      <c r="AK268" s="1141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422" t="s">
        <v>266</v>
      </c>
      <c r="B269" s="1045" t="s">
        <v>171</v>
      </c>
      <c r="C269" s="1027">
        <f>SUM(D269+E269)</f>
        <v>0</v>
      </c>
      <c r="D269" s="1028">
        <f>SUM(F269+H269+J269+L269+N269+P269+R269+T269+V269+X269+Z269+AB269+AD269+AF269+AH269+AJ269)</f>
        <v>0</v>
      </c>
      <c r="E269" s="1029">
        <f>SUM(G269+I269+K269+M269+O269+Q269+S269+U269+W269+Y269+AA269+AC269+AE269+AG269+AI269+AK269)</f>
        <v>0</v>
      </c>
      <c r="F269" s="1030"/>
      <c r="G269" s="1031"/>
      <c r="H269" s="1030"/>
      <c r="I269" s="1031"/>
      <c r="J269" s="1030"/>
      <c r="K269" s="1031"/>
      <c r="L269" s="1030"/>
      <c r="M269" s="1031"/>
      <c r="N269" s="1030"/>
      <c r="O269" s="1031"/>
      <c r="P269" s="1030"/>
      <c r="Q269" s="1031"/>
      <c r="R269" s="1030"/>
      <c r="S269" s="1031"/>
      <c r="T269" s="1030"/>
      <c r="U269" s="1031"/>
      <c r="V269" s="1030"/>
      <c r="W269" s="1031"/>
      <c r="X269" s="1030"/>
      <c r="Y269" s="1031"/>
      <c r="Z269" s="1030"/>
      <c r="AA269" s="1031"/>
      <c r="AB269" s="1030"/>
      <c r="AC269" s="1031"/>
      <c r="AD269" s="1030"/>
      <c r="AE269" s="1031"/>
      <c r="AF269" s="1030"/>
      <c r="AG269" s="1031"/>
      <c r="AH269" s="1030"/>
      <c r="AI269" s="1031"/>
      <c r="AJ269" s="1030"/>
      <c r="AK269" s="1031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4867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758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422" t="s">
        <v>267</v>
      </c>
      <c r="B271" s="1045" t="s">
        <v>171</v>
      </c>
      <c r="C271" s="1027">
        <f>SUM(D271+E271)</f>
        <v>0</v>
      </c>
      <c r="D271" s="1028">
        <f t="shared" si="80"/>
        <v>0</v>
      </c>
      <c r="E271" s="1029">
        <f t="shared" si="80"/>
        <v>0</v>
      </c>
      <c r="F271" s="1030"/>
      <c r="G271" s="1031"/>
      <c r="H271" s="1030"/>
      <c r="I271" s="1031"/>
      <c r="J271" s="1030"/>
      <c r="K271" s="1031"/>
      <c r="L271" s="1030"/>
      <c r="M271" s="1031"/>
      <c r="N271" s="1030"/>
      <c r="O271" s="1031"/>
      <c r="P271" s="1030"/>
      <c r="Q271" s="1031"/>
      <c r="R271" s="1030"/>
      <c r="S271" s="1031"/>
      <c r="T271" s="1030"/>
      <c r="U271" s="1031"/>
      <c r="V271" s="1030"/>
      <c r="W271" s="1031"/>
      <c r="X271" s="1030"/>
      <c r="Y271" s="1031"/>
      <c r="Z271" s="1030"/>
      <c r="AA271" s="1031"/>
      <c r="AB271" s="1030"/>
      <c r="AC271" s="1031"/>
      <c r="AD271" s="1030"/>
      <c r="AE271" s="1031"/>
      <c r="AF271" s="1030"/>
      <c r="AG271" s="1031"/>
      <c r="AH271" s="1030"/>
      <c r="AI271" s="1031"/>
      <c r="AJ271" s="1030"/>
      <c r="AK271" s="1031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4867"/>
      <c r="B272" s="88" t="s">
        <v>85</v>
      </c>
      <c r="C272" s="779">
        <f>SUM(D272+E272)</f>
        <v>0</v>
      </c>
      <c r="D272" s="242">
        <f t="shared" si="80"/>
        <v>0</v>
      </c>
      <c r="E272" s="756">
        <f t="shared" si="80"/>
        <v>0</v>
      </c>
      <c r="F272" s="773"/>
      <c r="G272" s="106"/>
      <c r="H272" s="773"/>
      <c r="I272" s="106"/>
      <c r="J272" s="773"/>
      <c r="K272" s="106"/>
      <c r="L272" s="773"/>
      <c r="M272" s="106"/>
      <c r="N272" s="773"/>
      <c r="O272" s="106"/>
      <c r="P272" s="773"/>
      <c r="Q272" s="106"/>
      <c r="R272" s="773"/>
      <c r="S272" s="106"/>
      <c r="T272" s="773"/>
      <c r="U272" s="106"/>
      <c r="V272" s="773"/>
      <c r="W272" s="106"/>
      <c r="X272" s="773"/>
      <c r="Y272" s="106"/>
      <c r="Z272" s="773"/>
      <c r="AA272" s="106"/>
      <c r="AB272" s="773"/>
      <c r="AC272" s="106"/>
      <c r="AD272" s="773"/>
      <c r="AE272" s="106"/>
      <c r="AF272" s="773"/>
      <c r="AG272" s="106"/>
      <c r="AH272" s="773"/>
      <c r="AI272" s="106"/>
      <c r="AJ272" s="773"/>
      <c r="AK272" s="106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423" t="s">
        <v>269</v>
      </c>
      <c r="B274" s="5422" t="s">
        <v>270</v>
      </c>
      <c r="C274" s="4905" t="s">
        <v>4</v>
      </c>
      <c r="D274" s="4789"/>
      <c r="E274" s="4889"/>
      <c r="F274" s="5424" t="s">
        <v>271</v>
      </c>
      <c r="G274" s="5425"/>
      <c r="H274" s="5425"/>
      <c r="I274" s="5425"/>
      <c r="J274" s="5425"/>
      <c r="K274" s="5425"/>
      <c r="L274" s="5425"/>
      <c r="M274" s="5425"/>
      <c r="N274" s="5425"/>
      <c r="O274" s="5425"/>
      <c r="P274" s="5425"/>
      <c r="Q274" s="5425"/>
      <c r="R274" s="5425"/>
      <c r="S274" s="5425"/>
      <c r="T274" s="5425"/>
      <c r="U274" s="5425"/>
      <c r="V274" s="5425"/>
      <c r="W274" s="5425"/>
      <c r="X274" s="5425"/>
      <c r="Y274" s="5425"/>
      <c r="Z274" s="5425"/>
      <c r="AA274" s="5425"/>
      <c r="AB274" s="5425"/>
      <c r="AC274" s="5425"/>
      <c r="AD274" s="5425"/>
      <c r="AE274" s="5425"/>
      <c r="AF274" s="5425"/>
      <c r="AG274" s="5425"/>
      <c r="AH274" s="5425"/>
      <c r="AI274" s="5425"/>
      <c r="AJ274" s="5425"/>
      <c r="AK274" s="5426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166"/>
      <c r="B275" s="5168"/>
      <c r="C275" s="5416"/>
      <c r="D275" s="4790"/>
      <c r="E275" s="4735"/>
      <c r="F275" s="5424" t="s">
        <v>183</v>
      </c>
      <c r="G275" s="5427"/>
      <c r="H275" s="5424" t="s">
        <v>184</v>
      </c>
      <c r="I275" s="5427"/>
      <c r="J275" s="5424" t="s">
        <v>119</v>
      </c>
      <c r="K275" s="5427"/>
      <c r="L275" s="5424" t="s">
        <v>12</v>
      </c>
      <c r="M275" s="5427"/>
      <c r="N275" s="5414" t="s">
        <v>13</v>
      </c>
      <c r="O275" s="5415"/>
      <c r="P275" s="5414" t="s">
        <v>14</v>
      </c>
      <c r="Q275" s="5415"/>
      <c r="R275" s="5414" t="s">
        <v>15</v>
      </c>
      <c r="S275" s="5415"/>
      <c r="T275" s="5414" t="s">
        <v>16</v>
      </c>
      <c r="U275" s="5415"/>
      <c r="V275" s="5414" t="s">
        <v>17</v>
      </c>
      <c r="W275" s="5415"/>
      <c r="X275" s="5414" t="s">
        <v>18</v>
      </c>
      <c r="Y275" s="5415"/>
      <c r="Z275" s="5414" t="s">
        <v>273</v>
      </c>
      <c r="AA275" s="5415"/>
      <c r="AB275" s="5414" t="s">
        <v>45</v>
      </c>
      <c r="AC275" s="5415"/>
      <c r="AD275" s="5414" t="s">
        <v>46</v>
      </c>
      <c r="AE275" s="5415"/>
      <c r="AF275" s="5414" t="s">
        <v>274</v>
      </c>
      <c r="AG275" s="5415"/>
      <c r="AH275" s="5414" t="s">
        <v>275</v>
      </c>
      <c r="AI275" s="5415"/>
      <c r="AJ275" s="5389" t="s">
        <v>276</v>
      </c>
      <c r="AK275" s="5428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4870"/>
      <c r="B276" s="4867"/>
      <c r="C276" s="1142" t="s">
        <v>97</v>
      </c>
      <c r="D276" s="1143" t="s">
        <v>62</v>
      </c>
      <c r="E276" s="749" t="s">
        <v>98</v>
      </c>
      <c r="F276" s="1144" t="s">
        <v>62</v>
      </c>
      <c r="G276" s="686" t="s">
        <v>98</v>
      </c>
      <c r="H276" s="1144" t="s">
        <v>62</v>
      </c>
      <c r="I276" s="686" t="s">
        <v>98</v>
      </c>
      <c r="J276" s="1144" t="s">
        <v>62</v>
      </c>
      <c r="K276" s="686" t="s">
        <v>98</v>
      </c>
      <c r="L276" s="1144" t="s">
        <v>62</v>
      </c>
      <c r="M276" s="686" t="s">
        <v>98</v>
      </c>
      <c r="N276" s="1144" t="s">
        <v>62</v>
      </c>
      <c r="O276" s="686" t="s">
        <v>98</v>
      </c>
      <c r="P276" s="1144" t="s">
        <v>62</v>
      </c>
      <c r="Q276" s="686" t="s">
        <v>98</v>
      </c>
      <c r="R276" s="1144" t="s">
        <v>62</v>
      </c>
      <c r="S276" s="686" t="s">
        <v>98</v>
      </c>
      <c r="T276" s="1145" t="s">
        <v>62</v>
      </c>
      <c r="U276" s="1145" t="s">
        <v>98</v>
      </c>
      <c r="V276" s="1146" t="s">
        <v>62</v>
      </c>
      <c r="W276" s="686" t="s">
        <v>98</v>
      </c>
      <c r="X276" s="1144" t="s">
        <v>62</v>
      </c>
      <c r="Y276" s="686" t="s">
        <v>98</v>
      </c>
      <c r="Z276" s="1144" t="s">
        <v>62</v>
      </c>
      <c r="AA276" s="686" t="s">
        <v>98</v>
      </c>
      <c r="AB276" s="1144" t="s">
        <v>62</v>
      </c>
      <c r="AC276" s="686" t="s">
        <v>98</v>
      </c>
      <c r="AD276" s="1144" t="s">
        <v>62</v>
      </c>
      <c r="AE276" s="686" t="s">
        <v>98</v>
      </c>
      <c r="AF276" s="1144" t="s">
        <v>62</v>
      </c>
      <c r="AG276" s="686" t="s">
        <v>98</v>
      </c>
      <c r="AH276" s="1144" t="s">
        <v>62</v>
      </c>
      <c r="AI276" s="686" t="s">
        <v>98</v>
      </c>
      <c r="AJ276" s="1144" t="s">
        <v>62</v>
      </c>
      <c r="AK276" s="687" t="s">
        <v>98</v>
      </c>
      <c r="AL276" s="4735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422" t="s">
        <v>277</v>
      </c>
      <c r="B277" s="1147" t="s">
        <v>73</v>
      </c>
      <c r="C277" s="1148">
        <f>SUM(D277+E277)</f>
        <v>0</v>
      </c>
      <c r="D277" s="1149">
        <f>SUM(F277+H277+J277+L277+N277+P277+R277+T277+V277+X277+Z277+AB277+AD277+AF277+AH277+AJ277)</f>
        <v>0</v>
      </c>
      <c r="E277" s="1071">
        <f>SUM(G277+I277+K277+M277+O277+Q277+S277+U277+W277+Y277+AA277+AC277+AE277+AG277+AI277+AK277)</f>
        <v>0</v>
      </c>
      <c r="F277" s="1030"/>
      <c r="G277" s="1031"/>
      <c r="H277" s="1030"/>
      <c r="I277" s="1031"/>
      <c r="J277" s="1030"/>
      <c r="K277" s="1031"/>
      <c r="L277" s="1030"/>
      <c r="M277" s="1031"/>
      <c r="N277" s="1030"/>
      <c r="O277" s="1031"/>
      <c r="P277" s="1030"/>
      <c r="Q277" s="1031"/>
      <c r="R277" s="1030"/>
      <c r="S277" s="1031"/>
      <c r="T277" s="1030"/>
      <c r="U277" s="1031"/>
      <c r="V277" s="1030"/>
      <c r="W277" s="1031"/>
      <c r="X277" s="1030"/>
      <c r="Y277" s="1031"/>
      <c r="Z277" s="1030"/>
      <c r="AA277" s="1031"/>
      <c r="AB277" s="1030"/>
      <c r="AC277" s="1031"/>
      <c r="AD277" s="1030"/>
      <c r="AE277" s="1031"/>
      <c r="AF277" s="1030"/>
      <c r="AG277" s="1031"/>
      <c r="AH277" s="1030"/>
      <c r="AI277" s="1031"/>
      <c r="AJ277" s="1030"/>
      <c r="AK277" s="1032"/>
      <c r="AL277" s="1031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4867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422" t="s">
        <v>278</v>
      </c>
      <c r="B279" s="734" t="s">
        <v>73</v>
      </c>
      <c r="C279" s="721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1040"/>
      <c r="AW279" s="970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4867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1054"/>
      <c r="AW280" s="1003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722"/>
      <c r="AV281" s="1054"/>
      <c r="AW281" s="1003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404" t="s">
        <v>281</v>
      </c>
      <c r="D282" s="5404"/>
      <c r="E282" s="5404"/>
      <c r="F282" s="5414" t="s">
        <v>282</v>
      </c>
      <c r="G282" s="5430"/>
      <c r="H282" s="5430"/>
      <c r="I282" s="5430"/>
      <c r="J282" s="5430"/>
      <c r="K282" s="5430"/>
      <c r="L282" s="5430"/>
      <c r="M282" s="5430"/>
      <c r="N282" s="5430"/>
      <c r="O282" s="5430"/>
      <c r="P282" s="5430"/>
      <c r="Q282" s="5430"/>
      <c r="R282" s="5430"/>
      <c r="S282" s="5430"/>
      <c r="T282" s="5430"/>
      <c r="U282" s="5430"/>
      <c r="V282" s="5430"/>
      <c r="W282" s="5430"/>
      <c r="X282" s="5430"/>
      <c r="Y282" s="5430"/>
      <c r="Z282" s="5430"/>
      <c r="AA282" s="5430"/>
      <c r="AB282" s="5430"/>
      <c r="AC282" s="5430"/>
      <c r="AD282" s="5430"/>
      <c r="AE282" s="5430"/>
      <c r="AF282" s="5430"/>
      <c r="AG282" s="5430"/>
      <c r="AH282" s="5430"/>
      <c r="AI282" s="5430"/>
      <c r="AJ282" s="5430"/>
      <c r="AK282" s="5430"/>
      <c r="AL282" s="5430"/>
      <c r="AM282" s="5431"/>
      <c r="AN282" s="5400" t="s">
        <v>85</v>
      </c>
      <c r="AO282" s="5400"/>
      <c r="AP282" s="5390"/>
      <c r="AQ282" s="5055" t="s">
        <v>283</v>
      </c>
      <c r="AR282" s="4918"/>
      <c r="AS282" s="5391" t="s">
        <v>7</v>
      </c>
      <c r="AT282" s="5391" t="s">
        <v>8</v>
      </c>
      <c r="AU282" s="4889" t="s">
        <v>244</v>
      </c>
      <c r="AV282" s="1150"/>
      <c r="AW282" s="1151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429"/>
      <c r="D283" s="5429"/>
      <c r="E283" s="5429"/>
      <c r="F283" s="5432" t="s">
        <v>284</v>
      </c>
      <c r="G283" s="5400"/>
      <c r="H283" s="5432" t="s">
        <v>183</v>
      </c>
      <c r="I283" s="5400"/>
      <c r="J283" s="5432" t="s">
        <v>184</v>
      </c>
      <c r="K283" s="5400"/>
      <c r="L283" s="5432" t="s">
        <v>119</v>
      </c>
      <c r="M283" s="5400"/>
      <c r="N283" s="5432" t="s">
        <v>12</v>
      </c>
      <c r="O283" s="5400"/>
      <c r="P283" s="5432" t="s">
        <v>121</v>
      </c>
      <c r="Q283" s="5390"/>
      <c r="R283" s="5432" t="s">
        <v>122</v>
      </c>
      <c r="S283" s="5390"/>
      <c r="T283" s="5432" t="s">
        <v>123</v>
      </c>
      <c r="U283" s="5390"/>
      <c r="V283" s="5432" t="s">
        <v>124</v>
      </c>
      <c r="W283" s="5390"/>
      <c r="X283" s="5432" t="s">
        <v>125</v>
      </c>
      <c r="Y283" s="5390"/>
      <c r="Z283" s="5432" t="s">
        <v>126</v>
      </c>
      <c r="AA283" s="5390"/>
      <c r="AB283" s="5432" t="s">
        <v>127</v>
      </c>
      <c r="AC283" s="5390"/>
      <c r="AD283" s="5432" t="s">
        <v>128</v>
      </c>
      <c r="AE283" s="5390"/>
      <c r="AF283" s="5432" t="s">
        <v>129</v>
      </c>
      <c r="AG283" s="5390"/>
      <c r="AH283" s="5432" t="s">
        <v>130</v>
      </c>
      <c r="AI283" s="5390"/>
      <c r="AJ283" s="5432" t="s">
        <v>131</v>
      </c>
      <c r="AK283" s="5390"/>
      <c r="AL283" s="5432" t="s">
        <v>132</v>
      </c>
      <c r="AM283" s="5434"/>
      <c r="AN283" s="4887" t="s">
        <v>285</v>
      </c>
      <c r="AO283" s="4887" t="s">
        <v>286</v>
      </c>
      <c r="AP283" s="4889" t="s">
        <v>287</v>
      </c>
      <c r="AQ283" s="5433"/>
      <c r="AR283" s="4884"/>
      <c r="AS283" s="5130"/>
      <c r="AT283" s="5130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416"/>
      <c r="B284" s="4735"/>
      <c r="C284" s="1152" t="s">
        <v>97</v>
      </c>
      <c r="D284" s="1153" t="s">
        <v>62</v>
      </c>
      <c r="E284" s="1141" t="s">
        <v>98</v>
      </c>
      <c r="F284" s="1152" t="s">
        <v>288</v>
      </c>
      <c r="G284" s="1154" t="s">
        <v>98</v>
      </c>
      <c r="H284" s="1152" t="s">
        <v>288</v>
      </c>
      <c r="I284" s="1154" t="s">
        <v>98</v>
      </c>
      <c r="J284" s="1152" t="s">
        <v>288</v>
      </c>
      <c r="K284" s="1154" t="s">
        <v>98</v>
      </c>
      <c r="L284" s="1152" t="s">
        <v>288</v>
      </c>
      <c r="M284" s="1154" t="s">
        <v>98</v>
      </c>
      <c r="N284" s="1152" t="s">
        <v>288</v>
      </c>
      <c r="O284" s="1154" t="s">
        <v>98</v>
      </c>
      <c r="P284" s="1152" t="s">
        <v>288</v>
      </c>
      <c r="Q284" s="1154" t="s">
        <v>98</v>
      </c>
      <c r="R284" s="1152" t="s">
        <v>288</v>
      </c>
      <c r="S284" s="1154" t="s">
        <v>98</v>
      </c>
      <c r="T284" s="1152" t="s">
        <v>288</v>
      </c>
      <c r="U284" s="1154" t="s">
        <v>98</v>
      </c>
      <c r="V284" s="1152" t="s">
        <v>288</v>
      </c>
      <c r="W284" s="1154" t="s">
        <v>98</v>
      </c>
      <c r="X284" s="1152" t="s">
        <v>288</v>
      </c>
      <c r="Y284" s="1154" t="s">
        <v>98</v>
      </c>
      <c r="Z284" s="1152" t="s">
        <v>288</v>
      </c>
      <c r="AA284" s="1154" t="s">
        <v>98</v>
      </c>
      <c r="AB284" s="1152" t="s">
        <v>288</v>
      </c>
      <c r="AC284" s="1154" t="s">
        <v>98</v>
      </c>
      <c r="AD284" s="1152" t="s">
        <v>288</v>
      </c>
      <c r="AE284" s="1154" t="s">
        <v>98</v>
      </c>
      <c r="AF284" s="1152" t="s">
        <v>288</v>
      </c>
      <c r="AG284" s="1154" t="s">
        <v>98</v>
      </c>
      <c r="AH284" s="1152" t="s">
        <v>288</v>
      </c>
      <c r="AI284" s="1154" t="s">
        <v>98</v>
      </c>
      <c r="AJ284" s="1152" t="s">
        <v>288</v>
      </c>
      <c r="AK284" s="1154" t="s">
        <v>98</v>
      </c>
      <c r="AL284" s="1152" t="s">
        <v>288</v>
      </c>
      <c r="AM284" s="1155" t="s">
        <v>98</v>
      </c>
      <c r="AN284" s="4888"/>
      <c r="AO284" s="4888"/>
      <c r="AP284" s="4735"/>
      <c r="AQ284" s="1152" t="s">
        <v>289</v>
      </c>
      <c r="AR284" s="750" t="s">
        <v>290</v>
      </c>
      <c r="AS284" s="4731"/>
      <c r="AT284" s="4731"/>
      <c r="AU284" s="4735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435" t="s">
        <v>291</v>
      </c>
      <c r="B285" s="5411"/>
      <c r="C285" s="1156">
        <f t="shared" ref="C285:C294" si="82">SUM(D285+E285)</f>
        <v>4</v>
      </c>
      <c r="D285" s="1157">
        <f>SUM(F285+H285+J285+L285+N285+P285+R285+T285+V285+X285+Z285+AB285+AD285+AF285+AH285+AJ285+AL285)</f>
        <v>0</v>
      </c>
      <c r="E285" s="1114">
        <f>SUM(G285+I285+K285+M285+O285+Q285+S285+U285+W285+Y285+AA285+AC285+AE285+AG285+AI285+AK285+AM285)</f>
        <v>4</v>
      </c>
      <c r="F285" s="1156">
        <f>SUM(F295:F303)</f>
        <v>0</v>
      </c>
      <c r="G285" s="1158">
        <f>SUM(G295:G303)</f>
        <v>0</v>
      </c>
      <c r="H285" s="1156">
        <f>SUM(H295:H303)</f>
        <v>0</v>
      </c>
      <c r="I285" s="1158">
        <f>SUM(I295:I303)</f>
        <v>0</v>
      </c>
      <c r="J285" s="1156">
        <f>SUM(J295:J303)</f>
        <v>0</v>
      </c>
      <c r="K285" s="1158">
        <f>SUM(K286:K303)</f>
        <v>0</v>
      </c>
      <c r="L285" s="1156">
        <f>SUM(L295:L303)</f>
        <v>0</v>
      </c>
      <c r="M285" s="1158">
        <f>SUM(M286:M303)</f>
        <v>0</v>
      </c>
      <c r="N285" s="1156">
        <f>SUM(N295:N303)</f>
        <v>0</v>
      </c>
      <c r="O285" s="1158">
        <f>SUM(O286:O303)</f>
        <v>2</v>
      </c>
      <c r="P285" s="1156">
        <f>SUM(P295:P303)</f>
        <v>0</v>
      </c>
      <c r="Q285" s="1158">
        <f>SUM(Q286:Q303)</f>
        <v>1</v>
      </c>
      <c r="R285" s="1156">
        <f>SUM(R295:R303)</f>
        <v>0</v>
      </c>
      <c r="S285" s="1158">
        <f>SUM(S286:S303)</f>
        <v>1</v>
      </c>
      <c r="T285" s="1156">
        <f>SUM(T295:T303)</f>
        <v>0</v>
      </c>
      <c r="U285" s="1158">
        <f>SUM(U286:U303)</f>
        <v>0</v>
      </c>
      <c r="V285" s="1156">
        <f>SUM(V295:V303)</f>
        <v>0</v>
      </c>
      <c r="W285" s="1158">
        <f>SUM(W286:W303)</f>
        <v>0</v>
      </c>
      <c r="X285" s="1156">
        <f>SUM(X295:X303)</f>
        <v>0</v>
      </c>
      <c r="Y285" s="1158">
        <f>SUM(Y286:Y303)</f>
        <v>0</v>
      </c>
      <c r="Z285" s="1156">
        <f>SUM(Z295:Z303)</f>
        <v>0</v>
      </c>
      <c r="AA285" s="1158">
        <f>SUM(AA286:AA303)</f>
        <v>0</v>
      </c>
      <c r="AB285" s="1156">
        <f t="shared" ref="AB285:AM285" si="83">SUM(AB295:AB303)</f>
        <v>0</v>
      </c>
      <c r="AC285" s="1158">
        <f>SUM(AC286:AC303)</f>
        <v>0</v>
      </c>
      <c r="AD285" s="1156">
        <f t="shared" si="83"/>
        <v>0</v>
      </c>
      <c r="AE285" s="1158">
        <f t="shared" si="83"/>
        <v>0</v>
      </c>
      <c r="AF285" s="1156">
        <f t="shared" si="83"/>
        <v>0</v>
      </c>
      <c r="AG285" s="1158">
        <f t="shared" si="83"/>
        <v>0</v>
      </c>
      <c r="AH285" s="1156">
        <f t="shared" si="83"/>
        <v>0</v>
      </c>
      <c r="AI285" s="1158">
        <f t="shared" si="83"/>
        <v>0</v>
      </c>
      <c r="AJ285" s="1156">
        <f t="shared" si="83"/>
        <v>0</v>
      </c>
      <c r="AK285" s="1158">
        <f t="shared" si="83"/>
        <v>0</v>
      </c>
      <c r="AL285" s="1156">
        <f>SUM(AL295:AL303)</f>
        <v>0</v>
      </c>
      <c r="AM285" s="1159">
        <f t="shared" si="83"/>
        <v>0</v>
      </c>
      <c r="AN285" s="1160">
        <f t="shared" ref="AN285:AU285" si="84">SUM(AN286:AN303)</f>
        <v>0</v>
      </c>
      <c r="AO285" s="1160">
        <f t="shared" si="84"/>
        <v>0</v>
      </c>
      <c r="AP285" s="1161">
        <f t="shared" si="84"/>
        <v>0</v>
      </c>
      <c r="AQ285" s="1156">
        <f t="shared" si="84"/>
        <v>0</v>
      </c>
      <c r="AR285" s="1161">
        <f t="shared" si="84"/>
        <v>0</v>
      </c>
      <c r="AS285" s="1162">
        <f t="shared" si="84"/>
        <v>0</v>
      </c>
      <c r="AT285" s="1162">
        <f t="shared" si="84"/>
        <v>0</v>
      </c>
      <c r="AU285" s="1114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1163" t="s">
        <v>33</v>
      </c>
      <c r="C286" s="234">
        <f t="shared" si="82"/>
        <v>0</v>
      </c>
      <c r="D286" s="1164"/>
      <c r="E286" s="1165">
        <f t="shared" ref="E286:E294" si="85">SUM(K286+M286+O286+Q286+S286+U286+W286+Y286+AA286+AC286)</f>
        <v>0</v>
      </c>
      <c r="F286" s="1166"/>
      <c r="G286" s="507"/>
      <c r="H286" s="1166"/>
      <c r="I286" s="507"/>
      <c r="J286" s="1166"/>
      <c r="K286" s="57"/>
      <c r="L286" s="1166"/>
      <c r="M286" s="57"/>
      <c r="N286" s="1166"/>
      <c r="O286" s="57"/>
      <c r="P286" s="1166"/>
      <c r="Q286" s="57"/>
      <c r="R286" s="1166"/>
      <c r="S286" s="57"/>
      <c r="T286" s="1166"/>
      <c r="U286" s="57"/>
      <c r="V286" s="1166"/>
      <c r="W286" s="57"/>
      <c r="X286" s="1166"/>
      <c r="Y286" s="57"/>
      <c r="Z286" s="1166"/>
      <c r="AA286" s="57"/>
      <c r="AB286" s="1166"/>
      <c r="AC286" s="57"/>
      <c r="AD286" s="1166"/>
      <c r="AE286" s="507"/>
      <c r="AF286" s="1166"/>
      <c r="AG286" s="507"/>
      <c r="AH286" s="1166"/>
      <c r="AI286" s="507"/>
      <c r="AJ286" s="1166"/>
      <c r="AK286" s="507"/>
      <c r="AL286" s="1166"/>
      <c r="AM286" s="551"/>
      <c r="AN286" s="1167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764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1</v>
      </c>
      <c r="D288" s="554"/>
      <c r="E288" s="752">
        <f t="shared" si="85"/>
        <v>1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>
        <v>1</v>
      </c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>
        <v>0</v>
      </c>
      <c r="AO288" s="237">
        <v>0</v>
      </c>
      <c r="AP288" s="40">
        <v>0</v>
      </c>
      <c r="AQ288" s="36">
        <v>0</v>
      </c>
      <c r="AR288" s="40">
        <v>0</v>
      </c>
      <c r="AS288" s="240">
        <v>0</v>
      </c>
      <c r="AT288" s="240">
        <v>0</v>
      </c>
      <c r="AU288" s="40">
        <v>0</v>
      </c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752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752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752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752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752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4894"/>
      <c r="B294" s="757" t="s">
        <v>299</v>
      </c>
      <c r="C294" s="287">
        <f t="shared" si="82"/>
        <v>0</v>
      </c>
      <c r="D294" s="559"/>
      <c r="E294" s="755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1168" t="s">
        <v>33</v>
      </c>
      <c r="C295" s="436">
        <f t="shared" ref="C295:C303" si="93">SUM(D295+E295)</f>
        <v>1</v>
      </c>
      <c r="D295" s="437">
        <f>SUM(F295+H295+J295+L295+N295+P295+R295+T295+V295+X295+Z295+AB295+AD295+AF295+AH295+AJ295+AL295)</f>
        <v>0</v>
      </c>
      <c r="E295" s="764">
        <f>SUM(G295+I295+K295+M295+O295+Q295+S295+U295+W295+Y295+AA295+AC295+AE295+AG295+AI295+AK295+AM295)</f>
        <v>1</v>
      </c>
      <c r="F295" s="1169"/>
      <c r="G295" s="1170"/>
      <c r="H295" s="1171"/>
      <c r="I295" s="1170"/>
      <c r="J295" s="1171"/>
      <c r="K295" s="381"/>
      <c r="L295" s="1172"/>
      <c r="M295" s="1170"/>
      <c r="N295" s="1171"/>
      <c r="O295" s="1173">
        <v>1</v>
      </c>
      <c r="P295" s="1169"/>
      <c r="Q295" s="1170"/>
      <c r="R295" s="1171"/>
      <c r="S295" s="1173"/>
      <c r="T295" s="1169"/>
      <c r="U295" s="1170"/>
      <c r="V295" s="1171"/>
      <c r="W295" s="1173"/>
      <c r="X295" s="1169"/>
      <c r="Y295" s="1170"/>
      <c r="Z295" s="1171"/>
      <c r="AA295" s="1173"/>
      <c r="AB295" s="1169"/>
      <c r="AC295" s="1170"/>
      <c r="AD295" s="1171"/>
      <c r="AE295" s="1173"/>
      <c r="AF295" s="1169"/>
      <c r="AG295" s="1170"/>
      <c r="AH295" s="1171"/>
      <c r="AI295" s="1173"/>
      <c r="AJ295" s="1169"/>
      <c r="AK295" s="1170"/>
      <c r="AL295" s="1171"/>
      <c r="AM295" s="1174"/>
      <c r="AN295" s="1167">
        <v>0</v>
      </c>
      <c r="AO295" s="373">
        <v>0</v>
      </c>
      <c r="AP295" s="57">
        <v>0</v>
      </c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764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2</v>
      </c>
      <c r="D297" s="235">
        <f t="shared" si="94"/>
        <v>0</v>
      </c>
      <c r="E297" s="752">
        <f t="shared" si="94"/>
        <v>2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>
        <v>1</v>
      </c>
      <c r="P297" s="36"/>
      <c r="Q297" s="41">
        <v>1</v>
      </c>
      <c r="R297" s="237"/>
      <c r="S297" s="38"/>
      <c r="T297" s="36"/>
      <c r="U297" s="41"/>
      <c r="V297" s="237"/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>
        <v>0</v>
      </c>
      <c r="AO297" s="237">
        <v>0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752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752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752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752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752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305"/>
      <c r="B303" s="757" t="s">
        <v>299</v>
      </c>
      <c r="C303" s="287">
        <f t="shared" si="93"/>
        <v>0</v>
      </c>
      <c r="D303" s="288">
        <f t="shared" si="94"/>
        <v>0</v>
      </c>
      <c r="E303" s="755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1176"/>
      <c r="AY303" s="1177"/>
      <c r="AZ303" s="1177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1176"/>
      <c r="AY304" s="1177"/>
      <c r="AZ304" s="1177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436" t="s">
        <v>302</v>
      </c>
      <c r="G305" s="5430"/>
      <c r="H305" s="5430"/>
      <c r="I305" s="5430"/>
      <c r="J305" s="5430"/>
      <c r="K305" s="5430"/>
      <c r="L305" s="5430"/>
      <c r="M305" s="5430"/>
      <c r="N305" s="5430"/>
      <c r="O305" s="5430"/>
      <c r="P305" s="5430"/>
      <c r="Q305" s="5430"/>
      <c r="R305" s="5430"/>
      <c r="S305" s="5430"/>
      <c r="T305" s="5430"/>
      <c r="U305" s="5430"/>
      <c r="V305" s="5430"/>
      <c r="W305" s="5430"/>
      <c r="X305" s="5430"/>
      <c r="Y305" s="5430"/>
      <c r="Z305" s="5430"/>
      <c r="AA305" s="5430"/>
      <c r="AB305" s="5430"/>
      <c r="AC305" s="5430"/>
      <c r="AD305" s="5430"/>
      <c r="AE305" s="5430"/>
      <c r="AF305" s="5430"/>
      <c r="AG305" s="5430"/>
      <c r="AH305" s="5430"/>
      <c r="AI305" s="5430"/>
      <c r="AJ305" s="5430"/>
      <c r="AK305" s="5430"/>
      <c r="AL305" s="5430"/>
      <c r="AM305" s="5430"/>
      <c r="AN305" s="5430"/>
      <c r="AO305" s="5430"/>
      <c r="AP305" s="5430"/>
      <c r="AQ305" s="5430"/>
      <c r="AR305" s="5430"/>
      <c r="AS305" s="5437"/>
      <c r="AT305" s="5438" t="s">
        <v>283</v>
      </c>
      <c r="AU305" s="5439"/>
      <c r="AV305" s="5391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443"/>
      <c r="D306" s="4909"/>
      <c r="E306" s="4894"/>
      <c r="F306" s="5432" t="s">
        <v>303</v>
      </c>
      <c r="G306" s="5400"/>
      <c r="H306" s="5432" t="s">
        <v>304</v>
      </c>
      <c r="I306" s="5400"/>
      <c r="J306" s="5432" t="s">
        <v>305</v>
      </c>
      <c r="K306" s="5400"/>
      <c r="L306" s="5432" t="s">
        <v>306</v>
      </c>
      <c r="M306" s="5400"/>
      <c r="N306" s="5432" t="s">
        <v>307</v>
      </c>
      <c r="O306" s="5400"/>
      <c r="P306" s="5432" t="s">
        <v>184</v>
      </c>
      <c r="Q306" s="5400"/>
      <c r="R306" s="5432" t="s">
        <v>119</v>
      </c>
      <c r="S306" s="5400"/>
      <c r="T306" s="5432" t="s">
        <v>12</v>
      </c>
      <c r="U306" s="5400"/>
      <c r="V306" s="5432" t="s">
        <v>121</v>
      </c>
      <c r="W306" s="5390"/>
      <c r="X306" s="5432" t="s">
        <v>122</v>
      </c>
      <c r="Y306" s="5390"/>
      <c r="Z306" s="5432" t="s">
        <v>123</v>
      </c>
      <c r="AA306" s="5390"/>
      <c r="AB306" s="5432" t="s">
        <v>124</v>
      </c>
      <c r="AC306" s="5390"/>
      <c r="AD306" s="5432" t="s">
        <v>125</v>
      </c>
      <c r="AE306" s="5390"/>
      <c r="AF306" s="5432" t="s">
        <v>126</v>
      </c>
      <c r="AG306" s="5390"/>
      <c r="AH306" s="5432" t="s">
        <v>127</v>
      </c>
      <c r="AI306" s="5390"/>
      <c r="AJ306" s="5432" t="s">
        <v>128</v>
      </c>
      <c r="AK306" s="5390"/>
      <c r="AL306" s="5432" t="s">
        <v>129</v>
      </c>
      <c r="AM306" s="5390"/>
      <c r="AN306" s="5432" t="s">
        <v>130</v>
      </c>
      <c r="AO306" s="5390"/>
      <c r="AP306" s="5432" t="s">
        <v>131</v>
      </c>
      <c r="AQ306" s="5390"/>
      <c r="AR306" s="5432" t="s">
        <v>132</v>
      </c>
      <c r="AS306" s="5434"/>
      <c r="AT306" s="5445" t="s">
        <v>289</v>
      </c>
      <c r="AU306" s="4729" t="s">
        <v>290</v>
      </c>
      <c r="AV306" s="5130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416"/>
      <c r="B307" s="4735"/>
      <c r="C307" s="1152" t="s">
        <v>97</v>
      </c>
      <c r="D307" s="1178" t="s">
        <v>62</v>
      </c>
      <c r="E307" s="767" t="s">
        <v>98</v>
      </c>
      <c r="F307" s="1152" t="s">
        <v>288</v>
      </c>
      <c r="G307" s="1154" t="s">
        <v>98</v>
      </c>
      <c r="H307" s="1152" t="s">
        <v>288</v>
      </c>
      <c r="I307" s="1154" t="s">
        <v>98</v>
      </c>
      <c r="J307" s="1152" t="s">
        <v>288</v>
      </c>
      <c r="K307" s="1154" t="s">
        <v>98</v>
      </c>
      <c r="L307" s="1152" t="s">
        <v>288</v>
      </c>
      <c r="M307" s="1154" t="s">
        <v>98</v>
      </c>
      <c r="N307" s="1152" t="s">
        <v>288</v>
      </c>
      <c r="O307" s="1154" t="s">
        <v>98</v>
      </c>
      <c r="P307" s="1152" t="s">
        <v>288</v>
      </c>
      <c r="Q307" s="1154" t="s">
        <v>98</v>
      </c>
      <c r="R307" s="1152" t="s">
        <v>288</v>
      </c>
      <c r="S307" s="1154" t="s">
        <v>98</v>
      </c>
      <c r="T307" s="1152" t="s">
        <v>288</v>
      </c>
      <c r="U307" s="1154" t="s">
        <v>98</v>
      </c>
      <c r="V307" s="1152" t="s">
        <v>288</v>
      </c>
      <c r="W307" s="1154" t="s">
        <v>98</v>
      </c>
      <c r="X307" s="1152" t="s">
        <v>288</v>
      </c>
      <c r="Y307" s="1154" t="s">
        <v>98</v>
      </c>
      <c r="Z307" s="1152" t="s">
        <v>288</v>
      </c>
      <c r="AA307" s="1154" t="s">
        <v>98</v>
      </c>
      <c r="AB307" s="1152" t="s">
        <v>288</v>
      </c>
      <c r="AC307" s="1154" t="s">
        <v>98</v>
      </c>
      <c r="AD307" s="1152" t="s">
        <v>288</v>
      </c>
      <c r="AE307" s="1154" t="s">
        <v>98</v>
      </c>
      <c r="AF307" s="1152" t="s">
        <v>288</v>
      </c>
      <c r="AG307" s="1154" t="s">
        <v>98</v>
      </c>
      <c r="AH307" s="1152" t="s">
        <v>288</v>
      </c>
      <c r="AI307" s="1154" t="s">
        <v>98</v>
      </c>
      <c r="AJ307" s="1152" t="s">
        <v>288</v>
      </c>
      <c r="AK307" s="1154" t="s">
        <v>98</v>
      </c>
      <c r="AL307" s="1152" t="s">
        <v>288</v>
      </c>
      <c r="AM307" s="1154" t="s">
        <v>98</v>
      </c>
      <c r="AN307" s="1152" t="s">
        <v>288</v>
      </c>
      <c r="AO307" s="1154" t="s">
        <v>98</v>
      </c>
      <c r="AP307" s="1152" t="s">
        <v>288</v>
      </c>
      <c r="AQ307" s="1154" t="s">
        <v>98</v>
      </c>
      <c r="AR307" s="1152" t="s">
        <v>288</v>
      </c>
      <c r="AS307" s="1155" t="s">
        <v>98</v>
      </c>
      <c r="AT307" s="5446"/>
      <c r="AU307" s="4735"/>
      <c r="AV307" s="4731"/>
      <c r="AW307" s="4735"/>
      <c r="AX307" s="4735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391" t="s">
        <v>190</v>
      </c>
      <c r="B308" s="1179" t="s">
        <v>185</v>
      </c>
      <c r="C308" s="320">
        <f>SUM(D308+E308)</f>
        <v>0</v>
      </c>
      <c r="D308" s="828"/>
      <c r="E308" s="1180">
        <f>+Q308+S308+U308+W308+Y308+AA308+AC308+AE308+AG308+AI308</f>
        <v>0</v>
      </c>
      <c r="F308" s="1181"/>
      <c r="G308" s="1182"/>
      <c r="H308" s="1181"/>
      <c r="I308" s="1182"/>
      <c r="J308" s="1181"/>
      <c r="K308" s="1183"/>
      <c r="L308" s="1181"/>
      <c r="M308" s="1184"/>
      <c r="N308" s="1181"/>
      <c r="O308" s="1183"/>
      <c r="P308" s="1181"/>
      <c r="Q308" s="1185"/>
      <c r="R308" s="1181"/>
      <c r="S308" s="1185"/>
      <c r="T308" s="1181"/>
      <c r="U308" s="1185"/>
      <c r="V308" s="1181"/>
      <c r="W308" s="1185"/>
      <c r="X308" s="1181"/>
      <c r="Y308" s="1185"/>
      <c r="Z308" s="1181"/>
      <c r="AA308" s="1185"/>
      <c r="AB308" s="1181"/>
      <c r="AC308" s="1185"/>
      <c r="AD308" s="1181"/>
      <c r="AE308" s="1185"/>
      <c r="AF308" s="1181"/>
      <c r="AG308" s="1185"/>
      <c r="AH308" s="1181"/>
      <c r="AI308" s="1185"/>
      <c r="AJ308" s="1181"/>
      <c r="AK308" s="1182"/>
      <c r="AL308" s="1181"/>
      <c r="AM308" s="1182"/>
      <c r="AN308" s="1181"/>
      <c r="AO308" s="1182"/>
      <c r="AP308" s="1181"/>
      <c r="AQ308" s="1182"/>
      <c r="AR308" s="1181"/>
      <c r="AS308" s="1186"/>
      <c r="AT308" s="1185"/>
      <c r="AU308" s="1187"/>
      <c r="AV308" s="1188"/>
      <c r="AW308" s="1187"/>
      <c r="AX308" s="1187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4731"/>
      <c r="B309" s="427" t="s">
        <v>300</v>
      </c>
      <c r="C309" s="723">
        <f t="shared" ref="C309:C318" si="95">SUM(D309+E309)</f>
        <v>4</v>
      </c>
      <c r="D309" s="577">
        <f>SUM(F309+H309+J309+L309+N309+P309+R309+T309+V309+X309+Z309+AB309+AD309+AF309+AH309+AJ309+AL309+AN309+AP309+AR309)</f>
        <v>3</v>
      </c>
      <c r="E309" s="578">
        <f>SUM(G309+I309+K309+M309+O309+Q309+S309+U309+W309+Y309+AA309+AC309+AE309+AG309+AI309+AK309+AM309+AO309+AQ309+AS309)</f>
        <v>1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>
        <v>1</v>
      </c>
      <c r="U309" s="493"/>
      <c r="V309" s="724">
        <v>1</v>
      </c>
      <c r="W309" s="493">
        <v>1</v>
      </c>
      <c r="X309" s="724"/>
      <c r="Y309" s="493"/>
      <c r="Z309" s="724"/>
      <c r="AA309" s="493"/>
      <c r="AB309" s="724">
        <v>1</v>
      </c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733">
        <v>0</v>
      </c>
      <c r="AW309" s="417">
        <v>1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440" t="s">
        <v>308</v>
      </c>
      <c r="B310" s="5441"/>
      <c r="C310" s="1189">
        <f t="shared" si="95"/>
        <v>2</v>
      </c>
      <c r="D310" s="1190">
        <f t="shared" ref="D310" si="102">SUM(F310+H310+J310+L310+N310+P310+R310+T310+V310+X310+Z310+AB310+AD310+AF310+AH310+AJ310+AL310+AN310+AP310+AR310)</f>
        <v>1</v>
      </c>
      <c r="E310" s="1049">
        <f t="shared" ref="E310" si="103">SUM(G310+I310+K310+M310+O310+Q310+S310+U310+W310+Y310+AA310+AC310+AE310+AG310+AI310+AK310+AM310+AO310+AQ310+AS310)</f>
        <v>1</v>
      </c>
      <c r="F310" s="1191"/>
      <c r="G310" s="1192"/>
      <c r="H310" s="1191"/>
      <c r="I310" s="1192"/>
      <c r="J310" s="1191"/>
      <c r="K310" s="1105"/>
      <c r="L310" s="1191"/>
      <c r="M310" s="1115"/>
      <c r="N310" s="1191"/>
      <c r="O310" s="1105"/>
      <c r="P310" s="1191"/>
      <c r="Q310" s="1192"/>
      <c r="R310" s="1191"/>
      <c r="S310" s="1192"/>
      <c r="T310" s="1191"/>
      <c r="U310" s="1192"/>
      <c r="V310" s="1191">
        <v>1</v>
      </c>
      <c r="W310" s="1192">
        <v>1</v>
      </c>
      <c r="X310" s="1191"/>
      <c r="Y310" s="1192"/>
      <c r="Z310" s="1191"/>
      <c r="AA310" s="1192"/>
      <c r="AB310" s="1191"/>
      <c r="AC310" s="1192"/>
      <c r="AD310" s="1191"/>
      <c r="AE310" s="1192"/>
      <c r="AF310" s="1191"/>
      <c r="AG310" s="1192"/>
      <c r="AH310" s="1191"/>
      <c r="AI310" s="1192"/>
      <c r="AJ310" s="1191"/>
      <c r="AK310" s="1192"/>
      <c r="AL310" s="1191"/>
      <c r="AM310" s="1192"/>
      <c r="AN310" s="1191"/>
      <c r="AO310" s="1192"/>
      <c r="AP310" s="1191"/>
      <c r="AQ310" s="1192"/>
      <c r="AR310" s="1191"/>
      <c r="AS310" s="1193"/>
      <c r="AT310" s="1192">
        <v>0</v>
      </c>
      <c r="AU310" s="1105">
        <v>1</v>
      </c>
      <c r="AV310" s="1194">
        <v>1</v>
      </c>
      <c r="AW310" s="1105">
        <v>0</v>
      </c>
      <c r="AX310" s="1105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442" t="s">
        <v>309</v>
      </c>
      <c r="B311" s="5442"/>
      <c r="C311" s="1195">
        <f t="shared" si="95"/>
        <v>0</v>
      </c>
      <c r="D311" s="1196">
        <f t="shared" ref="D311:E312" si="104">SUM(F311+H311+J311+L311+N311+P311+R311+T311+V311+X311+Z311+AB311+AD311+AF311+AH311+AJ311+AL311+AN311+AP311+AR311)</f>
        <v>0</v>
      </c>
      <c r="E311" s="1197">
        <f t="shared" si="104"/>
        <v>0</v>
      </c>
      <c r="F311" s="1138"/>
      <c r="G311" s="586"/>
      <c r="H311" s="1138"/>
      <c r="I311" s="586"/>
      <c r="J311" s="1138"/>
      <c r="K311" s="587"/>
      <c r="L311" s="1138"/>
      <c r="M311" s="588"/>
      <c r="N311" s="1138"/>
      <c r="O311" s="587"/>
      <c r="P311" s="1138"/>
      <c r="Q311" s="586"/>
      <c r="R311" s="1138"/>
      <c r="S311" s="586"/>
      <c r="T311" s="1138"/>
      <c r="U311" s="586"/>
      <c r="V311" s="1138"/>
      <c r="W311" s="586"/>
      <c r="X311" s="1138"/>
      <c r="Y311" s="586"/>
      <c r="Z311" s="1138"/>
      <c r="AA311" s="586"/>
      <c r="AB311" s="1138"/>
      <c r="AC311" s="586"/>
      <c r="AD311" s="1138"/>
      <c r="AE311" s="586"/>
      <c r="AF311" s="1138"/>
      <c r="AG311" s="586"/>
      <c r="AH311" s="1138"/>
      <c r="AI311" s="586"/>
      <c r="AJ311" s="1138"/>
      <c r="AK311" s="586"/>
      <c r="AL311" s="1138"/>
      <c r="AM311" s="586"/>
      <c r="AN311" s="1138"/>
      <c r="AO311" s="586"/>
      <c r="AP311" s="1138"/>
      <c r="AQ311" s="586"/>
      <c r="AR311" s="1138"/>
      <c r="AS311" s="589"/>
      <c r="AT311" s="586"/>
      <c r="AU311" s="587"/>
      <c r="AV311" s="1198"/>
      <c r="AW311" s="587"/>
      <c r="AX311" s="587"/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759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763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759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130"/>
      <c r="B315" s="751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130"/>
      <c r="B316" s="751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130"/>
      <c r="B317" s="286" t="s">
        <v>316</v>
      </c>
      <c r="C317" s="234">
        <f t="shared" si="95"/>
        <v>0</v>
      </c>
      <c r="D317" s="235">
        <f t="shared" si="106"/>
        <v>0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/>
      <c r="AU317" s="40"/>
      <c r="AV317" s="240"/>
      <c r="AW317" s="40"/>
      <c r="AX317" s="40"/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4731"/>
      <c r="B318" s="688" t="s">
        <v>317</v>
      </c>
      <c r="C318" s="779">
        <f t="shared" si="95"/>
        <v>1</v>
      </c>
      <c r="D318" s="242">
        <f t="shared" si="106"/>
        <v>1</v>
      </c>
      <c r="E318" s="756">
        <f t="shared" si="106"/>
        <v>0</v>
      </c>
      <c r="F318" s="773"/>
      <c r="G318" s="141"/>
      <c r="H318" s="773"/>
      <c r="I318" s="141"/>
      <c r="J318" s="773"/>
      <c r="K318" s="106"/>
      <c r="L318" s="773"/>
      <c r="M318" s="428"/>
      <c r="N318" s="773"/>
      <c r="O318" s="106"/>
      <c r="P318" s="773"/>
      <c r="Q318" s="141"/>
      <c r="R318" s="773"/>
      <c r="S318" s="141"/>
      <c r="T318" s="773"/>
      <c r="U318" s="141"/>
      <c r="V318" s="773">
        <v>1</v>
      </c>
      <c r="W318" s="141"/>
      <c r="X318" s="773"/>
      <c r="Y318" s="141"/>
      <c r="Z318" s="773"/>
      <c r="AA318" s="141"/>
      <c r="AB318" s="773"/>
      <c r="AC318" s="141"/>
      <c r="AD318" s="773"/>
      <c r="AE318" s="141"/>
      <c r="AF318" s="773"/>
      <c r="AG318" s="141"/>
      <c r="AH318" s="773"/>
      <c r="AI318" s="141"/>
      <c r="AJ318" s="773"/>
      <c r="AK318" s="141"/>
      <c r="AL318" s="773"/>
      <c r="AM318" s="141"/>
      <c r="AN318" s="773"/>
      <c r="AO318" s="141"/>
      <c r="AP318" s="773"/>
      <c r="AQ318" s="141"/>
      <c r="AR318" s="773"/>
      <c r="AS318" s="1199"/>
      <c r="AT318" s="141">
        <v>0</v>
      </c>
      <c r="AU318" s="106">
        <v>0</v>
      </c>
      <c r="AV318" s="429">
        <v>0</v>
      </c>
      <c r="AW318" s="106">
        <v>0</v>
      </c>
      <c r="AX318" s="106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1177"/>
      <c r="AN319" s="1177"/>
      <c r="AO319" s="1177"/>
      <c r="AP319" s="1177"/>
      <c r="AQ319" s="1177"/>
      <c r="AR319" s="1177"/>
      <c r="AS319" s="1177"/>
      <c r="AT319" s="1177"/>
      <c r="AU319" s="1177"/>
      <c r="AV319" s="1176"/>
      <c r="AW319" s="1176"/>
      <c r="AX319" s="1176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444" t="s">
        <v>281</v>
      </c>
      <c r="D320" s="5444"/>
      <c r="E320" s="5444"/>
      <c r="F320" s="5436" t="s">
        <v>271</v>
      </c>
      <c r="G320" s="5430"/>
      <c r="H320" s="5430"/>
      <c r="I320" s="5430"/>
      <c r="J320" s="5430"/>
      <c r="K320" s="5430"/>
      <c r="L320" s="5430"/>
      <c r="M320" s="5430"/>
      <c r="N320" s="5430"/>
      <c r="O320" s="5430"/>
      <c r="P320" s="5430"/>
      <c r="Q320" s="5430"/>
      <c r="R320" s="5430"/>
      <c r="S320" s="5430"/>
      <c r="T320" s="5430"/>
      <c r="U320" s="5430"/>
      <c r="V320" s="5430"/>
      <c r="W320" s="5430"/>
      <c r="X320" s="5430"/>
      <c r="Y320" s="5430"/>
      <c r="Z320" s="5430"/>
      <c r="AA320" s="5430"/>
      <c r="AB320" s="5430"/>
      <c r="AC320" s="5430"/>
      <c r="AD320" s="5430"/>
      <c r="AE320" s="5430"/>
      <c r="AF320" s="5430"/>
      <c r="AG320" s="5437"/>
      <c r="AH320" s="4917" t="s">
        <v>283</v>
      </c>
      <c r="AI320" s="4918"/>
      <c r="AJ320" s="5447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444"/>
      <c r="D321" s="5444"/>
      <c r="E321" s="5444"/>
      <c r="F321" s="5432" t="s">
        <v>119</v>
      </c>
      <c r="G321" s="5400"/>
      <c r="H321" s="5432" t="s">
        <v>12</v>
      </c>
      <c r="I321" s="5400"/>
      <c r="J321" s="5432" t="s">
        <v>121</v>
      </c>
      <c r="K321" s="5390"/>
      <c r="L321" s="5432" t="s">
        <v>122</v>
      </c>
      <c r="M321" s="5390"/>
      <c r="N321" s="5432" t="s">
        <v>123</v>
      </c>
      <c r="O321" s="5390"/>
      <c r="P321" s="5432" t="s">
        <v>124</v>
      </c>
      <c r="Q321" s="5390"/>
      <c r="R321" s="5432" t="s">
        <v>125</v>
      </c>
      <c r="S321" s="5390"/>
      <c r="T321" s="5432" t="s">
        <v>126</v>
      </c>
      <c r="U321" s="5390"/>
      <c r="V321" s="5432" t="s">
        <v>127</v>
      </c>
      <c r="W321" s="5390"/>
      <c r="X321" s="5432" t="s">
        <v>128</v>
      </c>
      <c r="Y321" s="5390"/>
      <c r="Z321" s="5432" t="s">
        <v>129</v>
      </c>
      <c r="AA321" s="5390"/>
      <c r="AB321" s="5432" t="s">
        <v>130</v>
      </c>
      <c r="AC321" s="5390"/>
      <c r="AD321" s="5432" t="s">
        <v>131</v>
      </c>
      <c r="AE321" s="5390"/>
      <c r="AF321" s="5432" t="s">
        <v>132</v>
      </c>
      <c r="AG321" s="5434"/>
      <c r="AH321" s="4919"/>
      <c r="AI321" s="4884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thickBot="1" x14ac:dyDescent="0.25">
      <c r="A322" s="5416"/>
      <c r="B322" s="4735"/>
      <c r="C322" s="1200" t="s">
        <v>97</v>
      </c>
      <c r="D322" s="1201" t="s">
        <v>62</v>
      </c>
      <c r="E322" s="1141" t="s">
        <v>98</v>
      </c>
      <c r="F322" s="1200" t="s">
        <v>288</v>
      </c>
      <c r="G322" s="1202" t="s">
        <v>98</v>
      </c>
      <c r="H322" s="1200" t="s">
        <v>288</v>
      </c>
      <c r="I322" s="1202" t="s">
        <v>98</v>
      </c>
      <c r="J322" s="1200" t="s">
        <v>288</v>
      </c>
      <c r="K322" s="1202" t="s">
        <v>98</v>
      </c>
      <c r="L322" s="1200" t="s">
        <v>288</v>
      </c>
      <c r="M322" s="1202" t="s">
        <v>98</v>
      </c>
      <c r="N322" s="1200" t="s">
        <v>288</v>
      </c>
      <c r="O322" s="1202" t="s">
        <v>98</v>
      </c>
      <c r="P322" s="1200" t="s">
        <v>288</v>
      </c>
      <c r="Q322" s="1202" t="s">
        <v>98</v>
      </c>
      <c r="R322" s="1200" t="s">
        <v>288</v>
      </c>
      <c r="S322" s="1202" t="s">
        <v>98</v>
      </c>
      <c r="T322" s="1200" t="s">
        <v>288</v>
      </c>
      <c r="U322" s="1202" t="s">
        <v>98</v>
      </c>
      <c r="V322" s="1200" t="s">
        <v>288</v>
      </c>
      <c r="W322" s="1202" t="s">
        <v>98</v>
      </c>
      <c r="X322" s="1200" t="s">
        <v>288</v>
      </c>
      <c r="Y322" s="1202" t="s">
        <v>98</v>
      </c>
      <c r="Z322" s="1200" t="s">
        <v>288</v>
      </c>
      <c r="AA322" s="1202" t="s">
        <v>98</v>
      </c>
      <c r="AB322" s="1200" t="s">
        <v>288</v>
      </c>
      <c r="AC322" s="1202" t="s">
        <v>98</v>
      </c>
      <c r="AD322" s="1200" t="s">
        <v>288</v>
      </c>
      <c r="AE322" s="1202" t="s">
        <v>98</v>
      </c>
      <c r="AF322" s="1200" t="s">
        <v>288</v>
      </c>
      <c r="AG322" s="1203" t="s">
        <v>98</v>
      </c>
      <c r="AH322" s="1204" t="s">
        <v>289</v>
      </c>
      <c r="AI322" s="750" t="s">
        <v>290</v>
      </c>
      <c r="AJ322" s="5448"/>
      <c r="AK322" s="4735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Top="1" thickBot="1" x14ac:dyDescent="0.25">
      <c r="A323" s="5449" t="s">
        <v>190</v>
      </c>
      <c r="B323" s="5449"/>
      <c r="C323" s="1205">
        <f>SUM(D323+E323)</f>
        <v>1</v>
      </c>
      <c r="D323" s="1206">
        <f>SUM(F323+H323+J323+L323+N323+P323+R323+T323+V323+X323+Z323+AB323+AD323+AF323)</f>
        <v>0</v>
      </c>
      <c r="E323" s="616">
        <f>SUM(G323+I323+K323+M323+O323+Q323+S323+U323+W323+Y323+AA323+AC323+AE323+AG323)</f>
        <v>1</v>
      </c>
      <c r="F323" s="1138">
        <v>0</v>
      </c>
      <c r="G323" s="586">
        <v>0</v>
      </c>
      <c r="H323" s="1138">
        <v>0</v>
      </c>
      <c r="I323" s="586">
        <v>0</v>
      </c>
      <c r="J323" s="1138">
        <v>0</v>
      </c>
      <c r="K323" s="586">
        <v>0</v>
      </c>
      <c r="L323" s="1138">
        <v>0</v>
      </c>
      <c r="M323" s="586">
        <v>1</v>
      </c>
      <c r="N323" s="1138">
        <v>0</v>
      </c>
      <c r="O323" s="586">
        <v>0</v>
      </c>
      <c r="P323" s="1138">
        <v>0</v>
      </c>
      <c r="Q323" s="586">
        <v>0</v>
      </c>
      <c r="R323" s="1138">
        <v>0</v>
      </c>
      <c r="S323" s="586">
        <v>0</v>
      </c>
      <c r="T323" s="1138">
        <v>0</v>
      </c>
      <c r="U323" s="586">
        <v>0</v>
      </c>
      <c r="V323" s="1138">
        <v>0</v>
      </c>
      <c r="W323" s="586">
        <v>0</v>
      </c>
      <c r="X323" s="1138">
        <v>0</v>
      </c>
      <c r="Y323" s="586">
        <v>0</v>
      </c>
      <c r="Z323" s="1138">
        <v>0</v>
      </c>
      <c r="AA323" s="586">
        <v>0</v>
      </c>
      <c r="AB323" s="1138">
        <v>0</v>
      </c>
      <c r="AC323" s="586">
        <v>0</v>
      </c>
      <c r="AD323" s="1138">
        <v>0</v>
      </c>
      <c r="AE323" s="586">
        <v>0</v>
      </c>
      <c r="AF323" s="1138">
        <v>0</v>
      </c>
      <c r="AG323" s="589">
        <v>0</v>
      </c>
      <c r="AH323" s="586">
        <v>0</v>
      </c>
      <c r="AI323" s="625">
        <v>0</v>
      </c>
      <c r="AJ323" s="1138">
        <v>0</v>
      </c>
      <c r="AK323" s="587">
        <v>0</v>
      </c>
      <c r="AL323" s="211"/>
      <c r="AM323" s="14"/>
      <c r="AN323" s="14"/>
      <c r="AO323" s="14"/>
      <c r="AP323" s="14"/>
      <c r="AQ323" s="14"/>
      <c r="AR323" s="1207"/>
      <c r="AS323" s="1207"/>
      <c r="AT323" s="1207"/>
      <c r="AU323" s="1207"/>
      <c r="AV323" s="1207"/>
      <c r="AW323" s="1207"/>
      <c r="AX323" s="1207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>
        <v>0</v>
      </c>
      <c r="G324" s="623">
        <v>0</v>
      </c>
      <c r="H324" s="622">
        <v>0</v>
      </c>
      <c r="I324" s="623">
        <v>0</v>
      </c>
      <c r="J324" s="622">
        <v>0</v>
      </c>
      <c r="K324" s="623">
        <v>0</v>
      </c>
      <c r="L324" s="622">
        <v>0</v>
      </c>
      <c r="M324" s="623">
        <v>0</v>
      </c>
      <c r="N324" s="622">
        <v>0</v>
      </c>
      <c r="O324" s="623">
        <v>0</v>
      </c>
      <c r="P324" s="622">
        <v>0</v>
      </c>
      <c r="Q324" s="623">
        <v>0</v>
      </c>
      <c r="R324" s="622">
        <v>0</v>
      </c>
      <c r="S324" s="623">
        <v>0</v>
      </c>
      <c r="T324" s="622">
        <v>0</v>
      </c>
      <c r="U324" s="623">
        <v>0</v>
      </c>
      <c r="V324" s="622">
        <v>0</v>
      </c>
      <c r="W324" s="623">
        <v>0</v>
      </c>
      <c r="X324" s="622">
        <v>0</v>
      </c>
      <c r="Y324" s="623">
        <v>0</v>
      </c>
      <c r="Z324" s="622">
        <v>0</v>
      </c>
      <c r="AA324" s="623">
        <v>0</v>
      </c>
      <c r="AB324" s="622">
        <v>0</v>
      </c>
      <c r="AC324" s="623">
        <v>0</v>
      </c>
      <c r="AD324" s="622">
        <v>0</v>
      </c>
      <c r="AE324" s="623"/>
      <c r="AF324" s="622">
        <v>0</v>
      </c>
      <c r="AG324" s="624">
        <v>0</v>
      </c>
      <c r="AH324" s="623">
        <v>0</v>
      </c>
      <c r="AI324" s="625">
        <v>0</v>
      </c>
      <c r="AJ324" s="622">
        <v>0</v>
      </c>
      <c r="AK324" s="625">
        <v>0</v>
      </c>
      <c r="AL324" s="211"/>
      <c r="AM324" s="14"/>
      <c r="AN324" s="14"/>
      <c r="AO324" s="14"/>
      <c r="AP324" s="14"/>
      <c r="AQ324" s="14"/>
      <c r="AR324" s="1207"/>
      <c r="AS324" s="1207"/>
      <c r="AT324" s="1207"/>
      <c r="AU324" s="1207"/>
      <c r="AV324" s="1207"/>
      <c r="AW324" s="1207"/>
      <c r="AX324" s="1207"/>
    </row>
    <row r="325" spans="1:94" ht="18.75" customHeight="1" thickTop="1" x14ac:dyDescent="0.2">
      <c r="A325" s="4841" t="s">
        <v>319</v>
      </c>
      <c r="B325" s="4841"/>
      <c r="C325" s="779">
        <f>SUM(D325+E325)</f>
        <v>0</v>
      </c>
      <c r="D325" s="242">
        <f t="shared" si="107"/>
        <v>0</v>
      </c>
      <c r="E325" s="427">
        <f t="shared" si="107"/>
        <v>0</v>
      </c>
      <c r="F325" s="626">
        <v>0</v>
      </c>
      <c r="G325" s="627">
        <v>0</v>
      </c>
      <c r="H325" s="626">
        <v>0</v>
      </c>
      <c r="I325" s="627">
        <v>0</v>
      </c>
      <c r="J325" s="626">
        <v>0</v>
      </c>
      <c r="K325" s="627">
        <v>0</v>
      </c>
      <c r="L325" s="626">
        <v>0</v>
      </c>
      <c r="M325" s="627">
        <v>0</v>
      </c>
      <c r="N325" s="626">
        <v>0</v>
      </c>
      <c r="O325" s="627">
        <v>0</v>
      </c>
      <c r="P325" s="626">
        <v>0</v>
      </c>
      <c r="Q325" s="627">
        <v>0</v>
      </c>
      <c r="R325" s="626">
        <v>0</v>
      </c>
      <c r="S325" s="627">
        <v>0</v>
      </c>
      <c r="T325" s="626">
        <v>0</v>
      </c>
      <c r="U325" s="627">
        <v>0</v>
      </c>
      <c r="V325" s="626">
        <v>0</v>
      </c>
      <c r="W325" s="627">
        <v>0</v>
      </c>
      <c r="X325" s="626">
        <v>0</v>
      </c>
      <c r="Y325" s="627">
        <v>0</v>
      </c>
      <c r="Z325" s="626">
        <v>0</v>
      </c>
      <c r="AA325" s="627">
        <v>0</v>
      </c>
      <c r="AB325" s="626">
        <v>0</v>
      </c>
      <c r="AC325" s="627">
        <v>0</v>
      </c>
      <c r="AD325" s="626">
        <v>0</v>
      </c>
      <c r="AE325" s="627">
        <v>0</v>
      </c>
      <c r="AF325" s="626">
        <v>0</v>
      </c>
      <c r="AG325" s="628">
        <v>0</v>
      </c>
      <c r="AH325" s="627">
        <v>0</v>
      </c>
      <c r="AI325" s="629">
        <v>0</v>
      </c>
      <c r="AJ325" s="626">
        <v>0</v>
      </c>
      <c r="AK325" s="629">
        <v>0</v>
      </c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1208" t="s">
        <v>320</v>
      </c>
      <c r="B326" s="1209"/>
      <c r="C326" s="1210"/>
      <c r="D326" s="1210"/>
      <c r="E326" s="1210"/>
      <c r="F326" s="1210"/>
      <c r="G326" s="1210"/>
      <c r="H326" s="1210"/>
      <c r="I326" s="1210"/>
      <c r="J326" s="1210"/>
      <c r="K326" s="1210"/>
      <c r="L326" s="1210"/>
      <c r="M326" s="1210"/>
      <c r="N326" s="1210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391" t="s">
        <v>321</v>
      </c>
      <c r="B327" s="4927" t="s">
        <v>322</v>
      </c>
      <c r="C327" s="4928"/>
      <c r="D327" s="4929"/>
      <c r="E327" s="5416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689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130"/>
      <c r="B328" s="5416"/>
      <c r="C328" s="4790"/>
      <c r="D328" s="4735"/>
      <c r="E328" s="5432" t="s">
        <v>182</v>
      </c>
      <c r="F328" s="5390"/>
      <c r="G328" s="5432" t="s">
        <v>183</v>
      </c>
      <c r="H328" s="5390"/>
      <c r="I328" s="5432" t="s">
        <v>184</v>
      </c>
      <c r="J328" s="5390"/>
      <c r="K328" s="5432" t="s">
        <v>119</v>
      </c>
      <c r="L328" s="5390"/>
      <c r="M328" s="5432" t="s">
        <v>12</v>
      </c>
      <c r="N328" s="5390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4731"/>
      <c r="B329" s="1211" t="s">
        <v>97</v>
      </c>
      <c r="C329" s="690" t="s">
        <v>62</v>
      </c>
      <c r="D329" s="750" t="s">
        <v>98</v>
      </c>
      <c r="E329" s="1200" t="s">
        <v>62</v>
      </c>
      <c r="F329" s="1025" t="s">
        <v>98</v>
      </c>
      <c r="G329" s="1200" t="s">
        <v>62</v>
      </c>
      <c r="H329" s="1025" t="s">
        <v>98</v>
      </c>
      <c r="I329" s="1200" t="s">
        <v>62</v>
      </c>
      <c r="J329" s="1025" t="s">
        <v>98</v>
      </c>
      <c r="K329" s="1200" t="s">
        <v>62</v>
      </c>
      <c r="L329" s="1025" t="s">
        <v>98</v>
      </c>
      <c r="M329" s="1200" t="s">
        <v>62</v>
      </c>
      <c r="N329" s="1025" t="s">
        <v>98</v>
      </c>
    </row>
    <row r="330" spans="1:94" ht="20.25" customHeight="1" x14ac:dyDescent="0.2">
      <c r="A330" s="1212" t="s">
        <v>73</v>
      </c>
      <c r="B330" s="1212">
        <f>SUM(C330+D330)</f>
        <v>0</v>
      </c>
      <c r="C330" s="1213">
        <f>SUM(E330+G330+I330+K330+M330)</f>
        <v>0</v>
      </c>
      <c r="D330" s="1214">
        <f>SUM(F330+H330+J330+L330+N330)</f>
        <v>0</v>
      </c>
      <c r="E330" s="1215"/>
      <c r="F330" s="1216"/>
      <c r="G330" s="1215"/>
      <c r="H330" s="1216"/>
      <c r="I330" s="1215"/>
      <c r="J330" s="1217"/>
      <c r="K330" s="1215"/>
      <c r="L330" s="1217"/>
      <c r="M330" s="1218"/>
      <c r="N330" s="1217"/>
      <c r="O330" s="3"/>
    </row>
    <row r="331" spans="1:94" ht="21.75" customHeight="1" x14ac:dyDescent="0.2">
      <c r="A331" s="688" t="s">
        <v>85</v>
      </c>
      <c r="B331" s="688">
        <f>SUM(C331+D331)</f>
        <v>0</v>
      </c>
      <c r="C331" s="691">
        <f>SUM(E331+G331+I331+K331+M331)</f>
        <v>0</v>
      </c>
      <c r="D331" s="366">
        <f>SUM(F331+H331+J331+L331+N331)</f>
        <v>0</v>
      </c>
      <c r="E331" s="773"/>
      <c r="F331" s="106"/>
      <c r="G331" s="773"/>
      <c r="H331" s="955"/>
      <c r="I331" s="773"/>
      <c r="J331" s="106"/>
      <c r="K331" s="773"/>
      <c r="L331" s="106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391" t="s">
        <v>321</v>
      </c>
      <c r="B333" s="5391" t="s">
        <v>104</v>
      </c>
      <c r="C333" s="5453" t="s">
        <v>322</v>
      </c>
      <c r="D333" s="5453"/>
      <c r="E333" s="5453"/>
      <c r="F333" s="5432" t="s">
        <v>323</v>
      </c>
      <c r="G333" s="5400"/>
      <c r="H333" s="5400"/>
      <c r="I333" s="5400"/>
      <c r="J333" s="5400"/>
      <c r="K333" s="5400"/>
      <c r="L333" s="5400"/>
      <c r="M333" s="5400"/>
      <c r="N333" s="5400"/>
      <c r="O333" s="5400"/>
      <c r="P333" s="5400"/>
      <c r="Q333" s="5400"/>
      <c r="R333" s="5400"/>
      <c r="S333" s="5400"/>
      <c r="T333" s="5400"/>
      <c r="U333" s="5400"/>
      <c r="V333" s="5400"/>
      <c r="W333" s="5400"/>
      <c r="X333" s="5400"/>
      <c r="Y333" s="5400"/>
      <c r="Z333" s="5400"/>
      <c r="AA333" s="5400"/>
      <c r="AB333" s="5400"/>
      <c r="AC333" s="5400"/>
      <c r="AD333" s="5400"/>
      <c r="AE333" s="5400"/>
      <c r="AF333" s="5400"/>
      <c r="AG333" s="5434"/>
      <c r="AH333" s="4887" t="s">
        <v>272</v>
      </c>
      <c r="AI333" s="5450" t="s">
        <v>8</v>
      </c>
      <c r="AJ333" s="4889" t="s">
        <v>7</v>
      </c>
      <c r="AK333" s="5432" t="s">
        <v>325</v>
      </c>
      <c r="AL333" s="5400"/>
      <c r="AM333" s="5390"/>
      <c r="AN333" s="5391" t="s">
        <v>326</v>
      </c>
      <c r="BT333" s="3"/>
    </row>
    <row r="334" spans="1:94" ht="30.6" customHeight="1" x14ac:dyDescent="0.2">
      <c r="A334" s="5130"/>
      <c r="B334" s="5130"/>
      <c r="C334" s="5453"/>
      <c r="D334" s="5453"/>
      <c r="E334" s="5453"/>
      <c r="F334" s="5432" t="s">
        <v>119</v>
      </c>
      <c r="G334" s="5390"/>
      <c r="H334" s="5432" t="s">
        <v>12</v>
      </c>
      <c r="I334" s="5390"/>
      <c r="J334" s="5432" t="s">
        <v>121</v>
      </c>
      <c r="K334" s="5390"/>
      <c r="L334" s="5432" t="s">
        <v>122</v>
      </c>
      <c r="M334" s="5390"/>
      <c r="N334" s="5432" t="s">
        <v>123</v>
      </c>
      <c r="O334" s="5390"/>
      <c r="P334" s="5432" t="s">
        <v>124</v>
      </c>
      <c r="Q334" s="5390"/>
      <c r="R334" s="5432" t="s">
        <v>125</v>
      </c>
      <c r="S334" s="5390"/>
      <c r="T334" s="5432" t="s">
        <v>126</v>
      </c>
      <c r="U334" s="5390"/>
      <c r="V334" s="5432" t="s">
        <v>127</v>
      </c>
      <c r="W334" s="5390"/>
      <c r="X334" s="5432" t="s">
        <v>128</v>
      </c>
      <c r="Y334" s="5390"/>
      <c r="Z334" s="5432" t="s">
        <v>129</v>
      </c>
      <c r="AA334" s="5390"/>
      <c r="AB334" s="5432" t="s">
        <v>130</v>
      </c>
      <c r="AC334" s="5390"/>
      <c r="AD334" s="5432" t="s">
        <v>131</v>
      </c>
      <c r="AE334" s="5390"/>
      <c r="AF334" s="5432" t="s">
        <v>132</v>
      </c>
      <c r="AG334" s="5434"/>
      <c r="AH334" s="4939"/>
      <c r="AI334" s="4938"/>
      <c r="AJ334" s="4729"/>
      <c r="AK334" s="5447" t="s">
        <v>327</v>
      </c>
      <c r="AL334" s="5450" t="s">
        <v>328</v>
      </c>
      <c r="AM334" s="5451" t="s">
        <v>329</v>
      </c>
      <c r="AN334" s="5130"/>
      <c r="BT334" s="3"/>
    </row>
    <row r="335" spans="1:94" x14ac:dyDescent="0.2">
      <c r="A335" s="4731"/>
      <c r="B335" s="4731"/>
      <c r="C335" s="1219" t="s">
        <v>97</v>
      </c>
      <c r="D335" s="1220" t="s">
        <v>62</v>
      </c>
      <c r="E335" s="1025" t="s">
        <v>98</v>
      </c>
      <c r="F335" s="1200" t="s">
        <v>62</v>
      </c>
      <c r="G335" s="1025" t="s">
        <v>98</v>
      </c>
      <c r="H335" s="1200" t="s">
        <v>62</v>
      </c>
      <c r="I335" s="1025" t="s">
        <v>98</v>
      </c>
      <c r="J335" s="1200" t="s">
        <v>288</v>
      </c>
      <c r="K335" s="1025" t="s">
        <v>98</v>
      </c>
      <c r="L335" s="1200" t="s">
        <v>288</v>
      </c>
      <c r="M335" s="1025" t="s">
        <v>98</v>
      </c>
      <c r="N335" s="1200" t="s">
        <v>288</v>
      </c>
      <c r="O335" s="1025" t="s">
        <v>98</v>
      </c>
      <c r="P335" s="1200" t="s">
        <v>288</v>
      </c>
      <c r="Q335" s="1025" t="s">
        <v>98</v>
      </c>
      <c r="R335" s="1200" t="s">
        <v>288</v>
      </c>
      <c r="S335" s="1025" t="s">
        <v>98</v>
      </c>
      <c r="T335" s="1200" t="s">
        <v>288</v>
      </c>
      <c r="U335" s="1025" t="s">
        <v>98</v>
      </c>
      <c r="V335" s="1200" t="s">
        <v>288</v>
      </c>
      <c r="W335" s="1025" t="s">
        <v>98</v>
      </c>
      <c r="X335" s="1200" t="s">
        <v>288</v>
      </c>
      <c r="Y335" s="1025" t="s">
        <v>98</v>
      </c>
      <c r="Z335" s="1200" t="s">
        <v>288</v>
      </c>
      <c r="AA335" s="1025" t="s">
        <v>98</v>
      </c>
      <c r="AB335" s="1200" t="s">
        <v>288</v>
      </c>
      <c r="AC335" s="1025" t="s">
        <v>98</v>
      </c>
      <c r="AD335" s="1200" t="s">
        <v>288</v>
      </c>
      <c r="AE335" s="1025" t="s">
        <v>98</v>
      </c>
      <c r="AF335" s="1200" t="s">
        <v>288</v>
      </c>
      <c r="AG335" s="1221" t="s">
        <v>98</v>
      </c>
      <c r="AH335" s="4888"/>
      <c r="AI335" s="4935"/>
      <c r="AJ335" s="4735"/>
      <c r="AK335" s="5448"/>
      <c r="AL335" s="4935"/>
      <c r="AM335" s="5452"/>
      <c r="AN335" s="4731"/>
      <c r="BT335" s="3"/>
    </row>
    <row r="336" spans="1:94" x14ac:dyDescent="0.2">
      <c r="A336" s="5391" t="s">
        <v>73</v>
      </c>
      <c r="B336" s="1222" t="s">
        <v>330</v>
      </c>
      <c r="C336" s="1223">
        <f>SUM(D336+E336)</f>
        <v>0</v>
      </c>
      <c r="D336" s="1224">
        <f>SUM(F336+H336+J336+L336+N336+P336+R336+T336+V336+X336+Z336+AB336+AD336+AF336)</f>
        <v>0</v>
      </c>
      <c r="E336" s="1225">
        <f>SUM(G336+I336+K336+M336+O336+Q336+S336+U336+W336+Y336+AA336+AC336+AE336+AG336)</f>
        <v>0</v>
      </c>
      <c r="F336" s="1215"/>
      <c r="G336" s="1216"/>
      <c r="H336" s="1215"/>
      <c r="I336" s="1216"/>
      <c r="J336" s="1215"/>
      <c r="K336" s="1216"/>
      <c r="L336" s="1215"/>
      <c r="M336" s="1216"/>
      <c r="N336" s="1215"/>
      <c r="O336" s="1216"/>
      <c r="P336" s="1215"/>
      <c r="Q336" s="1216"/>
      <c r="R336" s="1215"/>
      <c r="S336" s="1216"/>
      <c r="T336" s="1215"/>
      <c r="U336" s="1216"/>
      <c r="V336" s="1215"/>
      <c r="W336" s="1216"/>
      <c r="X336" s="1215"/>
      <c r="Y336" s="1216"/>
      <c r="Z336" s="1215"/>
      <c r="AA336" s="1216"/>
      <c r="AB336" s="1215"/>
      <c r="AC336" s="1216"/>
      <c r="AD336" s="1215"/>
      <c r="AE336" s="1216"/>
      <c r="AF336" s="1215"/>
      <c r="AG336" s="1226"/>
      <c r="AH336" s="1227"/>
      <c r="AI336" s="1228"/>
      <c r="AJ336" s="1217"/>
      <c r="AK336" s="1229"/>
      <c r="AL336" s="1230"/>
      <c r="AM336" s="1231"/>
      <c r="AN336" s="1231"/>
      <c r="AO336" s="3"/>
      <c r="BT336" s="3"/>
      <c r="CJ336" s="4">
        <v>0</v>
      </c>
      <c r="CP336" s="4">
        <v>0</v>
      </c>
    </row>
    <row r="337" spans="1:104" x14ac:dyDescent="0.2">
      <c r="A337" s="5130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4731"/>
      <c r="B338" s="762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391" t="s">
        <v>333</v>
      </c>
      <c r="B339" s="1222" t="s">
        <v>330</v>
      </c>
      <c r="C339" s="1223">
        <f t="shared" si="108"/>
        <v>0</v>
      </c>
      <c r="D339" s="1224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130"/>
      <c r="B340" s="753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4731"/>
      <c r="B341" s="762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773"/>
      <c r="G341" s="106"/>
      <c r="H341" s="773"/>
      <c r="I341" s="106"/>
      <c r="J341" s="773"/>
      <c r="K341" s="106"/>
      <c r="L341" s="773"/>
      <c r="M341" s="106"/>
      <c r="N341" s="773"/>
      <c r="O341" s="106"/>
      <c r="P341" s="773"/>
      <c r="Q341" s="106"/>
      <c r="R341" s="773"/>
      <c r="S341" s="106"/>
      <c r="T341" s="773"/>
      <c r="U341" s="106"/>
      <c r="V341" s="773"/>
      <c r="W341" s="106"/>
      <c r="X341" s="773"/>
      <c r="Y341" s="106"/>
      <c r="Z341" s="773"/>
      <c r="AA341" s="106"/>
      <c r="AB341" s="773"/>
      <c r="AC341" s="106"/>
      <c r="AD341" s="773"/>
      <c r="AE341" s="106"/>
      <c r="AF341" s="773"/>
      <c r="AG341" s="1199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351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74702FBE-CA9B-4663-805B-75AB8141DB30}">
      <formula1>0</formula1>
    </dataValidation>
    <dataValidation type="whole" allowBlank="1" showInputMessage="1" showErrorMessage="1" sqref="A311:A314 A305:B309 B311:B316 C305:E318 F305:AX307" xr:uid="{4AAC84F2-3DC3-4629-B37E-FD3CCC3E9F44}">
      <formula1>0</formula1>
      <formula2>1E+30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49F9A-D506-4B4E-B2CE-0F7734075505}">
  <dimension ref="A1:CZ360"/>
  <sheetViews>
    <sheetView workbookViewId="0">
      <selection activeCell="G14" sqref="G14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</row>
    <row r="3" spans="1:92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",[6]NOMBRE!B6," - ","( ",[6]NOMBRE!C6,[6]NOMBRE!D6," )")</f>
        <v>MES: MAYO - ( 05 )</v>
      </c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</row>
    <row r="5" spans="1:92" ht="16.350000000000001" customHeight="1" x14ac:dyDescent="0.2">
      <c r="A5" s="1" t="str">
        <f>CONCATENATE("AÑO: ",[6]NOMBRE!B7)</f>
        <v>AÑO: 2022</v>
      </c>
      <c r="AE5" s="1232"/>
      <c r="AF5" s="1232"/>
      <c r="AG5" s="1232"/>
      <c r="AH5" s="1232"/>
      <c r="AI5" s="1232"/>
      <c r="AJ5" s="1232"/>
      <c r="AK5" s="1232"/>
      <c r="AL5" s="1232"/>
      <c r="AM5" s="1232"/>
      <c r="AN5" s="1232"/>
      <c r="AO5" s="1232"/>
      <c r="AP5" s="1232"/>
      <c r="AQ5" s="1232"/>
      <c r="AR5" s="1232"/>
      <c r="AS5" s="1232"/>
      <c r="AT5" s="1232"/>
      <c r="AU5" s="1232"/>
      <c r="AV5" s="1232"/>
      <c r="AW5" s="1232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233"/>
      <c r="AF6" s="1233"/>
      <c r="AG6" s="1233"/>
      <c r="AH6" s="1233"/>
      <c r="AI6" s="1233"/>
      <c r="AJ6" s="1233"/>
      <c r="AK6" s="1233"/>
      <c r="AL6" s="1233"/>
      <c r="AM6" s="1233"/>
      <c r="AN6" s="1233"/>
      <c r="AO6" s="1233"/>
      <c r="AP6" s="1233"/>
      <c r="AQ6" s="1233"/>
      <c r="AR6" s="1233"/>
      <c r="AS6" s="1233"/>
      <c r="AT6" s="1233"/>
      <c r="AU6" s="1233"/>
      <c r="AV6" s="1233"/>
      <c r="AW6" s="1232"/>
    </row>
    <row r="7" spans="1:92" ht="15" x14ac:dyDescent="0.2">
      <c r="A7" s="9"/>
      <c r="B7" s="9"/>
      <c r="C7" s="847"/>
      <c r="D7" s="847"/>
      <c r="E7" s="847"/>
      <c r="F7" s="847"/>
      <c r="G7" s="847"/>
      <c r="H7" s="847"/>
      <c r="I7" s="847"/>
      <c r="J7" s="847"/>
      <c r="K7" s="847"/>
      <c r="L7" s="847"/>
      <c r="M7" s="847"/>
      <c r="N7" s="847"/>
      <c r="O7" s="847"/>
      <c r="P7" s="847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233"/>
      <c r="AF7" s="1233"/>
      <c r="AG7" s="1233"/>
      <c r="AH7" s="1233"/>
      <c r="AI7" s="1233"/>
      <c r="AJ7" s="1233"/>
      <c r="AK7" s="1233"/>
      <c r="AL7" s="1233"/>
      <c r="AM7" s="1233"/>
      <c r="AN7" s="1233"/>
      <c r="AO7" s="1233"/>
      <c r="AP7" s="1233"/>
      <c r="AQ7" s="1233"/>
      <c r="AR7" s="1233"/>
      <c r="AS7" s="1233"/>
      <c r="AT7" s="1233"/>
      <c r="AU7" s="1233"/>
      <c r="AV7" s="1233"/>
      <c r="AW7" s="1232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1233"/>
      <c r="AF8" s="1233"/>
      <c r="AG8" s="1233"/>
      <c r="AH8" s="1233"/>
      <c r="AI8" s="1233"/>
      <c r="AJ8" s="1233"/>
      <c r="AK8" s="1233"/>
      <c r="AL8" s="1233"/>
      <c r="AM8" s="1233"/>
      <c r="AN8" s="1233"/>
      <c r="AO8" s="1233"/>
      <c r="AP8" s="1233"/>
      <c r="AQ8" s="1233"/>
      <c r="AR8" s="1233"/>
      <c r="AS8" s="1233"/>
      <c r="AT8" s="1233"/>
      <c r="AU8" s="1233"/>
      <c r="AV8" s="1233"/>
      <c r="AW8" s="1232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88" t="s">
        <v>4</v>
      </c>
      <c r="D9" s="5336" t="s">
        <v>5</v>
      </c>
      <c r="E9" s="5337"/>
      <c r="F9" s="5337"/>
      <c r="G9" s="5337"/>
      <c r="H9" s="5337"/>
      <c r="I9" s="5337"/>
      <c r="J9" s="5337"/>
      <c r="K9" s="5337"/>
      <c r="L9" s="5337"/>
      <c r="M9" s="5338"/>
      <c r="N9" s="4889" t="s">
        <v>6</v>
      </c>
      <c r="O9" s="5088" t="s">
        <v>7</v>
      </c>
      <c r="P9" s="5088" t="s">
        <v>8</v>
      </c>
      <c r="Q9" s="5088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233"/>
      <c r="AG9" s="1233"/>
      <c r="AH9" s="1233"/>
      <c r="AI9" s="1233"/>
      <c r="AJ9" s="1233"/>
      <c r="AK9" s="1233"/>
      <c r="AL9" s="1233"/>
      <c r="AM9" s="1233"/>
      <c r="AN9" s="1233"/>
      <c r="AO9" s="1233"/>
      <c r="AP9" s="1234"/>
      <c r="AQ9" s="1234"/>
      <c r="AR9" s="1234"/>
      <c r="AS9" s="1234"/>
      <c r="AT9" s="1234"/>
      <c r="AU9" s="1234"/>
      <c r="AV9" s="1234"/>
      <c r="AW9" s="1234"/>
      <c r="AX9" s="1232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323"/>
      <c r="D10" s="863" t="s">
        <v>10</v>
      </c>
      <c r="E10" s="1235" t="s">
        <v>11</v>
      </c>
      <c r="F10" s="1235" t="s">
        <v>12</v>
      </c>
      <c r="G10" s="1235" t="s">
        <v>13</v>
      </c>
      <c r="H10" s="1235" t="s">
        <v>14</v>
      </c>
      <c r="I10" s="1235" t="s">
        <v>15</v>
      </c>
      <c r="J10" s="1235" t="s">
        <v>16</v>
      </c>
      <c r="K10" s="1235" t="s">
        <v>17</v>
      </c>
      <c r="L10" s="1235" t="s">
        <v>18</v>
      </c>
      <c r="M10" s="865" t="s">
        <v>19</v>
      </c>
      <c r="N10" s="5196"/>
      <c r="O10" s="5323"/>
      <c r="P10" s="5323"/>
      <c r="Q10" s="5323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1236"/>
      <c r="AG10" s="1236"/>
      <c r="AH10" s="1236"/>
      <c r="AI10" s="1236"/>
      <c r="AJ10" s="1236"/>
      <c r="AK10" s="1236"/>
      <c r="AL10" s="1236"/>
      <c r="AM10" s="1236"/>
      <c r="AN10" s="1236"/>
      <c r="AO10" s="1237"/>
      <c r="AP10" s="1237"/>
      <c r="AQ10" s="1237"/>
      <c r="AR10" s="1237"/>
      <c r="AS10" s="1237"/>
      <c r="AT10" s="1237"/>
      <c r="AU10" s="1237"/>
      <c r="AV10" s="1237"/>
      <c r="AW10" s="1237"/>
      <c r="AX10" s="1232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458" t="s">
        <v>20</v>
      </c>
      <c r="B11" s="5458"/>
      <c r="C11" s="1238">
        <f>SUM(D11:M11)</f>
        <v>0</v>
      </c>
      <c r="D11" s="1239"/>
      <c r="E11" s="1240"/>
      <c r="F11" s="1240"/>
      <c r="G11" s="1240"/>
      <c r="H11" s="1240"/>
      <c r="I11" s="1240"/>
      <c r="J11" s="1240"/>
      <c r="K11" s="1240"/>
      <c r="L11" s="1241"/>
      <c r="M11" s="1242"/>
      <c r="N11" s="1243"/>
      <c r="O11" s="1244"/>
      <c r="P11" s="1244"/>
      <c r="Q11" s="1244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1236"/>
      <c r="AG11" s="1236"/>
      <c r="AH11" s="1236"/>
      <c r="AI11" s="1236"/>
      <c r="AJ11" s="1236"/>
      <c r="AK11" s="1237"/>
      <c r="AL11" s="1237"/>
      <c r="AM11" s="1237"/>
      <c r="AN11" s="1237"/>
      <c r="AO11" s="1237"/>
      <c r="AP11" s="1237"/>
      <c r="AQ11" s="1237"/>
      <c r="AR11" s="1237"/>
      <c r="AS11" s="1237"/>
      <c r="AT11" s="1237"/>
      <c r="AU11" s="1237"/>
      <c r="AV11" s="1237"/>
      <c r="AW11" s="1237"/>
      <c r="AX11" s="1232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IF(C11&lt;[6]A03!C79,1,0)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1236"/>
      <c r="AG12" s="1236"/>
      <c r="AH12" s="1236"/>
      <c r="AI12" s="1236"/>
      <c r="AJ12" s="1236"/>
      <c r="AK12" s="1237"/>
      <c r="AL12" s="1237"/>
      <c r="AM12" s="1237"/>
      <c r="AN12" s="1237"/>
      <c r="AO12" s="1236"/>
      <c r="AP12" s="1236"/>
      <c r="AQ12" s="1237"/>
      <c r="AR12" s="1237"/>
      <c r="AS12" s="1237"/>
      <c r="AT12" s="1237"/>
      <c r="AU12" s="1237"/>
      <c r="AV12" s="1237"/>
      <c r="AW12" s="1237"/>
      <c r="AX12" s="1232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1236"/>
      <c r="AG13" s="1236"/>
      <c r="AH13" s="1236"/>
      <c r="AI13" s="1236"/>
      <c r="AJ13" s="1236"/>
      <c r="AK13" s="1237"/>
      <c r="AL13" s="1237"/>
      <c r="AM13" s="1237"/>
      <c r="AN13" s="1237"/>
      <c r="AO13" s="1236"/>
      <c r="AP13" s="1236"/>
      <c r="AQ13" s="1236"/>
      <c r="AR13" s="1237"/>
      <c r="AS13" s="1237"/>
      <c r="AT13" s="1237"/>
      <c r="AU13" s="1237"/>
      <c r="AV13" s="1237"/>
      <c r="AW13" s="1237"/>
      <c r="AX13" s="1232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1236"/>
      <c r="AG14" s="1236"/>
      <c r="AH14" s="1236"/>
      <c r="AI14" s="1236"/>
      <c r="AJ14" s="1236"/>
      <c r="AK14" s="1236"/>
      <c r="AL14" s="1236"/>
      <c r="AM14" s="1236"/>
      <c r="AN14" s="1236"/>
      <c r="AO14" s="1237"/>
      <c r="AP14" s="1237"/>
      <c r="AQ14" s="1237"/>
      <c r="AR14" s="1237"/>
      <c r="AS14" s="1237"/>
      <c r="AT14" s="1237"/>
      <c r="AU14" s="1237"/>
      <c r="AV14" s="1237"/>
      <c r="AW14" s="1237"/>
      <c r="AX14" s="1232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1236"/>
      <c r="AF15" s="1236"/>
      <c r="AG15" s="1236"/>
      <c r="AH15" s="1236"/>
      <c r="AI15" s="1236"/>
      <c r="AJ15" s="1236"/>
      <c r="AK15" s="1236"/>
      <c r="AL15" s="1236"/>
      <c r="AM15" s="1236"/>
      <c r="AN15" s="1236"/>
      <c r="AO15" s="1236"/>
      <c r="AP15" s="1236"/>
      <c r="AQ15" s="1236"/>
      <c r="AR15" s="1236"/>
      <c r="AS15" s="1236"/>
      <c r="AT15" s="1236"/>
      <c r="AU15" s="1236"/>
      <c r="AV15" s="1236"/>
      <c r="AW15" s="1232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186" t="s">
        <v>26</v>
      </c>
      <c r="D16" s="5189" t="s">
        <v>27</v>
      </c>
      <c r="E16" s="5189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1236"/>
      <c r="AF16" s="1237"/>
      <c r="AG16" s="1237"/>
      <c r="AH16" s="1237"/>
      <c r="AI16" s="1237"/>
      <c r="AJ16" s="1237"/>
      <c r="AK16" s="1237"/>
      <c r="AL16" s="1237"/>
      <c r="AM16" s="1237"/>
      <c r="AN16" s="1237"/>
      <c r="AO16" s="1237"/>
      <c r="AP16" s="1237"/>
      <c r="AQ16" s="1237"/>
      <c r="AR16" s="1237"/>
      <c r="AS16" s="1237"/>
      <c r="AT16" s="1237"/>
      <c r="AU16" s="1237"/>
      <c r="AV16" s="1237"/>
      <c r="AW16" s="1232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459"/>
      <c r="D17" s="4935"/>
      <c r="E17" s="4935"/>
      <c r="F17" s="5081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1236"/>
      <c r="AF17" s="1237"/>
      <c r="AG17" s="1237"/>
      <c r="AH17" s="1237"/>
      <c r="AI17" s="1237"/>
      <c r="AJ17" s="1237"/>
      <c r="AK17" s="1237"/>
      <c r="AL17" s="1237"/>
      <c r="AM17" s="1237"/>
      <c r="AN17" s="1237"/>
      <c r="AO17" s="1237"/>
      <c r="AP17" s="1237"/>
      <c r="AQ17" s="1237"/>
      <c r="AR17" s="1237"/>
      <c r="AS17" s="1237"/>
      <c r="AT17" s="1237"/>
      <c r="AU17" s="1237"/>
      <c r="AV17" s="1237"/>
      <c r="AW17" s="1232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454" t="s">
        <v>28</v>
      </c>
      <c r="B18" s="5455"/>
      <c r="C18" s="1245">
        <v>104</v>
      </c>
      <c r="D18" s="1246">
        <v>0</v>
      </c>
      <c r="E18" s="1246">
        <v>0</v>
      </c>
      <c r="F18" s="780">
        <v>3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1055"/>
      <c r="AF18" s="1041"/>
      <c r="AG18" s="1041"/>
      <c r="AH18" s="1041"/>
      <c r="AI18" s="1041"/>
      <c r="AJ18" s="1041"/>
      <c r="AK18" s="1041"/>
      <c r="AL18" s="1041"/>
      <c r="AM18" s="1041"/>
      <c r="AN18" s="1041"/>
      <c r="AO18" s="1041"/>
      <c r="AP18" s="1041"/>
      <c r="AQ18" s="1041"/>
      <c r="AR18" s="1041"/>
      <c r="AS18" s="1041"/>
      <c r="AT18" s="1041"/>
      <c r="AU18" s="1041"/>
      <c r="AV18" s="1041"/>
      <c r="AW18" s="1043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456" t="s">
        <v>29</v>
      </c>
      <c r="B19" s="5457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1055"/>
      <c r="AF19" s="1041"/>
      <c r="AG19" s="1041"/>
      <c r="AH19" s="1041"/>
      <c r="AI19" s="1041"/>
      <c r="AJ19" s="1041"/>
      <c r="AK19" s="1041"/>
      <c r="AL19" s="1041"/>
      <c r="AM19" s="1041"/>
      <c r="AN19" s="1041"/>
      <c r="AO19" s="1041"/>
      <c r="AP19" s="1041"/>
      <c r="AQ19" s="1041"/>
      <c r="AR19" s="1041"/>
      <c r="AS19" s="1041"/>
      <c r="AT19" s="1041"/>
      <c r="AU19" s="1041"/>
      <c r="AV19" s="1041"/>
      <c r="AW19" s="1043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7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1055"/>
      <c r="AF20" s="1041"/>
      <c r="AG20" s="1041"/>
      <c r="AH20" s="1041"/>
      <c r="AI20" s="1041"/>
      <c r="AJ20" s="1041"/>
      <c r="AK20" s="1041"/>
      <c r="AL20" s="1041"/>
      <c r="AM20" s="1041"/>
      <c r="AN20" s="1041"/>
      <c r="AO20" s="1041"/>
      <c r="AP20" s="1041"/>
      <c r="AQ20" s="1041"/>
      <c r="AR20" s="1041"/>
      <c r="AS20" s="1041"/>
      <c r="AT20" s="1041"/>
      <c r="AU20" s="1041"/>
      <c r="AV20" s="1041"/>
      <c r="AW20" s="1043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8</v>
      </c>
      <c r="D21" s="37">
        <v>0</v>
      </c>
      <c r="E21" s="37">
        <v>0</v>
      </c>
      <c r="F21" s="40">
        <v>1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1055"/>
      <c r="AF21" s="1041"/>
      <c r="AG21" s="1041"/>
      <c r="AH21" s="1041"/>
      <c r="AI21" s="1041"/>
      <c r="AJ21" s="1041"/>
      <c r="AK21" s="1041"/>
      <c r="AL21" s="1041"/>
      <c r="AM21" s="1041"/>
      <c r="AN21" s="1041"/>
      <c r="AO21" s="1041"/>
      <c r="AP21" s="1041"/>
      <c r="AQ21" s="1041"/>
      <c r="AR21" s="1041"/>
      <c r="AS21" s="1041"/>
      <c r="AT21" s="1041"/>
      <c r="AU21" s="1041"/>
      <c r="AV21" s="1041"/>
      <c r="AW21" s="1043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1055"/>
      <c r="AF22" s="1041"/>
      <c r="AG22" s="1041"/>
      <c r="AH22" s="1041"/>
      <c r="AI22" s="1041"/>
      <c r="AJ22" s="1041"/>
      <c r="AK22" s="1041"/>
      <c r="AL22" s="1041"/>
      <c r="AM22" s="1041"/>
      <c r="AN22" s="1041"/>
      <c r="AO22" s="1041"/>
      <c r="AP22" s="1041"/>
      <c r="AQ22" s="1041"/>
      <c r="AR22" s="1041"/>
      <c r="AS22" s="1041"/>
      <c r="AT22" s="1041"/>
      <c r="AU22" s="1041"/>
      <c r="AV22" s="1041"/>
      <c r="AW22" s="1043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1055"/>
      <c r="AF23" s="1041"/>
      <c r="AG23" s="1041"/>
      <c r="AH23" s="1041"/>
      <c r="AI23" s="1041"/>
      <c r="AJ23" s="1041"/>
      <c r="AK23" s="1041"/>
      <c r="AL23" s="1041"/>
      <c r="AM23" s="1041"/>
      <c r="AN23" s="1041"/>
      <c r="AO23" s="1041"/>
      <c r="AP23" s="1041"/>
      <c r="AQ23" s="1041"/>
      <c r="AR23" s="1041"/>
      <c r="AS23" s="1041"/>
      <c r="AT23" s="1041"/>
      <c r="AU23" s="1041"/>
      <c r="AV23" s="1041"/>
      <c r="AW23" s="1043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1055"/>
      <c r="AF24" s="1041"/>
      <c r="AG24" s="1041"/>
      <c r="AH24" s="1041"/>
      <c r="AI24" s="1041"/>
      <c r="AJ24" s="1041"/>
      <c r="AK24" s="1041"/>
      <c r="AL24" s="1041"/>
      <c r="AM24" s="1041"/>
      <c r="AN24" s="1041"/>
      <c r="AO24" s="1041"/>
      <c r="AP24" s="1041"/>
      <c r="AQ24" s="1041"/>
      <c r="AR24" s="1041"/>
      <c r="AS24" s="1041"/>
      <c r="AT24" s="1041"/>
      <c r="AU24" s="1041"/>
      <c r="AV24" s="1041"/>
      <c r="AW24" s="1043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1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1055"/>
      <c r="AF25" s="1041"/>
      <c r="AG25" s="1041"/>
      <c r="AH25" s="1041"/>
      <c r="AI25" s="1041"/>
      <c r="AJ25" s="1041"/>
      <c r="AK25" s="1041"/>
      <c r="AL25" s="1041"/>
      <c r="AM25" s="1041"/>
      <c r="AN25" s="1041"/>
      <c r="AO25" s="1041"/>
      <c r="AP25" s="1041"/>
      <c r="AQ25" s="1041"/>
      <c r="AR25" s="1041"/>
      <c r="AS25" s="1041"/>
      <c r="AT25" s="1041"/>
      <c r="AU25" s="1041"/>
      <c r="AV25" s="1041"/>
      <c r="AW25" s="1043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25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1055"/>
      <c r="AF26" s="1041"/>
      <c r="AG26" s="1041"/>
      <c r="AH26" s="1041"/>
      <c r="AI26" s="1041"/>
      <c r="AJ26" s="1041"/>
      <c r="AK26" s="1041"/>
      <c r="AL26" s="1041"/>
      <c r="AM26" s="1041"/>
      <c r="AN26" s="1041"/>
      <c r="AO26" s="1041"/>
      <c r="AP26" s="1041"/>
      <c r="AQ26" s="1041"/>
      <c r="AR26" s="1041"/>
      <c r="AS26" s="1041"/>
      <c r="AT26" s="1041"/>
      <c r="AU26" s="1041"/>
      <c r="AV26" s="1041"/>
      <c r="AW26" s="1043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1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1055"/>
      <c r="AF27" s="1041"/>
      <c r="AG27" s="1041"/>
      <c r="AH27" s="1041"/>
      <c r="AI27" s="1041"/>
      <c r="AJ27" s="1041"/>
      <c r="AK27" s="1041"/>
      <c r="AL27" s="1041"/>
      <c r="AM27" s="1041"/>
      <c r="AN27" s="1041"/>
      <c r="AO27" s="1041"/>
      <c r="AP27" s="1041"/>
      <c r="AQ27" s="1041"/>
      <c r="AR27" s="1041"/>
      <c r="AS27" s="1041"/>
      <c r="AT27" s="1041"/>
      <c r="AU27" s="1041"/>
      <c r="AV27" s="1041"/>
      <c r="AW27" s="1043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2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1055"/>
      <c r="AF28" s="1041"/>
      <c r="AG28" s="1041"/>
      <c r="AH28" s="1083"/>
      <c r="AI28" s="1041"/>
      <c r="AJ28" s="1041"/>
      <c r="AK28" s="1041"/>
      <c r="AL28" s="1041"/>
      <c r="AM28" s="1041"/>
      <c r="AN28" s="1041"/>
      <c r="AO28" s="1041"/>
      <c r="AP28" s="1041"/>
      <c r="AQ28" s="1041"/>
      <c r="AR28" s="1041"/>
      <c r="AS28" s="1041"/>
      <c r="AT28" s="1041"/>
      <c r="AU28" s="1041"/>
      <c r="AV28" s="1041"/>
      <c r="AW28" s="1093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15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1055"/>
      <c r="AF29" s="1041"/>
      <c r="AG29" s="1041"/>
      <c r="AH29" s="1083"/>
      <c r="AI29" s="1041"/>
      <c r="AJ29" s="1041"/>
      <c r="AK29" s="1041"/>
      <c r="AL29" s="1041"/>
      <c r="AM29" s="1041"/>
      <c r="AN29" s="1041"/>
      <c r="AO29" s="1041"/>
      <c r="AP29" s="1041"/>
      <c r="AQ29" s="1041"/>
      <c r="AR29" s="1041"/>
      <c r="AS29" s="1041"/>
      <c r="AT29" s="1041"/>
      <c r="AU29" s="1041"/>
      <c r="AV29" s="1041"/>
      <c r="AW29" s="1093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1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1055"/>
      <c r="AF30" s="1041"/>
      <c r="AG30" s="1041"/>
      <c r="AH30" s="1083"/>
      <c r="AI30" s="1041"/>
      <c r="AJ30" s="1041"/>
      <c r="AK30" s="1041"/>
      <c r="AL30" s="1041"/>
      <c r="AM30" s="1041"/>
      <c r="AN30" s="1041"/>
      <c r="AO30" s="1041"/>
      <c r="AP30" s="1041"/>
      <c r="AQ30" s="1041"/>
      <c r="AR30" s="1041"/>
      <c r="AS30" s="1041"/>
      <c r="AT30" s="1041"/>
      <c r="AU30" s="1041"/>
      <c r="AV30" s="1041"/>
      <c r="AW30" s="1093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40</v>
      </c>
      <c r="D31" s="44">
        <v>0</v>
      </c>
      <c r="E31" s="44">
        <v>0</v>
      </c>
      <c r="F31" s="63">
        <v>1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1052"/>
      <c r="AF31" s="1052"/>
      <c r="AG31" s="1052"/>
      <c r="AH31" s="1247"/>
      <c r="AI31" s="1052"/>
      <c r="AJ31" s="1052"/>
      <c r="AK31" s="1052"/>
      <c r="AL31" s="1052"/>
      <c r="AM31" s="1052"/>
      <c r="AN31" s="1052"/>
      <c r="AO31" s="1052"/>
      <c r="AP31" s="1052"/>
      <c r="AQ31" s="1052"/>
      <c r="AR31" s="1052"/>
      <c r="AS31" s="1052"/>
      <c r="AT31" s="1052"/>
      <c r="AU31" s="1052"/>
      <c r="AV31" s="1052"/>
      <c r="AW31" s="1093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1052"/>
      <c r="AF32" s="1052"/>
      <c r="AG32" s="1052"/>
      <c r="AH32" s="1247"/>
      <c r="AI32" s="1052"/>
      <c r="AJ32" s="1052"/>
      <c r="AK32" s="1052"/>
      <c r="AL32" s="1052"/>
      <c r="AM32" s="1052"/>
      <c r="AN32" s="1052"/>
      <c r="AO32" s="1052"/>
      <c r="AP32" s="1052"/>
      <c r="AQ32" s="1052"/>
      <c r="AR32" s="1052"/>
      <c r="AS32" s="1052"/>
      <c r="AT32" s="1052"/>
      <c r="AU32" s="1052"/>
      <c r="AV32" s="1052"/>
      <c r="AW32" s="1093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5094" t="s">
        <v>5</v>
      </c>
      <c r="E33" s="5095"/>
      <c r="F33" s="5095"/>
      <c r="G33" s="5095"/>
      <c r="H33" s="5095"/>
      <c r="I33" s="5095"/>
      <c r="J33" s="5095"/>
      <c r="K33" s="5095"/>
      <c r="L33" s="5095"/>
      <c r="M33" s="5095"/>
      <c r="N33" s="5095"/>
      <c r="O33" s="5095"/>
      <c r="P33" s="5325"/>
      <c r="Q33" s="819"/>
      <c r="R33" s="820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052"/>
      <c r="AJ33" s="1052"/>
      <c r="AK33" s="1052"/>
      <c r="AL33" s="1247"/>
      <c r="AM33" s="1052"/>
      <c r="AN33" s="1052"/>
      <c r="AO33" s="1042"/>
      <c r="AP33" s="1042"/>
      <c r="AQ33" s="1042"/>
      <c r="AR33" s="1042"/>
      <c r="AS33" s="1042"/>
      <c r="AT33" s="1042"/>
      <c r="AU33" s="1042"/>
      <c r="AV33" s="1042"/>
      <c r="AW33" s="1042"/>
      <c r="AX33" s="1042"/>
      <c r="AY33" s="1042"/>
      <c r="AZ33" s="1042"/>
      <c r="BA33" s="1093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323"/>
      <c r="D34" s="1200" t="s">
        <v>10</v>
      </c>
      <c r="E34" s="1248" t="s">
        <v>11</v>
      </c>
      <c r="F34" s="1248" t="s">
        <v>12</v>
      </c>
      <c r="G34" s="1248" t="s">
        <v>13</v>
      </c>
      <c r="H34" s="1248" t="s">
        <v>14</v>
      </c>
      <c r="I34" s="1248" t="s">
        <v>15</v>
      </c>
      <c r="J34" s="1248" t="s">
        <v>16</v>
      </c>
      <c r="K34" s="1248" t="s">
        <v>17</v>
      </c>
      <c r="L34" s="1248" t="s">
        <v>18</v>
      </c>
      <c r="M34" s="1248" t="s">
        <v>44</v>
      </c>
      <c r="N34" s="774" t="s">
        <v>45</v>
      </c>
      <c r="O34" s="1248" t="s">
        <v>46</v>
      </c>
      <c r="P34" s="1249" t="s">
        <v>47</v>
      </c>
      <c r="Q34" s="849" t="s">
        <v>48</v>
      </c>
      <c r="R34" s="849" t="s">
        <v>49</v>
      </c>
      <c r="S34" s="71"/>
      <c r="T34" s="726"/>
      <c r="U34" s="1250"/>
      <c r="V34" s="1250"/>
      <c r="W34" s="726"/>
      <c r="X34" s="1251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1055"/>
      <c r="AJ34" s="1055"/>
      <c r="AK34" s="1055"/>
      <c r="AL34" s="1252"/>
      <c r="AM34" s="1055"/>
      <c r="AN34" s="1055"/>
      <c r="AO34" s="1055"/>
      <c r="AP34" s="1055"/>
      <c r="AQ34" s="1055"/>
      <c r="AR34" s="1055"/>
      <c r="AS34" s="1055"/>
      <c r="AT34" s="1041"/>
      <c r="AU34" s="1041"/>
      <c r="AV34" s="1041"/>
      <c r="AW34" s="1041"/>
      <c r="AX34" s="1041"/>
      <c r="AY34" s="1041"/>
      <c r="AZ34" s="1041"/>
      <c r="BA34" s="1093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097" t="s">
        <v>50</v>
      </c>
      <c r="B35" s="5097"/>
      <c r="C35" s="1253">
        <f>SUM(D35:P35)</f>
        <v>0</v>
      </c>
      <c r="D35" s="1254">
        <f>SUM(D36:D47,D50:D51,D54)</f>
        <v>0</v>
      </c>
      <c r="E35" s="1255">
        <f t="shared" ref="E35:R35" si="3">SUM(E36:E47,E50:E51,E54)</f>
        <v>0</v>
      </c>
      <c r="F35" s="1255">
        <f t="shared" si="3"/>
        <v>0</v>
      </c>
      <c r="G35" s="1255">
        <f t="shared" si="3"/>
        <v>0</v>
      </c>
      <c r="H35" s="1255">
        <f t="shared" si="3"/>
        <v>0</v>
      </c>
      <c r="I35" s="1255">
        <f t="shared" si="3"/>
        <v>0</v>
      </c>
      <c r="J35" s="1255">
        <f t="shared" si="3"/>
        <v>0</v>
      </c>
      <c r="K35" s="1255">
        <f t="shared" si="3"/>
        <v>0</v>
      </c>
      <c r="L35" s="1255">
        <f t="shared" si="3"/>
        <v>0</v>
      </c>
      <c r="M35" s="1255">
        <f t="shared" si="3"/>
        <v>0</v>
      </c>
      <c r="N35" s="775">
        <f>SUM(N36:N47,N50:N51,N54)</f>
        <v>0</v>
      </c>
      <c r="O35" s="1255">
        <f t="shared" si="3"/>
        <v>0</v>
      </c>
      <c r="P35" s="1256">
        <f t="shared" si="3"/>
        <v>0</v>
      </c>
      <c r="Q35" s="781">
        <f t="shared" si="3"/>
        <v>0</v>
      </c>
      <c r="R35" s="781">
        <f t="shared" si="3"/>
        <v>0</v>
      </c>
      <c r="S35" s="82" t="str">
        <f>CA35&amp;CB35&amp;CC35</f>
        <v/>
      </c>
      <c r="T35" s="1257"/>
      <c r="U35" s="726"/>
      <c r="V35" s="726"/>
      <c r="W35" s="1257"/>
      <c r="X35" s="1257"/>
      <c r="Y35" s="1257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055"/>
      <c r="AN35" s="1055"/>
      <c r="AO35" s="1055"/>
      <c r="AP35" s="1055"/>
      <c r="AQ35" s="1055"/>
      <c r="AR35" s="1055"/>
      <c r="AS35" s="1055"/>
      <c r="AT35" s="1041"/>
      <c r="AU35" s="1041"/>
      <c r="AV35" s="1041"/>
      <c r="AW35" s="1041"/>
      <c r="AX35" s="1041"/>
      <c r="AY35" s="1041"/>
      <c r="AZ35" s="1041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463" t="s">
        <v>51</v>
      </c>
      <c r="B36" s="5464"/>
      <c r="C36" s="1222">
        <f>SUM(D36:M36)</f>
        <v>0</v>
      </c>
      <c r="D36" s="1215"/>
      <c r="E36" s="1228"/>
      <c r="F36" s="1228"/>
      <c r="G36" s="1228"/>
      <c r="H36" s="1228"/>
      <c r="I36" s="1228"/>
      <c r="J36" s="1228"/>
      <c r="K36" s="1228"/>
      <c r="L36" s="1228"/>
      <c r="M36" s="1228"/>
      <c r="N36" s="1258"/>
      <c r="O36" s="1259"/>
      <c r="P36" s="1260"/>
      <c r="Q36" s="1216"/>
      <c r="R36" s="1216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055"/>
      <c r="AN36" s="1041"/>
      <c r="AO36" s="1041"/>
      <c r="AP36" s="1041"/>
      <c r="AQ36" s="1041"/>
      <c r="AR36" s="1041"/>
      <c r="AS36" s="1041"/>
      <c r="AT36" s="1041"/>
      <c r="AU36" s="1041"/>
      <c r="AV36" s="1041"/>
      <c r="AW36" s="1041"/>
      <c r="AX36" s="1041"/>
      <c r="AY36" s="1041"/>
      <c r="AZ36" s="1041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055"/>
      <c r="AN37" s="1041"/>
      <c r="AO37" s="1041"/>
      <c r="AP37" s="1041"/>
      <c r="AQ37" s="1041"/>
      <c r="AR37" s="1041"/>
      <c r="AS37" s="1041"/>
      <c r="AT37" s="1041"/>
      <c r="AU37" s="1041"/>
      <c r="AV37" s="1041"/>
      <c r="AW37" s="1041"/>
      <c r="AX37" s="1041"/>
      <c r="AY37" s="1041"/>
      <c r="AZ37" s="1041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1261" t="s">
        <v>54</v>
      </c>
      <c r="C38" s="1222">
        <f t="shared" si="7"/>
        <v>0</v>
      </c>
      <c r="D38" s="1215"/>
      <c r="E38" s="1228"/>
      <c r="F38" s="1228"/>
      <c r="G38" s="1228"/>
      <c r="H38" s="1228"/>
      <c r="I38" s="1228"/>
      <c r="J38" s="1228"/>
      <c r="K38" s="1228"/>
      <c r="L38" s="1228"/>
      <c r="M38" s="1228"/>
      <c r="N38" s="1258"/>
      <c r="O38" s="1259"/>
      <c r="P38" s="1260"/>
      <c r="Q38" s="1216"/>
      <c r="R38" s="1216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055"/>
      <c r="AN38" s="1041"/>
      <c r="AO38" s="1041"/>
      <c r="AP38" s="1041"/>
      <c r="AQ38" s="1041"/>
      <c r="AR38" s="1041"/>
      <c r="AS38" s="1041"/>
      <c r="AT38" s="1041"/>
      <c r="AU38" s="1041"/>
      <c r="AV38" s="1041"/>
      <c r="AW38" s="1041"/>
      <c r="AX38" s="1041"/>
      <c r="AY38" s="1041"/>
      <c r="AZ38" s="1041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846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055"/>
      <c r="AN39" s="1041"/>
      <c r="AO39" s="1041"/>
      <c r="AP39" s="1041"/>
      <c r="AQ39" s="1041"/>
      <c r="AR39" s="1041"/>
      <c r="AS39" s="1041"/>
      <c r="AT39" s="1041"/>
      <c r="AU39" s="1041"/>
      <c r="AV39" s="1041"/>
      <c r="AW39" s="1041"/>
      <c r="AX39" s="1041"/>
      <c r="AY39" s="1041"/>
      <c r="AZ39" s="1041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846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055"/>
      <c r="AN40" s="1041"/>
      <c r="AO40" s="1041"/>
      <c r="AP40" s="1041"/>
      <c r="AQ40" s="1041"/>
      <c r="AR40" s="1041"/>
      <c r="AS40" s="1041"/>
      <c r="AT40" s="1041"/>
      <c r="AU40" s="1041"/>
      <c r="AV40" s="1041"/>
      <c r="AW40" s="1041"/>
      <c r="AX40" s="1041"/>
      <c r="AY40" s="1041"/>
      <c r="AZ40" s="1041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846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055"/>
      <c r="AN41" s="1041"/>
      <c r="AO41" s="1041"/>
      <c r="AP41" s="1041"/>
      <c r="AQ41" s="1041"/>
      <c r="AR41" s="1041"/>
      <c r="AS41" s="1041"/>
      <c r="AT41" s="1041"/>
      <c r="AU41" s="1041"/>
      <c r="AV41" s="1041"/>
      <c r="AW41" s="1041"/>
      <c r="AX41" s="1041"/>
      <c r="AY41" s="1041"/>
      <c r="AZ41" s="1041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846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055"/>
      <c r="AN42" s="1041"/>
      <c r="AO42" s="1041"/>
      <c r="AP42" s="1041"/>
      <c r="AQ42" s="1041"/>
      <c r="AR42" s="1041"/>
      <c r="AS42" s="1041"/>
      <c r="AT42" s="1041"/>
      <c r="AU42" s="1041"/>
      <c r="AV42" s="1041"/>
      <c r="AW42" s="1041"/>
      <c r="AX42" s="1041"/>
      <c r="AY42" s="1041"/>
      <c r="AZ42" s="1041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323"/>
      <c r="B43" s="99" t="s">
        <v>59</v>
      </c>
      <c r="C43" s="855">
        <f t="shared" si="7"/>
        <v>0</v>
      </c>
      <c r="D43" s="1262"/>
      <c r="E43" s="102"/>
      <c r="F43" s="102"/>
      <c r="G43" s="102"/>
      <c r="H43" s="102"/>
      <c r="I43" s="102"/>
      <c r="J43" s="102"/>
      <c r="K43" s="102"/>
      <c r="L43" s="102"/>
      <c r="M43" s="102"/>
      <c r="N43" s="1263"/>
      <c r="O43" s="104"/>
      <c r="P43" s="902"/>
      <c r="Q43" s="1264"/>
      <c r="R43" s="1264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055"/>
      <c r="AN43" s="1041"/>
      <c r="AO43" s="1041"/>
      <c r="AP43" s="1041"/>
      <c r="AQ43" s="1041"/>
      <c r="AR43" s="1041"/>
      <c r="AS43" s="1041"/>
      <c r="AT43" s="1041"/>
      <c r="AU43" s="1041"/>
      <c r="AV43" s="1041"/>
      <c r="AW43" s="1041"/>
      <c r="AX43" s="1041"/>
      <c r="AY43" s="1041"/>
      <c r="AZ43" s="1041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076" t="s">
        <v>60</v>
      </c>
      <c r="B44" s="1265" t="s">
        <v>61</v>
      </c>
      <c r="C44" s="1266">
        <f t="shared" si="7"/>
        <v>0</v>
      </c>
      <c r="D44" s="1267"/>
      <c r="E44" s="906"/>
      <c r="F44" s="906"/>
      <c r="G44" s="906"/>
      <c r="H44" s="906"/>
      <c r="I44" s="906"/>
      <c r="J44" s="906"/>
      <c r="K44" s="906"/>
      <c r="L44" s="906"/>
      <c r="M44" s="906"/>
      <c r="N44" s="1268"/>
      <c r="O44" s="908"/>
      <c r="P44" s="1269"/>
      <c r="Q44" s="1270"/>
      <c r="R44" s="1270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71"/>
      <c r="AN44" s="1272"/>
      <c r="AO44" s="1272"/>
      <c r="AP44" s="1272"/>
      <c r="AQ44" s="1272"/>
      <c r="AR44" s="1272"/>
      <c r="AS44" s="1272"/>
      <c r="AT44" s="1272"/>
      <c r="AU44" s="1272"/>
      <c r="AV44" s="1272"/>
      <c r="AW44" s="1272"/>
      <c r="AX44" s="1272"/>
      <c r="AY44" s="1272"/>
      <c r="AZ44" s="1272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323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71"/>
      <c r="AN45" s="1272"/>
      <c r="AO45" s="1272"/>
      <c r="AP45" s="1272"/>
      <c r="AQ45" s="1272"/>
      <c r="AR45" s="1272"/>
      <c r="AS45" s="1272"/>
      <c r="AT45" s="1272"/>
      <c r="AU45" s="1272"/>
      <c r="AV45" s="1272"/>
      <c r="AW45" s="1272"/>
      <c r="AX45" s="1272"/>
      <c r="AY45" s="1272"/>
      <c r="AZ45" s="1272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465" t="s">
        <v>63</v>
      </c>
      <c r="B46" s="117" t="s">
        <v>61</v>
      </c>
      <c r="C46" s="1273">
        <f t="shared" si="7"/>
        <v>0</v>
      </c>
      <c r="D46" s="1274"/>
      <c r="E46" s="906"/>
      <c r="F46" s="906"/>
      <c r="G46" s="906"/>
      <c r="H46" s="906"/>
      <c r="I46" s="906"/>
      <c r="J46" s="906"/>
      <c r="K46" s="906"/>
      <c r="L46" s="906"/>
      <c r="M46" s="906"/>
      <c r="N46" s="1275"/>
      <c r="O46" s="908"/>
      <c r="P46" s="1276"/>
      <c r="Q46" s="1277"/>
      <c r="R46" s="1277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78"/>
      <c r="AN46" s="1279"/>
      <c r="AO46" s="1279"/>
      <c r="AP46" s="1279"/>
      <c r="AQ46" s="1279"/>
      <c r="AR46" s="1279"/>
      <c r="AS46" s="1279"/>
      <c r="AT46" s="1279"/>
      <c r="AU46" s="1279"/>
      <c r="AV46" s="1279"/>
      <c r="AW46" s="1279"/>
      <c r="AX46" s="1279"/>
      <c r="AY46" s="1279"/>
      <c r="AZ46" s="1279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78"/>
      <c r="AN47" s="1279"/>
      <c r="AO47" s="1279"/>
      <c r="AP47" s="1279"/>
      <c r="AQ47" s="1279"/>
      <c r="AR47" s="1279"/>
      <c r="AS47" s="1279"/>
      <c r="AT47" s="1279"/>
      <c r="AU47" s="1279"/>
      <c r="AV47" s="1279"/>
      <c r="AW47" s="1279"/>
      <c r="AX47" s="1279"/>
      <c r="AY47" s="1279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78"/>
      <c r="AN48" s="1279"/>
      <c r="AO48" s="1279"/>
      <c r="AP48" s="1279"/>
      <c r="AQ48" s="1279"/>
      <c r="AR48" s="1279"/>
      <c r="AS48" s="1279"/>
      <c r="AT48" s="1279"/>
      <c r="AU48" s="1279"/>
      <c r="AV48" s="1279"/>
      <c r="AW48" s="1279"/>
      <c r="AX48" s="1279"/>
      <c r="AY48" s="1279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460" t="s">
        <v>65</v>
      </c>
      <c r="B49" s="5208"/>
      <c r="C49" s="855">
        <f t="shared" si="7"/>
        <v>0</v>
      </c>
      <c r="D49" s="1262"/>
      <c r="E49" s="102"/>
      <c r="F49" s="102"/>
      <c r="G49" s="102"/>
      <c r="H49" s="102"/>
      <c r="I49" s="102"/>
      <c r="J49" s="102"/>
      <c r="K49" s="102"/>
      <c r="L49" s="102"/>
      <c r="M49" s="102"/>
      <c r="N49" s="1263"/>
      <c r="O49" s="104"/>
      <c r="P49" s="902"/>
      <c r="Q49" s="1264"/>
      <c r="R49" s="1264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78"/>
      <c r="AN49" s="1279"/>
      <c r="AO49" s="1279"/>
      <c r="AP49" s="1279"/>
      <c r="AQ49" s="1279"/>
      <c r="AR49" s="1279"/>
      <c r="AS49" s="1279"/>
      <c r="AT49" s="1279"/>
      <c r="AU49" s="1279"/>
      <c r="AV49" s="1279"/>
      <c r="AW49" s="1279"/>
      <c r="AX49" s="1279"/>
      <c r="AY49" s="1279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461" t="s">
        <v>66</v>
      </c>
      <c r="B50" s="1280" t="s">
        <v>61</v>
      </c>
      <c r="C50" s="1281">
        <f>SUM(D50:P50)</f>
        <v>0</v>
      </c>
      <c r="D50" s="1282"/>
      <c r="E50" s="906"/>
      <c r="F50" s="906"/>
      <c r="G50" s="906"/>
      <c r="H50" s="906"/>
      <c r="I50" s="906"/>
      <c r="J50" s="906"/>
      <c r="K50" s="906"/>
      <c r="L50" s="906"/>
      <c r="M50" s="906"/>
      <c r="N50" s="1283"/>
      <c r="O50" s="906"/>
      <c r="P50" s="1284"/>
      <c r="Q50" s="1285"/>
      <c r="R50" s="1285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86"/>
      <c r="AN50" s="1287"/>
      <c r="AO50" s="1287"/>
      <c r="AP50" s="1287"/>
      <c r="AQ50" s="1287"/>
      <c r="AR50" s="1287"/>
      <c r="AS50" s="1287"/>
      <c r="AT50" s="1287"/>
      <c r="AU50" s="1287"/>
      <c r="AV50" s="1287"/>
      <c r="AW50" s="1287"/>
      <c r="AX50" s="1287"/>
      <c r="AY50" s="1287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323"/>
      <c r="B51" s="140" t="s">
        <v>62</v>
      </c>
      <c r="C51" s="855">
        <f t="shared" ref="C51:C54" si="12">SUM(D51:P51)</f>
        <v>0</v>
      </c>
      <c r="D51" s="1262"/>
      <c r="E51" s="102"/>
      <c r="F51" s="102"/>
      <c r="G51" s="102"/>
      <c r="H51" s="102"/>
      <c r="I51" s="102"/>
      <c r="J51" s="102"/>
      <c r="K51" s="102"/>
      <c r="L51" s="102"/>
      <c r="M51" s="102"/>
      <c r="N51" s="1288"/>
      <c r="O51" s="102"/>
      <c r="P51" s="926"/>
      <c r="Q51" s="1264"/>
      <c r="R51" s="1264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86"/>
      <c r="AN51" s="1287"/>
      <c r="AO51" s="1287"/>
      <c r="AP51" s="1287"/>
      <c r="AQ51" s="1287"/>
      <c r="AR51" s="1287"/>
      <c r="AS51" s="1287"/>
      <c r="AT51" s="1287"/>
      <c r="AU51" s="1287"/>
      <c r="AV51" s="1287"/>
      <c r="AW51" s="1287"/>
      <c r="AX51" s="1287"/>
      <c r="AY51" s="1287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462" t="s">
        <v>67</v>
      </c>
      <c r="B52" s="1289" t="s">
        <v>61</v>
      </c>
      <c r="C52" s="1290">
        <f t="shared" si="12"/>
        <v>0</v>
      </c>
      <c r="D52" s="1291"/>
      <c r="E52" s="906"/>
      <c r="F52" s="906"/>
      <c r="G52" s="906"/>
      <c r="H52" s="906"/>
      <c r="I52" s="906"/>
      <c r="J52" s="906"/>
      <c r="K52" s="906"/>
      <c r="L52" s="906"/>
      <c r="M52" s="906"/>
      <c r="N52" s="1292"/>
      <c r="O52" s="906"/>
      <c r="P52" s="1293"/>
      <c r="Q52" s="1294"/>
      <c r="R52" s="1294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95"/>
      <c r="AN52" s="1296"/>
      <c r="AO52" s="1296"/>
      <c r="AP52" s="1296"/>
      <c r="AQ52" s="1296"/>
      <c r="AR52" s="1296"/>
      <c r="AS52" s="1296"/>
      <c r="AT52" s="1296"/>
      <c r="AU52" s="1296"/>
      <c r="AV52" s="1296"/>
      <c r="AW52" s="1296"/>
      <c r="AX52" s="1296"/>
      <c r="AY52" s="1296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323"/>
      <c r="B53" s="928" t="s">
        <v>62</v>
      </c>
      <c r="C53" s="855">
        <f t="shared" si="12"/>
        <v>0</v>
      </c>
      <c r="D53" s="1262"/>
      <c r="E53" s="102"/>
      <c r="F53" s="102"/>
      <c r="G53" s="102"/>
      <c r="H53" s="102"/>
      <c r="I53" s="102"/>
      <c r="J53" s="102"/>
      <c r="K53" s="102"/>
      <c r="L53" s="102"/>
      <c r="M53" s="102"/>
      <c r="N53" s="1288"/>
      <c r="O53" s="102"/>
      <c r="P53" s="926"/>
      <c r="Q53" s="1264"/>
      <c r="R53" s="1264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297"/>
      <c r="AM53" s="1297"/>
      <c r="AN53" s="1297"/>
      <c r="AO53" s="1297"/>
      <c r="AP53" s="1297"/>
      <c r="AQ53" s="1297"/>
      <c r="AR53" s="1297"/>
      <c r="AS53" s="1297"/>
      <c r="AT53" s="1297"/>
      <c r="AU53" s="1297"/>
      <c r="AV53" s="1297"/>
      <c r="AW53" s="1297"/>
      <c r="AX53" s="1297"/>
      <c r="AY53" s="1297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086" t="s">
        <v>68</v>
      </c>
      <c r="B54" s="5087"/>
      <c r="C54" s="855">
        <f t="shared" si="12"/>
        <v>0</v>
      </c>
      <c r="D54" s="1262"/>
      <c r="E54" s="102"/>
      <c r="F54" s="102"/>
      <c r="G54" s="102"/>
      <c r="H54" s="102"/>
      <c r="I54" s="102"/>
      <c r="J54" s="102"/>
      <c r="K54" s="102"/>
      <c r="L54" s="102"/>
      <c r="M54" s="102"/>
      <c r="N54" s="1288"/>
      <c r="O54" s="102"/>
      <c r="P54" s="926"/>
      <c r="Q54" s="1264"/>
      <c r="R54" s="1264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1297"/>
      <c r="AM54" s="1297"/>
      <c r="AN54" s="1297"/>
      <c r="AO54" s="1297"/>
      <c r="AP54" s="1297"/>
      <c r="AQ54" s="1297"/>
      <c r="AR54" s="1297"/>
      <c r="AS54" s="1297"/>
      <c r="AT54" s="1297"/>
      <c r="AU54" s="1297"/>
      <c r="AV54" s="1297"/>
      <c r="AW54" s="1297"/>
      <c r="AX54" s="1297"/>
      <c r="AY54" s="1297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297"/>
      <c r="AM55" s="1297"/>
      <c r="AN55" s="1297"/>
      <c r="AO55" s="1298"/>
      <c r="AP55" s="1298"/>
      <c r="AQ55" s="1298"/>
      <c r="AR55" s="1298"/>
      <c r="AS55" s="1298"/>
      <c r="AT55" s="1298"/>
      <c r="AU55" s="1298"/>
      <c r="AV55" s="1298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297"/>
      <c r="AM56" s="1297"/>
      <c r="AN56" s="1297"/>
      <c r="AO56" s="1298"/>
      <c r="AP56" s="1298"/>
      <c r="AQ56" s="1298"/>
      <c r="AR56" s="1298"/>
      <c r="AS56" s="1298"/>
      <c r="AT56" s="1298"/>
      <c r="AU56" s="1298"/>
      <c r="AV56" s="1298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5094" t="s">
        <v>5</v>
      </c>
      <c r="E57" s="5095"/>
      <c r="F57" s="5095"/>
      <c r="G57" s="5095"/>
      <c r="H57" s="5095"/>
      <c r="I57" s="5095"/>
      <c r="J57" s="5095"/>
      <c r="K57" s="5095"/>
      <c r="L57" s="5095"/>
      <c r="M57" s="5095"/>
      <c r="N57" s="5095"/>
      <c r="O57" s="5095"/>
      <c r="P57" s="5096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297"/>
      <c r="AK57" s="1297"/>
      <c r="AL57" s="1297"/>
      <c r="AM57" s="1298"/>
      <c r="AN57" s="1298"/>
      <c r="AO57" s="1298"/>
      <c r="AP57" s="1298"/>
      <c r="AQ57" s="1298"/>
      <c r="AR57" s="1298"/>
      <c r="AS57" s="1298"/>
      <c r="AT57" s="1298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323"/>
      <c r="D58" s="1200" t="s">
        <v>10</v>
      </c>
      <c r="E58" s="1248" t="s">
        <v>11</v>
      </c>
      <c r="F58" s="1248" t="s">
        <v>12</v>
      </c>
      <c r="G58" s="1248" t="s">
        <v>13</v>
      </c>
      <c r="H58" s="1248" t="s">
        <v>14</v>
      </c>
      <c r="I58" s="1248" t="s">
        <v>15</v>
      </c>
      <c r="J58" s="1248" t="s">
        <v>16</v>
      </c>
      <c r="K58" s="1248" t="s">
        <v>17</v>
      </c>
      <c r="L58" s="1248" t="s">
        <v>18</v>
      </c>
      <c r="M58" s="1248" t="s">
        <v>44</v>
      </c>
      <c r="N58" s="774" t="s">
        <v>45</v>
      </c>
      <c r="O58" s="1248" t="s">
        <v>46</v>
      </c>
      <c r="P58" s="1299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297"/>
      <c r="AK58" s="1297"/>
      <c r="AL58" s="1297"/>
      <c r="AM58" s="1298"/>
      <c r="AN58" s="1298"/>
      <c r="AO58" s="1298"/>
      <c r="AP58" s="1298"/>
      <c r="AQ58" s="1298"/>
      <c r="AR58" s="1298"/>
      <c r="AS58" s="1298"/>
      <c r="AT58" s="1298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097" t="s">
        <v>50</v>
      </c>
      <c r="B59" s="5097"/>
      <c r="C59" s="1253">
        <f>SUM(D59:P59)</f>
        <v>0</v>
      </c>
      <c r="D59" s="1254">
        <f>SUM(D60:D71,D74:D75,D78)</f>
        <v>0</v>
      </c>
      <c r="E59" s="1255">
        <f t="shared" ref="E59:P59" si="13">SUM(E60:E71,E74:E75,E78)</f>
        <v>0</v>
      </c>
      <c r="F59" s="1255">
        <f t="shared" si="13"/>
        <v>0</v>
      </c>
      <c r="G59" s="1255">
        <f t="shared" si="13"/>
        <v>0</v>
      </c>
      <c r="H59" s="1255">
        <f t="shared" si="13"/>
        <v>0</v>
      </c>
      <c r="I59" s="1255">
        <f t="shared" si="13"/>
        <v>0</v>
      </c>
      <c r="J59" s="1255">
        <f t="shared" si="13"/>
        <v>0</v>
      </c>
      <c r="K59" s="1255">
        <f t="shared" si="13"/>
        <v>0</v>
      </c>
      <c r="L59" s="1255">
        <f t="shared" si="13"/>
        <v>0</v>
      </c>
      <c r="M59" s="1255">
        <f t="shared" si="13"/>
        <v>0</v>
      </c>
      <c r="N59" s="775">
        <f t="shared" si="13"/>
        <v>0</v>
      </c>
      <c r="O59" s="1255">
        <f t="shared" si="13"/>
        <v>0</v>
      </c>
      <c r="P59" s="1300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297"/>
      <c r="AK59" s="1297"/>
      <c r="AL59" s="1297"/>
      <c r="AM59" s="1298"/>
      <c r="AN59" s="1298"/>
      <c r="AO59" s="1298"/>
      <c r="AP59" s="1298"/>
      <c r="AQ59" s="1298"/>
      <c r="AR59" s="1298"/>
      <c r="AS59" s="1298"/>
      <c r="AT59" s="1298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463" t="s">
        <v>51</v>
      </c>
      <c r="B60" s="5464"/>
      <c r="C60" s="1222">
        <f>SUM(D60:M60)</f>
        <v>0</v>
      </c>
      <c r="D60" s="1215"/>
      <c r="E60" s="1228"/>
      <c r="F60" s="1228"/>
      <c r="G60" s="1228"/>
      <c r="H60" s="1228"/>
      <c r="I60" s="1228"/>
      <c r="J60" s="1228"/>
      <c r="K60" s="1228"/>
      <c r="L60" s="1228"/>
      <c r="M60" s="1228"/>
      <c r="N60" s="1258"/>
      <c r="O60" s="1259"/>
      <c r="P60" s="1301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302"/>
      <c r="AK60" s="1302"/>
      <c r="AL60" s="1302"/>
      <c r="AM60" s="1303"/>
      <c r="AN60" s="1303"/>
      <c r="AO60" s="1303"/>
      <c r="AP60" s="1303"/>
      <c r="AQ60" s="1303"/>
      <c r="AR60" s="1303"/>
      <c r="AS60" s="1303"/>
      <c r="AT60" s="1303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297"/>
      <c r="AK61" s="1297"/>
      <c r="AL61" s="1297"/>
      <c r="AM61" s="1298"/>
      <c r="AN61" s="1298"/>
      <c r="AO61" s="1298"/>
      <c r="AP61" s="1298"/>
      <c r="AQ61" s="1298"/>
      <c r="AR61" s="1298"/>
      <c r="AS61" s="1298"/>
      <c r="AT61" s="1298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1261" t="s">
        <v>54</v>
      </c>
      <c r="C62" s="1222">
        <f t="shared" ref="C62:C73" si="14">SUM(D62:M62)</f>
        <v>0</v>
      </c>
      <c r="D62" s="1215"/>
      <c r="E62" s="1228"/>
      <c r="F62" s="1228"/>
      <c r="G62" s="1228"/>
      <c r="H62" s="1228"/>
      <c r="I62" s="1228"/>
      <c r="J62" s="1228"/>
      <c r="K62" s="1228"/>
      <c r="L62" s="1228"/>
      <c r="M62" s="1228"/>
      <c r="N62" s="1258"/>
      <c r="O62" s="1259"/>
      <c r="P62" s="1301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297"/>
      <c r="AK62" s="1297"/>
      <c r="AL62" s="1297"/>
      <c r="AM62" s="1298"/>
      <c r="AN62" s="1298"/>
      <c r="AO62" s="1298"/>
      <c r="AP62" s="1298"/>
      <c r="AQ62" s="1298"/>
      <c r="AR62" s="1298"/>
      <c r="AS62" s="1298"/>
      <c r="AT62" s="1298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846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297"/>
      <c r="AK63" s="1297"/>
      <c r="AL63" s="1297"/>
      <c r="AM63" s="1298"/>
      <c r="AN63" s="1298"/>
      <c r="AO63" s="1298"/>
      <c r="AP63" s="1298"/>
      <c r="AQ63" s="1298"/>
      <c r="AR63" s="1298"/>
      <c r="AS63" s="1298"/>
      <c r="AT63" s="1298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846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297"/>
      <c r="AK64" s="1297"/>
      <c r="AL64" s="1297"/>
      <c r="AM64" s="1298"/>
      <c r="AN64" s="1298"/>
      <c r="AO64" s="1298"/>
      <c r="AP64" s="1298"/>
      <c r="AQ64" s="1298"/>
      <c r="AR64" s="1298"/>
      <c r="AS64" s="1298"/>
      <c r="AT64" s="1298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846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297"/>
      <c r="AK65" s="1297"/>
      <c r="AL65" s="1297"/>
      <c r="AM65" s="1298"/>
      <c r="AN65" s="1298"/>
      <c r="AO65" s="1298"/>
      <c r="AP65" s="1298"/>
      <c r="AQ65" s="1298"/>
      <c r="AR65" s="1298"/>
      <c r="AS65" s="1298"/>
      <c r="AT65" s="1298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846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297"/>
      <c r="AK66" s="1297"/>
      <c r="AL66" s="1297"/>
      <c r="AM66" s="1298"/>
      <c r="AN66" s="1298"/>
      <c r="AO66" s="1298"/>
      <c r="AP66" s="1298"/>
      <c r="AQ66" s="1298"/>
      <c r="AR66" s="1298"/>
      <c r="AS66" s="1298"/>
      <c r="AT66" s="1298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323"/>
      <c r="B67" s="99" t="s">
        <v>59</v>
      </c>
      <c r="C67" s="855">
        <f t="shared" si="14"/>
        <v>0</v>
      </c>
      <c r="D67" s="1262"/>
      <c r="E67" s="102"/>
      <c r="F67" s="102"/>
      <c r="G67" s="102"/>
      <c r="H67" s="102"/>
      <c r="I67" s="102"/>
      <c r="J67" s="102"/>
      <c r="K67" s="102"/>
      <c r="L67" s="102"/>
      <c r="M67" s="102"/>
      <c r="N67" s="1263"/>
      <c r="O67" s="104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297"/>
      <c r="AK67" s="1297"/>
      <c r="AL67" s="1297"/>
      <c r="AM67" s="1298"/>
      <c r="AN67" s="1298"/>
      <c r="AO67" s="1298"/>
      <c r="AP67" s="1298"/>
      <c r="AQ67" s="1298"/>
      <c r="AR67" s="1298"/>
      <c r="AS67" s="1298"/>
      <c r="AT67" s="1298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469" t="s">
        <v>60</v>
      </c>
      <c r="B68" s="1304" t="s">
        <v>61</v>
      </c>
      <c r="C68" s="1305">
        <f t="shared" si="14"/>
        <v>0</v>
      </c>
      <c r="D68" s="1306"/>
      <c r="E68" s="906"/>
      <c r="F68" s="906"/>
      <c r="G68" s="906"/>
      <c r="H68" s="906"/>
      <c r="I68" s="906"/>
      <c r="J68" s="906"/>
      <c r="K68" s="906"/>
      <c r="L68" s="906"/>
      <c r="M68" s="906"/>
      <c r="N68" s="1307"/>
      <c r="O68" s="908"/>
      <c r="P68" s="1308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309"/>
      <c r="AK68" s="1309"/>
      <c r="AL68" s="1309"/>
      <c r="AM68" s="1310"/>
      <c r="AN68" s="1310"/>
      <c r="AO68" s="1310"/>
      <c r="AP68" s="1310"/>
      <c r="AQ68" s="1310"/>
      <c r="AR68" s="1310"/>
      <c r="AS68" s="1310"/>
      <c r="AT68" s="1310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323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309"/>
      <c r="AK69" s="1309"/>
      <c r="AL69" s="1309"/>
      <c r="AM69" s="1310"/>
      <c r="AN69" s="1310"/>
      <c r="AO69" s="1310"/>
      <c r="AP69" s="1310"/>
      <c r="AQ69" s="1310"/>
      <c r="AR69" s="1310"/>
      <c r="AS69" s="1310"/>
      <c r="AT69" s="1310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466" t="s">
        <v>63</v>
      </c>
      <c r="B70" s="117" t="s">
        <v>61</v>
      </c>
      <c r="C70" s="1305">
        <f t="shared" si="14"/>
        <v>0</v>
      </c>
      <c r="D70" s="1306"/>
      <c r="E70" s="1311"/>
      <c r="F70" s="1311"/>
      <c r="G70" s="1311"/>
      <c r="H70" s="1311"/>
      <c r="I70" s="1311"/>
      <c r="J70" s="1311"/>
      <c r="K70" s="1311"/>
      <c r="L70" s="1311"/>
      <c r="M70" s="1311"/>
      <c r="N70" s="1307"/>
      <c r="O70" s="1312"/>
      <c r="P70" s="1308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309"/>
      <c r="AK70" s="1309"/>
      <c r="AL70" s="1309"/>
      <c r="AM70" s="1310"/>
      <c r="AN70" s="1310"/>
      <c r="AO70" s="1310"/>
      <c r="AP70" s="1310"/>
      <c r="AQ70" s="1310"/>
      <c r="AR70" s="1310"/>
      <c r="AS70" s="1310"/>
      <c r="AT70" s="1310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323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297"/>
      <c r="AK71" s="1297"/>
      <c r="AL71" s="1297"/>
      <c r="AM71" s="1298"/>
      <c r="AN71" s="1298"/>
      <c r="AO71" s="1298"/>
      <c r="AP71" s="1298"/>
      <c r="AQ71" s="1298"/>
      <c r="AR71" s="1298"/>
      <c r="AS71" s="1298"/>
      <c r="AT71" s="1298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1258"/>
      <c r="O72" s="1259"/>
      <c r="P72" s="1301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309"/>
      <c r="AK72" s="1309"/>
      <c r="AL72" s="1309"/>
      <c r="AM72" s="1310"/>
      <c r="AN72" s="1310"/>
      <c r="AO72" s="1310"/>
      <c r="AP72" s="1310"/>
      <c r="AQ72" s="1310"/>
      <c r="AR72" s="1310"/>
      <c r="AS72" s="1310"/>
      <c r="AT72" s="1310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460" t="s">
        <v>65</v>
      </c>
      <c r="B73" s="5208"/>
      <c r="C73" s="855">
        <f t="shared" si="14"/>
        <v>0</v>
      </c>
      <c r="D73" s="1262"/>
      <c r="E73" s="102"/>
      <c r="F73" s="102"/>
      <c r="G73" s="102"/>
      <c r="H73" s="102"/>
      <c r="I73" s="102"/>
      <c r="J73" s="102"/>
      <c r="K73" s="102"/>
      <c r="L73" s="102"/>
      <c r="M73" s="102"/>
      <c r="N73" s="1263"/>
      <c r="O73" s="104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309"/>
      <c r="AK73" s="1309"/>
      <c r="AL73" s="1309"/>
      <c r="AM73" s="1310"/>
      <c r="AN73" s="1310"/>
      <c r="AO73" s="1310"/>
      <c r="AP73" s="1310"/>
      <c r="AQ73" s="1310"/>
      <c r="AR73" s="1310"/>
      <c r="AS73" s="1310"/>
      <c r="AT73" s="1310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466" t="s">
        <v>66</v>
      </c>
      <c r="B74" s="1313" t="s">
        <v>61</v>
      </c>
      <c r="C74" s="1314">
        <f>SUM(D74:P74)</f>
        <v>0</v>
      </c>
      <c r="D74" s="1315"/>
      <c r="E74" s="906"/>
      <c r="F74" s="906"/>
      <c r="G74" s="906"/>
      <c r="H74" s="906"/>
      <c r="I74" s="906"/>
      <c r="J74" s="906"/>
      <c r="K74" s="906"/>
      <c r="L74" s="906"/>
      <c r="M74" s="906"/>
      <c r="N74" s="1316"/>
      <c r="O74" s="906"/>
      <c r="P74" s="1317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318"/>
      <c r="AK74" s="1318"/>
      <c r="AL74" s="1318"/>
      <c r="AM74" s="1319"/>
      <c r="AN74" s="1319"/>
      <c r="AO74" s="1319"/>
      <c r="AP74" s="1319"/>
      <c r="AQ74" s="1319"/>
      <c r="AR74" s="1319"/>
      <c r="AS74" s="1319"/>
      <c r="AT74" s="1319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323"/>
      <c r="B75" s="140" t="s">
        <v>62</v>
      </c>
      <c r="C75" s="855">
        <f t="shared" ref="C75:C76" si="15">SUM(D75:P75)</f>
        <v>0</v>
      </c>
      <c r="D75" s="1262"/>
      <c r="E75" s="102"/>
      <c r="F75" s="102"/>
      <c r="G75" s="102"/>
      <c r="H75" s="102"/>
      <c r="I75" s="102"/>
      <c r="J75" s="102"/>
      <c r="K75" s="102"/>
      <c r="L75" s="102"/>
      <c r="M75" s="102"/>
      <c r="N75" s="1288"/>
      <c r="O75" s="102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1318"/>
      <c r="AK75" s="1318"/>
      <c r="AL75" s="1318"/>
      <c r="AM75" s="1319"/>
      <c r="AN75" s="1319"/>
      <c r="AO75" s="1319"/>
      <c r="AP75" s="1319"/>
      <c r="AQ75" s="1319"/>
      <c r="AR75" s="1319"/>
      <c r="AS75" s="1319"/>
      <c r="AT75" s="1319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466" t="s">
        <v>67</v>
      </c>
      <c r="B76" s="1313" t="s">
        <v>61</v>
      </c>
      <c r="C76" s="1314">
        <f t="shared" si="15"/>
        <v>0</v>
      </c>
      <c r="D76" s="1315"/>
      <c r="E76" s="1320"/>
      <c r="F76" s="1320"/>
      <c r="G76" s="1320"/>
      <c r="H76" s="1320"/>
      <c r="I76" s="1320"/>
      <c r="J76" s="1320"/>
      <c r="K76" s="1320"/>
      <c r="L76" s="1320"/>
      <c r="M76" s="1320"/>
      <c r="N76" s="1316"/>
      <c r="O76" s="1320"/>
      <c r="P76" s="1317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1318"/>
      <c r="AK76" s="1318"/>
      <c r="AL76" s="1318"/>
      <c r="AM76" s="1319"/>
      <c r="AN76" s="1319"/>
      <c r="AO76" s="1319"/>
      <c r="AP76" s="1319"/>
      <c r="AQ76" s="1319"/>
      <c r="AR76" s="1319"/>
      <c r="AS76" s="1319"/>
      <c r="AT76" s="1319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323"/>
      <c r="B77" s="928" t="s">
        <v>62</v>
      </c>
      <c r="C77" s="855">
        <f>SUM(D77:P77)</f>
        <v>0</v>
      </c>
      <c r="D77" s="1262"/>
      <c r="E77" s="102"/>
      <c r="F77" s="102"/>
      <c r="G77" s="102"/>
      <c r="H77" s="102"/>
      <c r="I77" s="102"/>
      <c r="J77" s="102"/>
      <c r="K77" s="102"/>
      <c r="L77" s="102"/>
      <c r="M77" s="102"/>
      <c r="N77" s="1288"/>
      <c r="O77" s="102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1318"/>
      <c r="AK77" s="1318"/>
      <c r="AL77" s="1318"/>
      <c r="AM77" s="1319"/>
      <c r="AN77" s="1319"/>
      <c r="AO77" s="1319"/>
      <c r="AP77" s="1319"/>
      <c r="AQ77" s="1319"/>
      <c r="AR77" s="1319"/>
      <c r="AS77" s="1319"/>
      <c r="AT77" s="1319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467" t="s">
        <v>68</v>
      </c>
      <c r="B78" s="5468"/>
      <c r="C78" s="855">
        <f>SUM(D78:P78)</f>
        <v>0</v>
      </c>
      <c r="D78" s="1262"/>
      <c r="E78" s="102"/>
      <c r="F78" s="102"/>
      <c r="G78" s="102"/>
      <c r="H78" s="102"/>
      <c r="I78" s="102"/>
      <c r="J78" s="102"/>
      <c r="K78" s="102"/>
      <c r="L78" s="102"/>
      <c r="M78" s="102"/>
      <c r="N78" s="1288"/>
      <c r="O78" s="102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318"/>
      <c r="AK78" s="1318"/>
      <c r="AL78" s="1318"/>
      <c r="AM78" s="1319"/>
      <c r="AN78" s="1319"/>
      <c r="AO78" s="1319"/>
      <c r="AP78" s="1319"/>
      <c r="AQ78" s="1319"/>
      <c r="AR78" s="1319"/>
      <c r="AS78" s="1319"/>
      <c r="AT78" s="1319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1318"/>
      <c r="AJ79" s="1318"/>
      <c r="AK79" s="1318"/>
      <c r="AL79" s="1318"/>
      <c r="AM79" s="1318"/>
      <c r="AN79" s="1318"/>
      <c r="AO79" s="1319"/>
      <c r="AP79" s="1319"/>
      <c r="AQ79" s="1319"/>
      <c r="AR79" s="1319"/>
      <c r="AS79" s="1319"/>
      <c r="AT79" s="1319"/>
      <c r="AU79" s="1319"/>
      <c r="AV79" s="1319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1321" t="s">
        <v>71</v>
      </c>
      <c r="B80" s="1321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1318"/>
      <c r="AP80" s="1318"/>
      <c r="AQ80" s="1318"/>
      <c r="AR80" s="1318"/>
      <c r="AS80" s="1318"/>
      <c r="AT80" s="1318"/>
      <c r="AU80" s="1318"/>
      <c r="AV80" s="1318"/>
      <c r="AW80" s="1322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1323" t="s">
        <v>73</v>
      </c>
      <c r="B81" s="1324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325"/>
      <c r="AP81" s="1325"/>
      <c r="AQ81" s="1325"/>
      <c r="AR81" s="1325"/>
      <c r="AS81" s="1325"/>
      <c r="AT81" s="1325"/>
      <c r="AU81" s="1325"/>
      <c r="AV81" s="1325"/>
      <c r="AW81" s="1322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1326"/>
      <c r="AP82" s="1326"/>
      <c r="AQ82" s="1325"/>
      <c r="AR82" s="1325"/>
      <c r="AS82" s="1325"/>
      <c r="AT82" s="1325"/>
      <c r="AU82" s="1325"/>
      <c r="AV82" s="1325"/>
      <c r="AW82" s="1322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1321" t="s">
        <v>72</v>
      </c>
      <c r="D83" s="1327" t="s">
        <v>76</v>
      </c>
      <c r="E83" s="1328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1329"/>
      <c r="AT83" s="1329"/>
      <c r="AU83" s="1329"/>
      <c r="AV83" s="1330"/>
      <c r="AW83" s="1330"/>
      <c r="AX83" s="1330"/>
      <c r="AY83" s="1330"/>
      <c r="AZ83" s="1330"/>
      <c r="BA83" s="1322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473" t="s">
        <v>78</v>
      </c>
      <c r="B84" s="5474"/>
      <c r="C84" s="1331">
        <f>SUM(D84:E84)</f>
        <v>0</v>
      </c>
      <c r="D84" s="1332"/>
      <c r="E84" s="1333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1329"/>
      <c r="AT84" s="1329"/>
      <c r="AU84" s="1329"/>
      <c r="AV84" s="1330"/>
      <c r="AW84" s="1330"/>
      <c r="AX84" s="1330"/>
      <c r="AY84" s="1330"/>
      <c r="AZ84" s="1330"/>
      <c r="BA84" s="1322"/>
      <c r="BZ84" s="2"/>
      <c r="CA84" s="3" t="str">
        <f>IF(AND(([6]A01!$C20+[6]A01!$C21+[6]A01!$C22+[6]A01!$C23+[6]A01!$F37+[6]A01!$F38+[6]A01!$F39)&lt;&gt;0,D84=0,E84=""),"*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1329"/>
      <c r="AT85" s="1329"/>
      <c r="AU85" s="1329"/>
      <c r="AV85" s="1330"/>
      <c r="AW85" s="1330"/>
      <c r="AX85" s="1330"/>
      <c r="AY85" s="1330"/>
      <c r="AZ85" s="1330"/>
      <c r="BA85" s="1322"/>
      <c r="BZ85" s="2"/>
      <c r="CA85" s="3" t="str">
        <f>IF(AND(([6]A01!$C20+[6]A01!$C21+[6]A01!$C22+[6]A01!$C23+[6]A01!$F37+[6]A01!$F38+[6]A01!$F39)&lt;&gt;0,D85=0,E85=""),"*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475" t="s">
        <v>82</v>
      </c>
      <c r="G86" s="5476"/>
      <c r="H86" s="5476"/>
      <c r="I86" s="5476"/>
      <c r="J86" s="5476"/>
      <c r="K86" s="5476"/>
      <c r="L86" s="5476"/>
      <c r="M86" s="5476"/>
      <c r="N86" s="5476"/>
      <c r="O86" s="5476"/>
      <c r="P86" s="5476"/>
      <c r="Q86" s="5477"/>
      <c r="R86" s="5478" t="s">
        <v>83</v>
      </c>
      <c r="S86" s="5472"/>
      <c r="T86" s="5471" t="s">
        <v>84</v>
      </c>
      <c r="U86" s="5479"/>
      <c r="V86" s="5483" t="s">
        <v>85</v>
      </c>
      <c r="W86" s="5484"/>
      <c r="X86" s="5480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1329"/>
      <c r="AT86" s="1329"/>
      <c r="AU86" s="1329"/>
      <c r="AV86" s="1330"/>
      <c r="AW86" s="1330"/>
      <c r="AX86" s="1330"/>
      <c r="AY86" s="1330"/>
      <c r="AZ86" s="1330"/>
      <c r="BA86" s="1322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416"/>
      <c r="D87" s="4790"/>
      <c r="E87" s="5196"/>
      <c r="F87" s="5471" t="s">
        <v>88</v>
      </c>
      <c r="G87" s="5472"/>
      <c r="H87" s="5471" t="s">
        <v>89</v>
      </c>
      <c r="I87" s="5472"/>
      <c r="J87" s="5471" t="s">
        <v>90</v>
      </c>
      <c r="K87" s="5472"/>
      <c r="L87" s="5471" t="s">
        <v>91</v>
      </c>
      <c r="M87" s="5472"/>
      <c r="N87" s="5471" t="s">
        <v>92</v>
      </c>
      <c r="O87" s="5472"/>
      <c r="P87" s="5471" t="s">
        <v>93</v>
      </c>
      <c r="Q87" s="5472"/>
      <c r="R87" s="5478" t="s">
        <v>94</v>
      </c>
      <c r="S87" s="5472"/>
      <c r="T87" s="5471" t="s">
        <v>95</v>
      </c>
      <c r="U87" s="5479"/>
      <c r="V87" s="5472" t="s">
        <v>96</v>
      </c>
      <c r="W87" s="5480"/>
      <c r="X87" s="5480"/>
      <c r="Y87" s="5470"/>
      <c r="Z87" s="5224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1329"/>
      <c r="AT87" s="1329"/>
      <c r="AU87" s="1329"/>
      <c r="AV87" s="1330"/>
      <c r="AW87" s="1330"/>
      <c r="AX87" s="1330"/>
      <c r="AY87" s="1330"/>
      <c r="AZ87" s="1330"/>
      <c r="BA87" s="1322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416"/>
      <c r="B88" s="5196"/>
      <c r="C88" s="1327" t="s">
        <v>97</v>
      </c>
      <c r="D88" s="1334" t="s">
        <v>62</v>
      </c>
      <c r="E88" s="1335" t="s">
        <v>98</v>
      </c>
      <c r="F88" s="1336" t="s">
        <v>62</v>
      </c>
      <c r="G88" s="1337" t="s">
        <v>98</v>
      </c>
      <c r="H88" s="1336" t="s">
        <v>62</v>
      </c>
      <c r="I88" s="1337" t="s">
        <v>98</v>
      </c>
      <c r="J88" s="1336" t="s">
        <v>62</v>
      </c>
      <c r="K88" s="1337" t="s">
        <v>98</v>
      </c>
      <c r="L88" s="1336" t="s">
        <v>62</v>
      </c>
      <c r="M88" s="1337" t="s">
        <v>98</v>
      </c>
      <c r="N88" s="1336" t="s">
        <v>62</v>
      </c>
      <c r="O88" s="1337" t="s">
        <v>98</v>
      </c>
      <c r="P88" s="1336" t="s">
        <v>62</v>
      </c>
      <c r="Q88" s="1337" t="s">
        <v>98</v>
      </c>
      <c r="R88" s="831" t="s">
        <v>62</v>
      </c>
      <c r="S88" s="1337" t="s">
        <v>98</v>
      </c>
      <c r="T88" s="1336" t="s">
        <v>62</v>
      </c>
      <c r="U88" s="1338" t="s">
        <v>98</v>
      </c>
      <c r="V88" s="1337" t="s">
        <v>99</v>
      </c>
      <c r="W88" s="1321" t="s">
        <v>100</v>
      </c>
      <c r="X88" s="5485"/>
      <c r="Y88" s="1321" t="s">
        <v>101</v>
      </c>
      <c r="Z88" s="1321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1322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481" t="s">
        <v>103</v>
      </c>
      <c r="B89" s="5482"/>
      <c r="C89" s="1339">
        <f>SUM(D89:E89)</f>
        <v>0</v>
      </c>
      <c r="D89" s="1340">
        <f>SUM(F89+H89+J89+L89+N89+P89)</f>
        <v>0</v>
      </c>
      <c r="E89" s="1341">
        <f>SUM(G89+I89+K89+M89+O89+Q89)</f>
        <v>0</v>
      </c>
      <c r="F89" s="1315"/>
      <c r="G89" s="1342"/>
      <c r="H89" s="1315"/>
      <c r="I89" s="1342"/>
      <c r="J89" s="1315"/>
      <c r="K89" s="1342"/>
      <c r="L89" s="1315"/>
      <c r="M89" s="1342"/>
      <c r="N89" s="1315"/>
      <c r="O89" s="1342"/>
      <c r="P89" s="1315"/>
      <c r="Q89" s="1342"/>
      <c r="R89" s="1316"/>
      <c r="S89" s="1342"/>
      <c r="T89" s="1315"/>
      <c r="U89" s="1343"/>
      <c r="V89" s="1316"/>
      <c r="W89" s="1315"/>
      <c r="X89" s="1344"/>
      <c r="Y89" s="1344"/>
      <c r="Z89" s="1345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1322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1322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1346">
        <f>SUM(D92:E92)</f>
        <v>0</v>
      </c>
      <c r="D92" s="242">
        <f t="shared" si="16"/>
        <v>0</v>
      </c>
      <c r="E92" s="1347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989"/>
      <c r="Z92" s="989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475" t="s">
        <v>108</v>
      </c>
      <c r="G94" s="5476"/>
      <c r="H94" s="5476"/>
      <c r="I94" s="5476"/>
      <c r="J94" s="5476"/>
      <c r="K94" s="5476"/>
      <c r="L94" s="5476"/>
      <c r="M94" s="5476"/>
      <c r="N94" s="5476"/>
      <c r="O94" s="5476"/>
      <c r="P94" s="5476"/>
      <c r="Q94" s="5486"/>
      <c r="R94" s="5487" t="s">
        <v>109</v>
      </c>
      <c r="S94" s="5488"/>
      <c r="T94" s="5488"/>
      <c r="U94" s="5488"/>
      <c r="V94" s="5483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416"/>
      <c r="D95" s="4790"/>
      <c r="E95" s="5196"/>
      <c r="F95" s="5471" t="s">
        <v>88</v>
      </c>
      <c r="G95" s="5472"/>
      <c r="H95" s="5471" t="s">
        <v>89</v>
      </c>
      <c r="I95" s="5472"/>
      <c r="J95" s="5471" t="s">
        <v>90</v>
      </c>
      <c r="K95" s="5472"/>
      <c r="L95" s="5471" t="s">
        <v>91</v>
      </c>
      <c r="M95" s="5472"/>
      <c r="N95" s="5471" t="s">
        <v>92</v>
      </c>
      <c r="O95" s="5472"/>
      <c r="P95" s="5471" t="s">
        <v>93</v>
      </c>
      <c r="Q95" s="5479"/>
      <c r="R95" s="5478" t="s">
        <v>96</v>
      </c>
      <c r="S95" s="5472"/>
      <c r="T95" s="5466" t="s">
        <v>86</v>
      </c>
      <c r="U95" s="5471" t="s">
        <v>110</v>
      </c>
      <c r="V95" s="5472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416"/>
      <c r="B96" s="5196"/>
      <c r="C96" s="1327" t="s">
        <v>97</v>
      </c>
      <c r="D96" s="1334" t="s">
        <v>62</v>
      </c>
      <c r="E96" s="1335" t="s">
        <v>98</v>
      </c>
      <c r="F96" s="1336" t="s">
        <v>62</v>
      </c>
      <c r="G96" s="1337" t="s">
        <v>98</v>
      </c>
      <c r="H96" s="1336" t="s">
        <v>62</v>
      </c>
      <c r="I96" s="1337" t="s">
        <v>98</v>
      </c>
      <c r="J96" s="1336" t="s">
        <v>62</v>
      </c>
      <c r="K96" s="1337" t="s">
        <v>98</v>
      </c>
      <c r="L96" s="1336" t="s">
        <v>62</v>
      </c>
      <c r="M96" s="1337" t="s">
        <v>98</v>
      </c>
      <c r="N96" s="1336" t="s">
        <v>62</v>
      </c>
      <c r="O96" s="1337" t="s">
        <v>98</v>
      </c>
      <c r="P96" s="1336" t="s">
        <v>62</v>
      </c>
      <c r="Q96" s="1338" t="s">
        <v>98</v>
      </c>
      <c r="R96" s="1337" t="s">
        <v>99</v>
      </c>
      <c r="S96" s="1321" t="s">
        <v>100</v>
      </c>
      <c r="T96" s="5323"/>
      <c r="U96" s="1348" t="s">
        <v>101</v>
      </c>
      <c r="V96" s="1321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481" t="s">
        <v>103</v>
      </c>
      <c r="B97" s="5482"/>
      <c r="C97" s="1339">
        <f>SUM(D97:E97)</f>
        <v>0</v>
      </c>
      <c r="D97" s="1340">
        <f>SUM(F97+H97+J97+L97+N97+P97)</f>
        <v>0</v>
      </c>
      <c r="E97" s="1341">
        <f>SUM(G97+I97+K97+M97+O97+Q97)</f>
        <v>0</v>
      </c>
      <c r="F97" s="1315"/>
      <c r="G97" s="1342"/>
      <c r="H97" s="1315"/>
      <c r="I97" s="1342"/>
      <c r="J97" s="1315"/>
      <c r="K97" s="1342"/>
      <c r="L97" s="1315"/>
      <c r="M97" s="1342"/>
      <c r="N97" s="1315"/>
      <c r="O97" s="1342"/>
      <c r="P97" s="1315"/>
      <c r="Q97" s="1343"/>
      <c r="R97" s="1316"/>
      <c r="S97" s="1315"/>
      <c r="T97" s="1344"/>
      <c r="U97" s="1344"/>
      <c r="V97" s="1345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1349"/>
      <c r="X98" s="1350"/>
      <c r="Y98" s="1350"/>
      <c r="Z98" s="1322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1349"/>
      <c r="X99" s="1350"/>
      <c r="Y99" s="1350"/>
      <c r="Z99" s="1322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1346">
        <f>SUM(D100:E100)</f>
        <v>0</v>
      </c>
      <c r="D100" s="242">
        <f t="shared" si="17"/>
        <v>0</v>
      </c>
      <c r="E100" s="1347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989"/>
      <c r="V100" s="989"/>
      <c r="W100" s="1349"/>
      <c r="X100" s="1350"/>
      <c r="Y100" s="1350"/>
      <c r="Z100" s="1322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1351"/>
      <c r="S101" s="1351"/>
      <c r="T101" s="1351"/>
      <c r="U101" s="1350"/>
      <c r="V101" s="1350"/>
      <c r="W101" s="1350"/>
      <c r="X101" s="1350"/>
      <c r="Y101" s="1350"/>
      <c r="Z101" s="1322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471" t="s">
        <v>113</v>
      </c>
      <c r="G102" s="5478"/>
      <c r="H102" s="5478"/>
      <c r="I102" s="5478"/>
      <c r="J102" s="5478"/>
      <c r="K102" s="5478"/>
      <c r="L102" s="5478"/>
      <c r="M102" s="5478"/>
      <c r="N102" s="5478"/>
      <c r="O102" s="5472"/>
      <c r="P102" s="205"/>
      <c r="Q102" s="205"/>
      <c r="R102" s="1351"/>
      <c r="S102" s="1351"/>
      <c r="T102" s="1351"/>
      <c r="U102" s="1350"/>
      <c r="V102" s="1350"/>
      <c r="W102" s="1350"/>
      <c r="X102" s="1350"/>
      <c r="Y102" s="1350"/>
      <c r="Z102" s="1322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471" t="s">
        <v>114</v>
      </c>
      <c r="G103" s="5472"/>
      <c r="H103" s="5471" t="s">
        <v>115</v>
      </c>
      <c r="I103" s="5472"/>
      <c r="J103" s="5471" t="s">
        <v>116</v>
      </c>
      <c r="K103" s="5472"/>
      <c r="L103" s="5471" t="s">
        <v>117</v>
      </c>
      <c r="M103" s="5472"/>
      <c r="N103" s="5490" t="s">
        <v>12</v>
      </c>
      <c r="O103" s="5491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1352"/>
      <c r="AO103" s="1350"/>
      <c r="AP103" s="1350"/>
      <c r="AQ103" s="1350"/>
      <c r="AR103" s="1350"/>
      <c r="AS103" s="1350"/>
      <c r="AT103" s="1350"/>
      <c r="AU103" s="1350"/>
      <c r="AV103" s="1350"/>
      <c r="AW103" s="1322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489"/>
      <c r="B104" s="5081"/>
      <c r="C104" s="1353" t="s">
        <v>97</v>
      </c>
      <c r="D104" s="1334" t="s">
        <v>62</v>
      </c>
      <c r="E104" s="1337" t="s">
        <v>98</v>
      </c>
      <c r="F104" s="1327" t="s">
        <v>62</v>
      </c>
      <c r="G104" s="1337" t="s">
        <v>98</v>
      </c>
      <c r="H104" s="1327" t="s">
        <v>62</v>
      </c>
      <c r="I104" s="1337" t="s">
        <v>98</v>
      </c>
      <c r="J104" s="1327" t="s">
        <v>62</v>
      </c>
      <c r="K104" s="1337" t="s">
        <v>98</v>
      </c>
      <c r="L104" s="1327" t="s">
        <v>62</v>
      </c>
      <c r="M104" s="1337" t="s">
        <v>98</v>
      </c>
      <c r="N104" s="1327" t="s">
        <v>62</v>
      </c>
      <c r="O104" s="1337" t="s">
        <v>98</v>
      </c>
      <c r="AH104" s="12"/>
      <c r="AI104" s="12"/>
      <c r="AJ104" s="12"/>
      <c r="AK104" s="12"/>
      <c r="AL104" s="1325"/>
      <c r="AM104" s="1325"/>
      <c r="AN104" s="1325"/>
      <c r="AO104" s="1325"/>
      <c r="AP104" s="1325"/>
      <c r="AQ104" s="1325"/>
      <c r="AR104" s="1325"/>
      <c r="AS104" s="1325"/>
      <c r="AT104" s="1325"/>
      <c r="AU104" s="1354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492" t="s">
        <v>73</v>
      </c>
      <c r="B105" s="5493"/>
      <c r="C105" s="1355">
        <f>SUM(D105:E105)</f>
        <v>0</v>
      </c>
      <c r="D105" s="1356">
        <f>SUM(F105+H105+J105+L105+N105)</f>
        <v>0</v>
      </c>
      <c r="E105" s="1357">
        <f>SUM(G105+I105+K105+M105+O105)</f>
        <v>0</v>
      </c>
      <c r="F105" s="1332"/>
      <c r="G105" s="1333"/>
      <c r="H105" s="1332"/>
      <c r="I105" s="1333"/>
      <c r="J105" s="1332"/>
      <c r="K105" s="1358"/>
      <c r="L105" s="1332"/>
      <c r="M105" s="1358"/>
      <c r="N105" s="1332"/>
      <c r="O105" s="1358"/>
      <c r="P105" s="3"/>
      <c r="AH105" s="12"/>
      <c r="AI105" s="12"/>
      <c r="AJ105" s="12"/>
      <c r="AK105" s="12"/>
      <c r="AL105" s="1325"/>
      <c r="AM105" s="1325"/>
      <c r="AN105" s="1325"/>
      <c r="AO105" s="1325"/>
      <c r="AP105" s="1325"/>
      <c r="AQ105" s="1325"/>
      <c r="AR105" s="1325"/>
      <c r="AS105" s="1325"/>
      <c r="AT105" s="1325"/>
      <c r="AU105" s="1354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1359"/>
      <c r="AH106" s="12"/>
      <c r="AI106" s="12"/>
      <c r="AJ106" s="12"/>
      <c r="AK106" s="16"/>
      <c r="AL106" s="1360"/>
      <c r="AM106" s="1360"/>
      <c r="AN106" s="1360"/>
      <c r="AO106" s="1360"/>
      <c r="AP106" s="1360"/>
      <c r="AQ106" s="1360"/>
      <c r="AR106" s="1360"/>
      <c r="AS106" s="1360"/>
      <c r="AT106" s="1360"/>
      <c r="AU106" s="1361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471" t="s">
        <v>73</v>
      </c>
      <c r="G107" s="5478"/>
      <c r="H107" s="5478"/>
      <c r="I107" s="5478"/>
      <c r="J107" s="5478"/>
      <c r="K107" s="5478"/>
      <c r="L107" s="5478"/>
      <c r="M107" s="5478"/>
      <c r="N107" s="5478"/>
      <c r="O107" s="5478"/>
      <c r="P107" s="5478"/>
      <c r="Q107" s="5478"/>
      <c r="R107" s="5478"/>
      <c r="S107" s="5478"/>
      <c r="T107" s="5478"/>
      <c r="U107" s="5478"/>
      <c r="V107" s="5478"/>
      <c r="W107" s="5478"/>
      <c r="X107" s="5478"/>
      <c r="Y107" s="5478"/>
      <c r="Z107" s="5478"/>
      <c r="AA107" s="5478"/>
      <c r="AB107" s="5478"/>
      <c r="AC107" s="5478"/>
      <c r="AD107" s="5478"/>
      <c r="AE107" s="5478"/>
      <c r="AF107" s="5478"/>
      <c r="AG107" s="5472"/>
      <c r="AH107" s="12"/>
      <c r="AI107" s="12"/>
      <c r="AJ107" s="12"/>
      <c r="AK107" s="16"/>
      <c r="AL107" s="1360"/>
      <c r="AM107" s="1360"/>
      <c r="AN107" s="1360"/>
      <c r="AO107" s="1360"/>
      <c r="AP107" s="1360"/>
      <c r="AQ107" s="1360"/>
      <c r="AR107" s="1360"/>
      <c r="AS107" s="1360"/>
      <c r="AT107" s="1360"/>
      <c r="AU107" s="1361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494" t="s">
        <v>119</v>
      </c>
      <c r="G108" s="5494"/>
      <c r="H108" s="5494" t="s">
        <v>120</v>
      </c>
      <c r="I108" s="5494"/>
      <c r="J108" s="5494" t="s">
        <v>121</v>
      </c>
      <c r="K108" s="5494"/>
      <c r="L108" s="5494" t="s">
        <v>122</v>
      </c>
      <c r="M108" s="5494"/>
      <c r="N108" s="5494" t="s">
        <v>123</v>
      </c>
      <c r="O108" s="5494"/>
      <c r="P108" s="5494" t="s">
        <v>124</v>
      </c>
      <c r="Q108" s="5494"/>
      <c r="R108" s="5494" t="s">
        <v>125</v>
      </c>
      <c r="S108" s="5494"/>
      <c r="T108" s="5494" t="s">
        <v>126</v>
      </c>
      <c r="U108" s="5494"/>
      <c r="V108" s="5494" t="s">
        <v>127</v>
      </c>
      <c r="W108" s="5494"/>
      <c r="X108" s="5494" t="s">
        <v>128</v>
      </c>
      <c r="Y108" s="5494"/>
      <c r="Z108" s="5471" t="s">
        <v>129</v>
      </c>
      <c r="AA108" s="5472"/>
      <c r="AB108" s="5471" t="s">
        <v>130</v>
      </c>
      <c r="AC108" s="5472"/>
      <c r="AD108" s="5471" t="s">
        <v>131</v>
      </c>
      <c r="AE108" s="5472"/>
      <c r="AF108" s="5471" t="s">
        <v>132</v>
      </c>
      <c r="AG108" s="5472"/>
      <c r="AH108" s="12"/>
      <c r="AI108" s="12"/>
      <c r="AJ108" s="126"/>
      <c r="AK108" s="1362"/>
      <c r="AL108" s="1360"/>
      <c r="AM108" s="1360"/>
      <c r="AN108" s="1360"/>
      <c r="AO108" s="1360"/>
      <c r="AP108" s="1360"/>
      <c r="AQ108" s="1360"/>
      <c r="AR108" s="1360"/>
      <c r="AS108" s="1360"/>
      <c r="AT108" s="1360"/>
      <c r="AU108" s="1361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489"/>
      <c r="B109" s="5081"/>
      <c r="C109" s="1327" t="s">
        <v>97</v>
      </c>
      <c r="D109" s="1334" t="s">
        <v>62</v>
      </c>
      <c r="E109" s="1337" t="s">
        <v>98</v>
      </c>
      <c r="F109" s="1336" t="s">
        <v>62</v>
      </c>
      <c r="G109" s="1363" t="s">
        <v>98</v>
      </c>
      <c r="H109" s="1336" t="s">
        <v>62</v>
      </c>
      <c r="I109" s="1363" t="s">
        <v>98</v>
      </c>
      <c r="J109" s="1336" t="s">
        <v>62</v>
      </c>
      <c r="K109" s="1363" t="s">
        <v>98</v>
      </c>
      <c r="L109" s="1336" t="s">
        <v>62</v>
      </c>
      <c r="M109" s="1363" t="s">
        <v>98</v>
      </c>
      <c r="N109" s="1336" t="s">
        <v>62</v>
      </c>
      <c r="O109" s="1363" t="s">
        <v>98</v>
      </c>
      <c r="P109" s="1336" t="s">
        <v>62</v>
      </c>
      <c r="Q109" s="1363" t="s">
        <v>98</v>
      </c>
      <c r="R109" s="1336" t="s">
        <v>62</v>
      </c>
      <c r="S109" s="1363" t="s">
        <v>98</v>
      </c>
      <c r="T109" s="1336" t="s">
        <v>62</v>
      </c>
      <c r="U109" s="1363" t="s">
        <v>98</v>
      </c>
      <c r="V109" s="1336" t="s">
        <v>62</v>
      </c>
      <c r="W109" s="1363" t="s">
        <v>98</v>
      </c>
      <c r="X109" s="1336" t="s">
        <v>62</v>
      </c>
      <c r="Y109" s="1363" t="s">
        <v>98</v>
      </c>
      <c r="Z109" s="1336" t="s">
        <v>62</v>
      </c>
      <c r="AA109" s="1363" t="s">
        <v>98</v>
      </c>
      <c r="AB109" s="1336" t="s">
        <v>62</v>
      </c>
      <c r="AC109" s="1363" t="s">
        <v>98</v>
      </c>
      <c r="AD109" s="1336" t="s">
        <v>62</v>
      </c>
      <c r="AE109" s="1363" t="s">
        <v>98</v>
      </c>
      <c r="AF109" s="1336" t="s">
        <v>62</v>
      </c>
      <c r="AG109" s="1363" t="s">
        <v>98</v>
      </c>
      <c r="AH109" s="205"/>
      <c r="AI109" s="12"/>
      <c r="AJ109" s="1364"/>
      <c r="AK109" s="1360"/>
      <c r="AL109" s="1360"/>
      <c r="AM109" s="1360"/>
      <c r="AN109" s="1360"/>
      <c r="AO109" s="1360"/>
      <c r="AP109" s="1360"/>
      <c r="AQ109" s="1360"/>
      <c r="AR109" s="1360"/>
      <c r="AS109" s="1360"/>
      <c r="AT109" s="1360"/>
      <c r="AU109" s="1361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473" t="s">
        <v>133</v>
      </c>
      <c r="B110" s="5474"/>
      <c r="C110" s="1365">
        <f>SUM(D110:E110)</f>
        <v>6</v>
      </c>
      <c r="D110" s="1366">
        <f>SUM(F110+H110+J110+L110+N110+P110+R110+T110+V110+X110+Z110+AB110+AD110+AF110)</f>
        <v>2</v>
      </c>
      <c r="E110" s="1367">
        <f t="shared" ref="D110:E115" si="18">SUM(G110+I110+K110+M110+O110+Q110+S110+U110+W110+Y110+AA110+AC110+AE110+AG110)</f>
        <v>4</v>
      </c>
      <c r="F110" s="1315">
        <v>0</v>
      </c>
      <c r="G110" s="1316">
        <v>0</v>
      </c>
      <c r="H110" s="1315">
        <v>0</v>
      </c>
      <c r="I110" s="1316">
        <v>0</v>
      </c>
      <c r="J110" s="1315">
        <v>0</v>
      </c>
      <c r="K110" s="1316">
        <v>0</v>
      </c>
      <c r="L110" s="1315">
        <v>0</v>
      </c>
      <c r="M110" s="1316">
        <v>0</v>
      </c>
      <c r="N110" s="1315">
        <v>0</v>
      </c>
      <c r="O110" s="1316">
        <v>1</v>
      </c>
      <c r="P110" s="1315">
        <v>0</v>
      </c>
      <c r="Q110" s="1316">
        <v>0</v>
      </c>
      <c r="R110" s="1315">
        <v>0</v>
      </c>
      <c r="S110" s="1316">
        <v>0</v>
      </c>
      <c r="T110" s="1315">
        <v>0</v>
      </c>
      <c r="U110" s="1316">
        <v>0</v>
      </c>
      <c r="V110" s="1315">
        <v>0</v>
      </c>
      <c r="W110" s="1316">
        <v>0</v>
      </c>
      <c r="X110" s="1315">
        <v>0</v>
      </c>
      <c r="Y110" s="1316">
        <v>2</v>
      </c>
      <c r="Z110" s="1315">
        <v>1</v>
      </c>
      <c r="AA110" s="1316">
        <v>0</v>
      </c>
      <c r="AB110" s="1315">
        <v>1</v>
      </c>
      <c r="AC110" s="1316">
        <v>1</v>
      </c>
      <c r="AD110" s="1315">
        <v>0</v>
      </c>
      <c r="AE110" s="1316">
        <v>0</v>
      </c>
      <c r="AF110" s="1315">
        <v>0</v>
      </c>
      <c r="AG110" s="1317">
        <v>0</v>
      </c>
      <c r="AH110" s="281"/>
      <c r="AI110" s="12"/>
      <c r="AJ110" s="1368"/>
      <c r="AK110" s="16"/>
      <c r="AL110" s="1360"/>
      <c r="AM110" s="1360"/>
      <c r="AN110" s="1360"/>
      <c r="AO110" s="1360"/>
      <c r="AP110" s="1360"/>
      <c r="AQ110" s="1360"/>
      <c r="AR110" s="1360"/>
      <c r="AS110" s="1360"/>
      <c r="AT110" s="1360"/>
      <c r="AU110" s="1361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466" t="s">
        <v>134</v>
      </c>
      <c r="B111" s="1314" t="s">
        <v>135</v>
      </c>
      <c r="C111" s="1339">
        <f t="shared" ref="C111:C115" si="19">SUM(D111:E111)</f>
        <v>0</v>
      </c>
      <c r="D111" s="1340">
        <f t="shared" si="18"/>
        <v>0</v>
      </c>
      <c r="E111" s="1341">
        <f>SUM(G111+I111+K111+M111+O111+Q111+S111+U111+W111+Y111+AA111+AC111+AE111+AG111)</f>
        <v>0</v>
      </c>
      <c r="F111" s="1315"/>
      <c r="G111" s="1342"/>
      <c r="H111" s="1315"/>
      <c r="I111" s="1342"/>
      <c r="J111" s="1315"/>
      <c r="K111" s="1342"/>
      <c r="L111" s="1315"/>
      <c r="M111" s="1342"/>
      <c r="N111" s="1315"/>
      <c r="O111" s="1342"/>
      <c r="P111" s="1315"/>
      <c r="Q111" s="1342"/>
      <c r="R111" s="1315"/>
      <c r="S111" s="1342"/>
      <c r="T111" s="1315"/>
      <c r="U111" s="1342"/>
      <c r="V111" s="1315"/>
      <c r="W111" s="1342"/>
      <c r="X111" s="1315"/>
      <c r="Y111" s="1342"/>
      <c r="Z111" s="1315"/>
      <c r="AA111" s="1342"/>
      <c r="AB111" s="1315"/>
      <c r="AC111" s="1342"/>
      <c r="AD111" s="1315"/>
      <c r="AE111" s="1342"/>
      <c r="AF111" s="1315"/>
      <c r="AG111" s="1317"/>
      <c r="AH111" s="281"/>
      <c r="AI111" s="12"/>
      <c r="AJ111" s="1369"/>
      <c r="AK111" s="1362"/>
      <c r="AL111" s="1360"/>
      <c r="AM111" s="1360"/>
      <c r="AN111" s="1360"/>
      <c r="AO111" s="1360"/>
      <c r="AP111" s="1360"/>
      <c r="AQ111" s="1360"/>
      <c r="AR111" s="1360"/>
      <c r="AS111" s="1360"/>
      <c r="AT111" s="1360"/>
      <c r="AU111" s="1361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846" t="s">
        <v>136</v>
      </c>
      <c r="C112" s="234">
        <f t="shared" si="19"/>
        <v>6</v>
      </c>
      <c r="D112" s="235">
        <f t="shared" si="18"/>
        <v>2</v>
      </c>
      <c r="E112" s="236">
        <f t="shared" si="18"/>
        <v>4</v>
      </c>
      <c r="F112" s="36">
        <v>0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0</v>
      </c>
      <c r="O112" s="40">
        <v>1</v>
      </c>
      <c r="P112" s="36">
        <v>0</v>
      </c>
      <c r="Q112" s="40">
        <v>0</v>
      </c>
      <c r="R112" s="36">
        <v>0</v>
      </c>
      <c r="S112" s="40">
        <v>0</v>
      </c>
      <c r="T112" s="36">
        <v>0</v>
      </c>
      <c r="U112" s="40">
        <v>0</v>
      </c>
      <c r="V112" s="36">
        <v>0</v>
      </c>
      <c r="W112" s="40">
        <v>0</v>
      </c>
      <c r="X112" s="36">
        <v>0</v>
      </c>
      <c r="Y112" s="40">
        <v>2</v>
      </c>
      <c r="Z112" s="36">
        <v>1</v>
      </c>
      <c r="AA112" s="40">
        <v>0</v>
      </c>
      <c r="AB112" s="36">
        <v>1</v>
      </c>
      <c r="AC112" s="40">
        <v>1</v>
      </c>
      <c r="AD112" s="36">
        <v>0</v>
      </c>
      <c r="AE112" s="40">
        <v>0</v>
      </c>
      <c r="AF112" s="36">
        <v>0</v>
      </c>
      <c r="AG112" s="41">
        <v>0</v>
      </c>
      <c r="AH112" s="281"/>
      <c r="AI112" s="12"/>
      <c r="AJ112" s="1368"/>
      <c r="AK112" s="1370"/>
      <c r="AL112" s="1360"/>
      <c r="AM112" s="1360"/>
      <c r="AN112" s="1360"/>
      <c r="AO112" s="1360"/>
      <c r="AP112" s="1360"/>
      <c r="AQ112" s="1360"/>
      <c r="AR112" s="1360"/>
      <c r="AS112" s="1360"/>
      <c r="AT112" s="1360"/>
      <c r="AU112" s="1361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846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1371"/>
      <c r="AO113" s="1371"/>
      <c r="AP113" s="1371"/>
      <c r="AQ113" s="1371"/>
      <c r="AR113" s="1371"/>
      <c r="AS113" s="1371"/>
      <c r="AT113" s="1371"/>
      <c r="AU113" s="1371"/>
      <c r="AV113" s="1371"/>
      <c r="AW113" s="1361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1360"/>
      <c r="AM114" s="1360"/>
      <c r="AN114" s="1360"/>
      <c r="AO114" s="1360"/>
      <c r="AP114" s="1360"/>
      <c r="AQ114" s="1360"/>
      <c r="AR114" s="1360"/>
      <c r="AS114" s="1360"/>
      <c r="AT114" s="1360"/>
      <c r="AU114" s="1361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495"/>
      <c r="B115" s="88" t="s">
        <v>139</v>
      </c>
      <c r="C115" s="287">
        <f t="shared" si="19"/>
        <v>0</v>
      </c>
      <c r="D115" s="288">
        <f t="shared" si="18"/>
        <v>0</v>
      </c>
      <c r="E115" s="845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1360"/>
      <c r="AM115" s="1360"/>
      <c r="AN115" s="1360"/>
      <c r="AO115" s="1360"/>
      <c r="AP115" s="1360"/>
      <c r="AQ115" s="1360"/>
      <c r="AR115" s="1360"/>
      <c r="AS115" s="1360"/>
      <c r="AT115" s="1360"/>
      <c r="AU115" s="1361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1360"/>
      <c r="AM116" s="1360"/>
      <c r="AN116" s="1360"/>
      <c r="AO116" s="1360"/>
      <c r="AP116" s="1360"/>
      <c r="AQ116" s="1360"/>
      <c r="AR116" s="1360"/>
      <c r="AS116" s="1360"/>
      <c r="AT116" s="1360"/>
      <c r="AU116" s="1361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466" t="s">
        <v>72</v>
      </c>
      <c r="D117" s="5466"/>
      <c r="E117" s="5466"/>
      <c r="F117" s="5485" t="s">
        <v>85</v>
      </c>
      <c r="G117" s="5485"/>
      <c r="H117" s="5485"/>
      <c r="I117" s="5485"/>
      <c r="J117" s="5485"/>
      <c r="K117" s="5485"/>
      <c r="L117" s="5485"/>
      <c r="M117" s="5485"/>
      <c r="N117" s="5485"/>
      <c r="O117" s="5485"/>
      <c r="P117" s="5485"/>
      <c r="Q117" s="5485"/>
      <c r="R117" s="5485"/>
      <c r="S117" s="5485"/>
      <c r="T117" s="5485"/>
      <c r="U117" s="5485"/>
      <c r="V117" s="5485"/>
      <c r="W117" s="5485"/>
      <c r="X117" s="5485"/>
      <c r="Y117" s="5485"/>
      <c r="Z117" s="5485"/>
      <c r="AA117" s="5485"/>
      <c r="AB117" s="5485"/>
      <c r="AC117" s="5485"/>
      <c r="AD117" s="5485"/>
      <c r="AE117" s="5485"/>
      <c r="AF117" s="5485"/>
      <c r="AG117" s="5496"/>
      <c r="AH117" s="5497" t="s">
        <v>141</v>
      </c>
      <c r="AI117" s="5498"/>
      <c r="AJ117" s="5498"/>
      <c r="AK117" s="5499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494" t="s">
        <v>119</v>
      </c>
      <c r="G118" s="5494"/>
      <c r="H118" s="5494" t="s">
        <v>120</v>
      </c>
      <c r="I118" s="5494"/>
      <c r="J118" s="5485" t="s">
        <v>121</v>
      </c>
      <c r="K118" s="5485"/>
      <c r="L118" s="5485" t="s">
        <v>122</v>
      </c>
      <c r="M118" s="5485"/>
      <c r="N118" s="5485" t="s">
        <v>123</v>
      </c>
      <c r="O118" s="5485"/>
      <c r="P118" s="5485" t="s">
        <v>124</v>
      </c>
      <c r="Q118" s="5485"/>
      <c r="R118" s="5494" t="s">
        <v>125</v>
      </c>
      <c r="S118" s="5494"/>
      <c r="T118" s="5485" t="s">
        <v>126</v>
      </c>
      <c r="U118" s="5485"/>
      <c r="V118" s="5485" t="s">
        <v>127</v>
      </c>
      <c r="W118" s="5485"/>
      <c r="X118" s="5485" t="s">
        <v>128</v>
      </c>
      <c r="Y118" s="5485"/>
      <c r="Z118" s="5485" t="s">
        <v>129</v>
      </c>
      <c r="AA118" s="5485"/>
      <c r="AB118" s="5485" t="s">
        <v>130</v>
      </c>
      <c r="AC118" s="5485"/>
      <c r="AD118" s="5485" t="s">
        <v>131</v>
      </c>
      <c r="AE118" s="5485"/>
      <c r="AF118" s="5485" t="s">
        <v>132</v>
      </c>
      <c r="AG118" s="5496"/>
      <c r="AH118" s="4889" t="s">
        <v>142</v>
      </c>
      <c r="AI118" s="5466" t="s">
        <v>143</v>
      </c>
      <c r="AJ118" s="5466" t="s">
        <v>144</v>
      </c>
      <c r="AK118" s="5466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489"/>
      <c r="B119" s="5081"/>
      <c r="C119" s="1327" t="s">
        <v>97</v>
      </c>
      <c r="D119" s="1334" t="s">
        <v>62</v>
      </c>
      <c r="E119" s="1337" t="s">
        <v>98</v>
      </c>
      <c r="F119" s="1336" t="s">
        <v>62</v>
      </c>
      <c r="G119" s="832" t="s">
        <v>98</v>
      </c>
      <c r="H119" s="1336" t="s">
        <v>62</v>
      </c>
      <c r="I119" s="832" t="s">
        <v>98</v>
      </c>
      <c r="J119" s="1336" t="s">
        <v>62</v>
      </c>
      <c r="K119" s="832" t="s">
        <v>98</v>
      </c>
      <c r="L119" s="1336" t="s">
        <v>62</v>
      </c>
      <c r="M119" s="832" t="s">
        <v>98</v>
      </c>
      <c r="N119" s="1336" t="s">
        <v>62</v>
      </c>
      <c r="O119" s="832" t="s">
        <v>98</v>
      </c>
      <c r="P119" s="1336" t="s">
        <v>62</v>
      </c>
      <c r="Q119" s="832" t="s">
        <v>98</v>
      </c>
      <c r="R119" s="1336" t="s">
        <v>62</v>
      </c>
      <c r="S119" s="832" t="s">
        <v>98</v>
      </c>
      <c r="T119" s="1336" t="s">
        <v>62</v>
      </c>
      <c r="U119" s="832" t="s">
        <v>98</v>
      </c>
      <c r="V119" s="1336" t="s">
        <v>62</v>
      </c>
      <c r="W119" s="832" t="s">
        <v>98</v>
      </c>
      <c r="X119" s="1336" t="s">
        <v>62</v>
      </c>
      <c r="Y119" s="832" t="s">
        <v>98</v>
      </c>
      <c r="Z119" s="1336" t="s">
        <v>62</v>
      </c>
      <c r="AA119" s="832" t="s">
        <v>98</v>
      </c>
      <c r="AB119" s="1336" t="s">
        <v>62</v>
      </c>
      <c r="AC119" s="832" t="s">
        <v>98</v>
      </c>
      <c r="AD119" s="1336" t="s">
        <v>62</v>
      </c>
      <c r="AE119" s="832" t="s">
        <v>98</v>
      </c>
      <c r="AF119" s="1336" t="s">
        <v>62</v>
      </c>
      <c r="AG119" s="680" t="s">
        <v>98</v>
      </c>
      <c r="AH119" s="5081"/>
      <c r="AI119" s="5495"/>
      <c r="AJ119" s="5495"/>
      <c r="AK119" s="5495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473" t="s">
        <v>146</v>
      </c>
      <c r="B120" s="5474"/>
      <c r="C120" s="1365">
        <f>SUM(D120:E120)</f>
        <v>0</v>
      </c>
      <c r="D120" s="1366">
        <f>SUM(F120+H120+J120+L120+N120+P120+R120+T120+V120+X120+Z120+AB120+AD120+AF120)</f>
        <v>0</v>
      </c>
      <c r="E120" s="1367">
        <f t="shared" ref="D120:E125" si="20">SUM(G120+I120+K120+M120+O120+Q120+S120+U120+W120+Y120+AA120+AC120+AE120+AG120)</f>
        <v>0</v>
      </c>
      <c r="F120" s="1315"/>
      <c r="G120" s="1342"/>
      <c r="H120" s="1315"/>
      <c r="I120" s="1342"/>
      <c r="J120" s="1315"/>
      <c r="K120" s="1342"/>
      <c r="L120" s="1315"/>
      <c r="M120" s="1342"/>
      <c r="N120" s="1315"/>
      <c r="O120" s="1342"/>
      <c r="P120" s="1315"/>
      <c r="Q120" s="1342"/>
      <c r="R120" s="1315"/>
      <c r="S120" s="1342"/>
      <c r="T120" s="1315"/>
      <c r="U120" s="1342"/>
      <c r="V120" s="1315"/>
      <c r="W120" s="1342"/>
      <c r="X120" s="1315"/>
      <c r="Y120" s="1342"/>
      <c r="Z120" s="1315"/>
      <c r="AA120" s="1342"/>
      <c r="AB120" s="1315"/>
      <c r="AC120" s="1342"/>
      <c r="AD120" s="1315"/>
      <c r="AE120" s="1342"/>
      <c r="AF120" s="1315"/>
      <c r="AG120" s="1343"/>
      <c r="AH120" s="1342"/>
      <c r="AI120" s="1345"/>
      <c r="AJ120" s="1345"/>
      <c r="AK120" s="1345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466" t="s">
        <v>134</v>
      </c>
      <c r="B121" s="1314" t="s">
        <v>135</v>
      </c>
      <c r="C121" s="1339">
        <f t="shared" ref="C121:C125" si="21">SUM(D121:E121)</f>
        <v>0</v>
      </c>
      <c r="D121" s="1340">
        <f t="shared" si="20"/>
        <v>0</v>
      </c>
      <c r="E121" s="1341">
        <f t="shared" si="20"/>
        <v>0</v>
      </c>
      <c r="F121" s="1315"/>
      <c r="G121" s="1342"/>
      <c r="H121" s="1315"/>
      <c r="I121" s="1342"/>
      <c r="J121" s="1315"/>
      <c r="K121" s="1342"/>
      <c r="L121" s="1315"/>
      <c r="M121" s="1342"/>
      <c r="N121" s="1315"/>
      <c r="O121" s="1342"/>
      <c r="P121" s="1315"/>
      <c r="Q121" s="1342"/>
      <c r="R121" s="1315"/>
      <c r="S121" s="1342"/>
      <c r="T121" s="1315"/>
      <c r="U121" s="1342"/>
      <c r="V121" s="1315"/>
      <c r="W121" s="1342"/>
      <c r="X121" s="1315"/>
      <c r="Y121" s="1342"/>
      <c r="Z121" s="1315"/>
      <c r="AA121" s="1342"/>
      <c r="AB121" s="1315"/>
      <c r="AC121" s="1342"/>
      <c r="AD121" s="1315"/>
      <c r="AE121" s="1342"/>
      <c r="AF121" s="1315"/>
      <c r="AG121" s="1343"/>
      <c r="AH121" s="1342"/>
      <c r="AI121" s="1345"/>
      <c r="AJ121" s="1345"/>
      <c r="AK121" s="1345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846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846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1371"/>
      <c r="AO123" s="1371"/>
      <c r="AP123" s="1371"/>
      <c r="AQ123" s="1371"/>
      <c r="AR123" s="1371"/>
      <c r="AS123" s="1371"/>
      <c r="AT123" s="1371"/>
      <c r="AU123" s="1372"/>
      <c r="AV123" s="1372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1373"/>
      <c r="AM124" s="1371"/>
      <c r="AN124" s="1371"/>
      <c r="AO124" s="1371"/>
      <c r="AP124" s="1371"/>
      <c r="AQ124" s="1371"/>
      <c r="AR124" s="1374"/>
      <c r="AS124" s="1371"/>
      <c r="AT124" s="1371"/>
      <c r="AU124" s="1375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495"/>
      <c r="B125" s="88" t="s">
        <v>139</v>
      </c>
      <c r="C125" s="287">
        <f t="shared" si="21"/>
        <v>0</v>
      </c>
      <c r="D125" s="288">
        <f t="shared" si="20"/>
        <v>0</v>
      </c>
      <c r="E125" s="845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1376"/>
      <c r="AM125" s="1360"/>
      <c r="AN125" s="1360"/>
      <c r="AO125" s="1360"/>
      <c r="AP125" s="1360"/>
      <c r="AQ125" s="1360"/>
      <c r="AR125" s="1377"/>
      <c r="AS125" s="1360"/>
      <c r="AT125" s="1360"/>
      <c r="AU125" s="1375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1360"/>
      <c r="AT126" s="1360"/>
      <c r="AU126" s="1375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471" t="s">
        <v>73</v>
      </c>
      <c r="G127" s="5478"/>
      <c r="H127" s="5478"/>
      <c r="I127" s="5478"/>
      <c r="J127" s="5478"/>
      <c r="K127" s="5478"/>
      <c r="L127" s="5478"/>
      <c r="M127" s="5478"/>
      <c r="N127" s="5478"/>
      <c r="O127" s="5478"/>
      <c r="P127" s="5478"/>
      <c r="Q127" s="5478"/>
      <c r="R127" s="5478"/>
      <c r="S127" s="5478"/>
      <c r="T127" s="5478"/>
      <c r="U127" s="5478"/>
      <c r="V127" s="5478"/>
      <c r="W127" s="5478"/>
      <c r="X127" s="5478"/>
      <c r="Y127" s="5478"/>
      <c r="Z127" s="5478"/>
      <c r="AA127" s="5478"/>
      <c r="AB127" s="5478"/>
      <c r="AC127" s="5478"/>
      <c r="AD127" s="5478"/>
      <c r="AE127" s="5478"/>
      <c r="AF127" s="5478"/>
      <c r="AG127" s="5479"/>
      <c r="AH127" s="5499" t="s">
        <v>141</v>
      </c>
      <c r="AI127" s="5500"/>
      <c r="AJ127" s="5500"/>
      <c r="AK127" s="301"/>
      <c r="AL127" s="16"/>
      <c r="AM127" s="16"/>
      <c r="AN127" s="16"/>
      <c r="AO127" s="16"/>
      <c r="AP127" s="16"/>
      <c r="AQ127" s="16"/>
      <c r="AR127" s="16"/>
      <c r="AS127" s="1360"/>
      <c r="AT127" s="1360"/>
      <c r="AU127" s="1375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490" t="s">
        <v>148</v>
      </c>
      <c r="G128" s="5491"/>
      <c r="H128" s="5490" t="s">
        <v>120</v>
      </c>
      <c r="I128" s="5491"/>
      <c r="J128" s="5490" t="s">
        <v>121</v>
      </c>
      <c r="K128" s="5491"/>
      <c r="L128" s="5490" t="s">
        <v>122</v>
      </c>
      <c r="M128" s="5491"/>
      <c r="N128" s="5490" t="s">
        <v>123</v>
      </c>
      <c r="O128" s="5491"/>
      <c r="P128" s="5490" t="s">
        <v>124</v>
      </c>
      <c r="Q128" s="5491"/>
      <c r="R128" s="5490" t="s">
        <v>125</v>
      </c>
      <c r="S128" s="5491"/>
      <c r="T128" s="5490" t="s">
        <v>126</v>
      </c>
      <c r="U128" s="5491"/>
      <c r="V128" s="5490" t="s">
        <v>127</v>
      </c>
      <c r="W128" s="5491"/>
      <c r="X128" s="5490" t="s">
        <v>128</v>
      </c>
      <c r="Y128" s="5491"/>
      <c r="Z128" s="5471" t="s">
        <v>129</v>
      </c>
      <c r="AA128" s="5472"/>
      <c r="AB128" s="5471" t="s">
        <v>130</v>
      </c>
      <c r="AC128" s="5472"/>
      <c r="AD128" s="5471" t="s">
        <v>131</v>
      </c>
      <c r="AE128" s="5472"/>
      <c r="AF128" s="5471" t="s">
        <v>132</v>
      </c>
      <c r="AG128" s="5479"/>
      <c r="AH128" s="4889" t="s">
        <v>149</v>
      </c>
      <c r="AI128" s="5466" t="s">
        <v>150</v>
      </c>
      <c r="AJ128" s="5466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1378"/>
      <c r="AT128" s="1378"/>
      <c r="AU128" s="1379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489"/>
      <c r="B129" s="5081"/>
      <c r="C129" s="1200" t="s">
        <v>97</v>
      </c>
      <c r="D129" s="1201" t="s">
        <v>62</v>
      </c>
      <c r="E129" s="849" t="s">
        <v>98</v>
      </c>
      <c r="F129" s="852" t="s">
        <v>62</v>
      </c>
      <c r="G129" s="832" t="s">
        <v>98</v>
      </c>
      <c r="H129" s="852" t="s">
        <v>62</v>
      </c>
      <c r="I129" s="832" t="s">
        <v>98</v>
      </c>
      <c r="J129" s="852" t="s">
        <v>62</v>
      </c>
      <c r="K129" s="832" t="s">
        <v>98</v>
      </c>
      <c r="L129" s="852" t="s">
        <v>62</v>
      </c>
      <c r="M129" s="832" t="s">
        <v>98</v>
      </c>
      <c r="N129" s="852" t="s">
        <v>62</v>
      </c>
      <c r="O129" s="832" t="s">
        <v>98</v>
      </c>
      <c r="P129" s="852" t="s">
        <v>62</v>
      </c>
      <c r="Q129" s="832" t="s">
        <v>98</v>
      </c>
      <c r="R129" s="852" t="s">
        <v>62</v>
      </c>
      <c r="S129" s="832" t="s">
        <v>98</v>
      </c>
      <c r="T129" s="852" t="s">
        <v>62</v>
      </c>
      <c r="U129" s="832" t="s">
        <v>98</v>
      </c>
      <c r="V129" s="852" t="s">
        <v>62</v>
      </c>
      <c r="W129" s="832" t="s">
        <v>98</v>
      </c>
      <c r="X129" s="852" t="s">
        <v>62</v>
      </c>
      <c r="Y129" s="832" t="s">
        <v>98</v>
      </c>
      <c r="Z129" s="852" t="s">
        <v>62</v>
      </c>
      <c r="AA129" s="832" t="s">
        <v>98</v>
      </c>
      <c r="AB129" s="852" t="s">
        <v>62</v>
      </c>
      <c r="AC129" s="832" t="s">
        <v>98</v>
      </c>
      <c r="AD129" s="852" t="s">
        <v>62</v>
      </c>
      <c r="AE129" s="832" t="s">
        <v>98</v>
      </c>
      <c r="AF129" s="852" t="s">
        <v>62</v>
      </c>
      <c r="AG129" s="680" t="s">
        <v>98</v>
      </c>
      <c r="AH129" s="5081"/>
      <c r="AI129" s="5495"/>
      <c r="AJ129" s="5495"/>
      <c r="AK129" s="302"/>
      <c r="AL129" s="16"/>
      <c r="AM129" s="16"/>
      <c r="AN129" s="16"/>
      <c r="AO129" s="16"/>
      <c r="AP129" s="16"/>
      <c r="AQ129" s="16"/>
      <c r="AR129" s="16"/>
      <c r="AS129" s="1378"/>
      <c r="AT129" s="1378"/>
      <c r="AU129" s="1379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508" t="s">
        <v>151</v>
      </c>
      <c r="B130" s="5457"/>
      <c r="C130" s="1380">
        <f>SUM(D130:E130)</f>
        <v>0</v>
      </c>
      <c r="D130" s="1381">
        <f>SUM(F130+H130+J130+L130+N130+P130+R130+T130+V130+X130+Z130+AB130+AD130+AF130)</f>
        <v>0</v>
      </c>
      <c r="E130" s="1382">
        <f>SUM(G130+I130+K130+M130+O130+Q130+S130+U130+W130+Y130+AA130+AC130+AE130+AG130)</f>
        <v>0</v>
      </c>
      <c r="F130" s="1215"/>
      <c r="G130" s="1216"/>
      <c r="H130" s="1215"/>
      <c r="I130" s="1216"/>
      <c r="J130" s="1215"/>
      <c r="K130" s="1216"/>
      <c r="L130" s="1215"/>
      <c r="M130" s="1216"/>
      <c r="N130" s="1215"/>
      <c r="O130" s="1216"/>
      <c r="P130" s="1215"/>
      <c r="Q130" s="1216"/>
      <c r="R130" s="1215"/>
      <c r="S130" s="1216"/>
      <c r="T130" s="1215"/>
      <c r="U130" s="1216"/>
      <c r="V130" s="1215"/>
      <c r="W130" s="1216"/>
      <c r="X130" s="1215"/>
      <c r="Y130" s="1216"/>
      <c r="Z130" s="1215"/>
      <c r="AA130" s="1216"/>
      <c r="AB130" s="1215"/>
      <c r="AC130" s="1216"/>
      <c r="AD130" s="1215"/>
      <c r="AE130" s="1216"/>
      <c r="AF130" s="1215"/>
      <c r="AG130" s="1226"/>
      <c r="AH130" s="1216"/>
      <c r="AI130" s="1383"/>
      <c r="AJ130" s="1383"/>
      <c r="AK130" s="16"/>
      <c r="AL130" s="16"/>
      <c r="AM130" s="16"/>
      <c r="AN130" s="16"/>
      <c r="AO130" s="16"/>
      <c r="AP130" s="16"/>
      <c r="AQ130" s="16"/>
      <c r="AR130" s="16"/>
      <c r="AS130" s="1384"/>
      <c r="AT130" s="1384"/>
      <c r="AU130" s="1379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1222" t="s">
        <v>154</v>
      </c>
      <c r="C132" s="1380">
        <f>SUM(D132:E132)</f>
        <v>0</v>
      </c>
      <c r="D132" s="1381">
        <f t="shared" si="22"/>
        <v>0</v>
      </c>
      <c r="E132" s="1382">
        <f t="shared" si="22"/>
        <v>0</v>
      </c>
      <c r="F132" s="1215"/>
      <c r="G132" s="1216"/>
      <c r="H132" s="1215"/>
      <c r="I132" s="1216"/>
      <c r="J132" s="1215"/>
      <c r="K132" s="1216"/>
      <c r="L132" s="1215"/>
      <c r="M132" s="1216"/>
      <c r="N132" s="1215"/>
      <c r="O132" s="1216"/>
      <c r="P132" s="1215"/>
      <c r="Q132" s="1216"/>
      <c r="R132" s="1215"/>
      <c r="S132" s="1216"/>
      <c r="T132" s="1215"/>
      <c r="U132" s="1216"/>
      <c r="V132" s="1215"/>
      <c r="W132" s="1216"/>
      <c r="X132" s="1215"/>
      <c r="Y132" s="1216"/>
      <c r="Z132" s="1215"/>
      <c r="AA132" s="1216"/>
      <c r="AB132" s="1215"/>
      <c r="AC132" s="1216"/>
      <c r="AD132" s="1215"/>
      <c r="AE132" s="1216"/>
      <c r="AF132" s="1215"/>
      <c r="AG132" s="1226"/>
      <c r="AH132" s="1216"/>
      <c r="AI132" s="1383"/>
      <c r="AJ132" s="1383"/>
      <c r="AK132" s="14"/>
      <c r="AL132" s="1385"/>
      <c r="AM132" s="14"/>
      <c r="AN132" s="1386"/>
      <c r="AO132" s="1386"/>
      <c r="AP132" s="1386"/>
      <c r="AQ132" s="1386"/>
      <c r="AR132" s="1386"/>
      <c r="AS132" s="1386"/>
      <c r="AT132" s="1386"/>
      <c r="AU132" s="1386"/>
      <c r="AV132" s="1386"/>
      <c r="AW132" s="1387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509"/>
      <c r="B133" s="88" t="s">
        <v>155</v>
      </c>
      <c r="C133" s="287">
        <f>SUM(D133:E133)</f>
        <v>0</v>
      </c>
      <c r="D133" s="288">
        <f t="shared" si="22"/>
        <v>0</v>
      </c>
      <c r="E133" s="845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510" t="s">
        <v>156</v>
      </c>
      <c r="B134" s="5084"/>
      <c r="C134" s="1388">
        <f>SUM(D134:E134)</f>
        <v>0</v>
      </c>
      <c r="D134" s="1389">
        <f t="shared" si="22"/>
        <v>0</v>
      </c>
      <c r="E134" s="848">
        <f t="shared" si="22"/>
        <v>0</v>
      </c>
      <c r="F134" s="1390"/>
      <c r="G134" s="741"/>
      <c r="H134" s="1390"/>
      <c r="I134" s="741"/>
      <c r="J134" s="1390"/>
      <c r="K134" s="741"/>
      <c r="L134" s="1390"/>
      <c r="M134" s="741"/>
      <c r="N134" s="1390"/>
      <c r="O134" s="741"/>
      <c r="P134" s="1390"/>
      <c r="Q134" s="741"/>
      <c r="R134" s="1390"/>
      <c r="S134" s="741"/>
      <c r="T134" s="1390"/>
      <c r="U134" s="741"/>
      <c r="V134" s="1390"/>
      <c r="W134" s="741"/>
      <c r="X134" s="1390"/>
      <c r="Y134" s="741"/>
      <c r="Z134" s="1390"/>
      <c r="AA134" s="741"/>
      <c r="AB134" s="1390"/>
      <c r="AC134" s="741"/>
      <c r="AD134" s="1390"/>
      <c r="AE134" s="741"/>
      <c r="AF134" s="1390"/>
      <c r="AG134" s="1391"/>
      <c r="AH134" s="741"/>
      <c r="AI134" s="1392"/>
      <c r="AJ134" s="1392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1393"/>
      <c r="N135" s="1394"/>
      <c r="O135" s="1395"/>
      <c r="P135" s="1395"/>
      <c r="Q135" s="1395"/>
      <c r="R135" s="1395"/>
      <c r="S135" s="1395"/>
      <c r="T135" s="1395"/>
      <c r="U135" s="1395"/>
      <c r="V135" s="1394"/>
      <c r="W135" s="1395"/>
      <c r="X135" s="1395"/>
      <c r="Y135" s="1395"/>
      <c r="Z135" s="1396"/>
      <c r="AA135" s="1396"/>
      <c r="AB135" s="1397"/>
      <c r="AC135" s="1397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501" t="s">
        <v>72</v>
      </c>
      <c r="D136" s="5146"/>
      <c r="E136" s="5502"/>
      <c r="F136" s="5501" t="s">
        <v>129</v>
      </c>
      <c r="G136" s="5502"/>
      <c r="H136" s="5501" t="s">
        <v>130</v>
      </c>
      <c r="I136" s="5502"/>
      <c r="J136" s="5501" t="s">
        <v>131</v>
      </c>
      <c r="K136" s="5502"/>
      <c r="L136" s="5501" t="s">
        <v>132</v>
      </c>
      <c r="M136" s="5502"/>
      <c r="N136" s="1398"/>
      <c r="O136" s="1395"/>
      <c r="P136" s="1395"/>
      <c r="Q136" s="1395"/>
      <c r="R136" s="1395"/>
      <c r="S136" s="1395"/>
      <c r="T136" s="1395"/>
      <c r="U136" s="1395"/>
      <c r="V136" s="1394"/>
      <c r="W136" s="1395"/>
      <c r="X136" s="1395"/>
      <c r="Y136" s="1395"/>
      <c r="Z136" s="1396"/>
      <c r="AA136" s="1396"/>
      <c r="AB136" s="1397"/>
      <c r="AC136" s="1397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229"/>
      <c r="B137" s="5081"/>
      <c r="C137" s="1200" t="s">
        <v>97</v>
      </c>
      <c r="D137" s="1201" t="s">
        <v>62</v>
      </c>
      <c r="E137" s="849" t="s">
        <v>98</v>
      </c>
      <c r="F137" s="1200" t="s">
        <v>62</v>
      </c>
      <c r="G137" s="849" t="s">
        <v>98</v>
      </c>
      <c r="H137" s="1200" t="s">
        <v>62</v>
      </c>
      <c r="I137" s="849" t="s">
        <v>98</v>
      </c>
      <c r="J137" s="1200" t="s">
        <v>62</v>
      </c>
      <c r="K137" s="849" t="s">
        <v>98</v>
      </c>
      <c r="L137" s="1200" t="s">
        <v>62</v>
      </c>
      <c r="M137" s="849" t="s">
        <v>98</v>
      </c>
      <c r="N137" s="1398"/>
      <c r="O137" s="1395"/>
      <c r="P137" s="1395"/>
      <c r="Q137" s="1395"/>
      <c r="R137" s="1395"/>
      <c r="S137" s="1395"/>
      <c r="T137" s="1395"/>
      <c r="U137" s="1395"/>
      <c r="V137" s="1394"/>
      <c r="W137" s="1395"/>
      <c r="X137" s="1395"/>
      <c r="Y137" s="1395"/>
      <c r="Z137" s="1396"/>
      <c r="AA137" s="1396"/>
      <c r="AB137" s="1397"/>
      <c r="AC137" s="1397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1222" t="s">
        <v>159</v>
      </c>
      <c r="C138" s="1380">
        <f>SUM(D138:E138)</f>
        <v>0</v>
      </c>
      <c r="D138" s="1381">
        <f t="shared" ref="D138:E140" si="23">SUM(F138+H138+J138+L138)</f>
        <v>0</v>
      </c>
      <c r="E138" s="1382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1399"/>
      <c r="O138" s="1395"/>
      <c r="P138" s="1395"/>
      <c r="Q138" s="1395"/>
      <c r="R138" s="1395"/>
      <c r="S138" s="1395"/>
      <c r="T138" s="1395"/>
      <c r="U138" s="1395"/>
      <c r="V138" s="1394"/>
      <c r="W138" s="1395"/>
      <c r="X138" s="1395"/>
      <c r="Y138" s="1395"/>
      <c r="Z138" s="1396"/>
      <c r="AA138" s="1396"/>
      <c r="AB138" s="1397"/>
      <c r="AC138" s="1397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846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1399"/>
      <c r="O139" s="1395"/>
      <c r="P139" s="1395"/>
      <c r="Q139" s="1395"/>
      <c r="R139" s="1395"/>
      <c r="S139" s="1395"/>
      <c r="T139" s="1395"/>
      <c r="U139" s="1395"/>
      <c r="V139" s="1394"/>
      <c r="W139" s="1395"/>
      <c r="X139" s="1396"/>
      <c r="Y139" s="1396"/>
      <c r="Z139" s="1396"/>
      <c r="AA139" s="1396"/>
      <c r="AB139" s="1397"/>
      <c r="AC139" s="1397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1394"/>
      <c r="V140" s="1395"/>
      <c r="W140" s="1395"/>
      <c r="X140" s="1395"/>
      <c r="Y140" s="1395"/>
      <c r="Z140" s="1395"/>
      <c r="AA140" s="1395"/>
      <c r="AB140" s="1395"/>
      <c r="AC140" s="1395"/>
      <c r="AD140" s="1395"/>
      <c r="AE140" s="1395"/>
      <c r="AF140" s="1395"/>
      <c r="AG140" s="1395"/>
      <c r="AH140" s="1394"/>
      <c r="AI140" s="1395"/>
      <c r="AJ140" s="1396"/>
      <c r="AK140" s="1396"/>
      <c r="AL140" s="1396"/>
      <c r="AM140" s="1396"/>
      <c r="AN140" s="1397"/>
      <c r="AO140" s="1397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503" t="s">
        <v>162</v>
      </c>
      <c r="B141" s="5503"/>
      <c r="C141" s="1254">
        <f>SUM(C138:C140)</f>
        <v>0</v>
      </c>
      <c r="D141" s="1255">
        <f>SUM(D138:D140)</f>
        <v>0</v>
      </c>
      <c r="E141" s="781">
        <f>SUM(E138:E140)</f>
        <v>0</v>
      </c>
      <c r="F141" s="1254">
        <f t="shared" ref="F141:M141" si="24">SUM(F138:F140)</f>
        <v>0</v>
      </c>
      <c r="G141" s="781">
        <f t="shared" si="24"/>
        <v>0</v>
      </c>
      <c r="H141" s="1254">
        <f t="shared" si="24"/>
        <v>0</v>
      </c>
      <c r="I141" s="781">
        <f t="shared" si="24"/>
        <v>0</v>
      </c>
      <c r="J141" s="1254">
        <f t="shared" si="24"/>
        <v>0</v>
      </c>
      <c r="K141" s="781">
        <f t="shared" si="24"/>
        <v>0</v>
      </c>
      <c r="L141" s="1254">
        <f t="shared" si="24"/>
        <v>0</v>
      </c>
      <c r="M141" s="781">
        <f t="shared" si="24"/>
        <v>0</v>
      </c>
      <c r="N141" s="319"/>
      <c r="O141" s="12"/>
      <c r="P141" s="12"/>
      <c r="Q141" s="12"/>
      <c r="R141" s="12"/>
      <c r="S141" s="12"/>
      <c r="T141" s="12"/>
      <c r="U141" s="1394"/>
      <c r="V141" s="1395"/>
      <c r="W141" s="1395"/>
      <c r="X141" s="1395"/>
      <c r="Y141" s="1395"/>
      <c r="Z141" s="1395"/>
      <c r="AA141" s="1395"/>
      <c r="AB141" s="1395"/>
      <c r="AC141" s="1395"/>
      <c r="AD141" s="1395"/>
      <c r="AE141" s="1395"/>
      <c r="AF141" s="1395"/>
      <c r="AG141" s="1395"/>
      <c r="AH141" s="1394"/>
      <c r="AI141" s="1395"/>
      <c r="AJ141" s="1396"/>
      <c r="AK141" s="1396"/>
      <c r="AL141" s="1396"/>
      <c r="AM141" s="1396"/>
      <c r="AN141" s="1397"/>
      <c r="AO141" s="1397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1395"/>
      <c r="W142" s="1395"/>
      <c r="X142" s="1395"/>
      <c r="Y142" s="1395"/>
      <c r="Z142" s="1395"/>
      <c r="AA142" s="1395"/>
      <c r="AB142" s="1395"/>
      <c r="AC142" s="1395"/>
      <c r="AD142" s="1395"/>
      <c r="AE142" s="1395"/>
      <c r="AF142" s="1395"/>
      <c r="AG142" s="1395"/>
      <c r="AH142" s="1394"/>
      <c r="AI142" s="1395"/>
      <c r="AJ142" s="1396"/>
      <c r="AK142" s="1396"/>
      <c r="AL142" s="1396"/>
      <c r="AM142" s="1396"/>
      <c r="AN142" s="1397"/>
      <c r="AO142" s="1397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846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1400"/>
      <c r="V143" s="1395"/>
      <c r="W143" s="1395"/>
      <c r="X143" s="1395"/>
      <c r="Y143" s="1395"/>
      <c r="Z143" s="1395"/>
      <c r="AA143" s="1395"/>
      <c r="AB143" s="1395"/>
      <c r="AC143" s="1395"/>
      <c r="AD143" s="1395"/>
      <c r="AE143" s="1395"/>
      <c r="AF143" s="1395"/>
      <c r="AG143" s="1395"/>
      <c r="AH143" s="1394"/>
      <c r="AI143" s="1395"/>
      <c r="AJ143" s="1396"/>
      <c r="AK143" s="1396"/>
      <c r="AL143" s="1396"/>
      <c r="AM143" s="1396"/>
      <c r="AN143" s="1397"/>
      <c r="AO143" s="1397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846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1400"/>
      <c r="V144" s="1395"/>
      <c r="W144" s="1395"/>
      <c r="X144" s="1395"/>
      <c r="Y144" s="1395"/>
      <c r="Z144" s="1395"/>
      <c r="AA144" s="1395"/>
      <c r="AB144" s="1395"/>
      <c r="AC144" s="1395"/>
      <c r="AD144" s="1395"/>
      <c r="AE144" s="1395"/>
      <c r="AF144" s="1395"/>
      <c r="AG144" s="1395"/>
      <c r="AH144" s="1394"/>
      <c r="AI144" s="1395"/>
      <c r="AJ144" s="1396"/>
      <c r="AK144" s="1396"/>
      <c r="AL144" s="1396"/>
      <c r="AM144" s="1396"/>
      <c r="AN144" s="1397"/>
      <c r="AO144" s="1397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504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1401"/>
      <c r="U145" s="14"/>
      <c r="V145" s="14"/>
      <c r="W145" s="14"/>
      <c r="X145" s="1386"/>
      <c r="Y145" s="1386"/>
      <c r="Z145" s="1386"/>
      <c r="AA145" s="1386"/>
      <c r="AB145" s="1386"/>
      <c r="AC145" s="1386"/>
      <c r="AD145" s="1386"/>
      <c r="AE145" s="1386"/>
      <c r="AF145" s="1309"/>
      <c r="AG145" s="1396"/>
      <c r="AH145" s="1396"/>
      <c r="AI145" s="1396"/>
      <c r="AJ145" s="1402"/>
      <c r="AK145" s="1396"/>
      <c r="AL145" s="1396"/>
      <c r="AM145" s="1396"/>
      <c r="AN145" s="1396"/>
      <c r="AO145" s="1396"/>
      <c r="AP145" s="1396"/>
      <c r="AQ145" s="1396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505" t="s">
        <v>162</v>
      </c>
      <c r="B146" s="5503"/>
      <c r="C146" s="1254">
        <f>SUM(C142:C145)</f>
        <v>0</v>
      </c>
      <c r="D146" s="1255">
        <f>SUM(D142:D145)</f>
        <v>0</v>
      </c>
      <c r="E146" s="781">
        <f>SUM(E142:E145)</f>
        <v>0</v>
      </c>
      <c r="F146" s="1254">
        <f>SUM(F142:F145)</f>
        <v>0</v>
      </c>
      <c r="G146" s="781">
        <f t="shared" ref="G146:M146" si="26">SUM(G142:G145)</f>
        <v>0</v>
      </c>
      <c r="H146" s="1254">
        <f t="shared" si="26"/>
        <v>0</v>
      </c>
      <c r="I146" s="781">
        <f t="shared" si="26"/>
        <v>0</v>
      </c>
      <c r="J146" s="1254">
        <f t="shared" si="26"/>
        <v>0</v>
      </c>
      <c r="K146" s="781">
        <f t="shared" si="26"/>
        <v>0</v>
      </c>
      <c r="L146" s="1254">
        <f t="shared" si="26"/>
        <v>0</v>
      </c>
      <c r="M146" s="781">
        <f t="shared" si="26"/>
        <v>0</v>
      </c>
      <c r="N146" s="3"/>
      <c r="Q146" s="5506"/>
      <c r="R146" s="5507"/>
      <c r="S146" s="5511"/>
      <c r="T146" s="5511"/>
      <c r="U146" s="5511"/>
      <c r="V146" s="5511"/>
      <c r="W146" s="5511"/>
      <c r="X146" s="5511"/>
      <c r="Y146" s="5511"/>
      <c r="Z146" s="5511"/>
      <c r="AA146" s="1403"/>
      <c r="AB146" s="1378"/>
      <c r="AC146" s="1378"/>
      <c r="AD146" s="1378"/>
      <c r="AE146" s="1386"/>
      <c r="AF146" s="1396"/>
      <c r="AG146" s="1396"/>
      <c r="AH146" s="1396"/>
      <c r="AI146" s="1404"/>
      <c r="AJ146" s="1404"/>
      <c r="AK146" s="1404"/>
      <c r="AL146" s="1404"/>
      <c r="AM146" s="1405"/>
      <c r="AN146" s="1395"/>
      <c r="AO146" s="1395"/>
      <c r="AP146" s="1395"/>
      <c r="AQ146" s="1395"/>
      <c r="AR146" s="1395"/>
      <c r="AS146" s="1395"/>
      <c r="AT146" s="1395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505" t="s">
        <v>168</v>
      </c>
      <c r="B147" s="5505"/>
      <c r="C147" s="1346">
        <f>SUM(C141+C146)</f>
        <v>0</v>
      </c>
      <c r="D147" s="242">
        <f>SUM(D141+D146)</f>
        <v>0</v>
      </c>
      <c r="E147" s="848">
        <f>SUM(E141+E146)</f>
        <v>0</v>
      </c>
      <c r="F147" s="1346">
        <f>SUM(F141+F146)</f>
        <v>0</v>
      </c>
      <c r="G147" s="848">
        <f>SUM(G141+G146)</f>
        <v>0</v>
      </c>
      <c r="H147" s="1346">
        <f t="shared" ref="H147:M147" si="27">SUM(H141+H146)</f>
        <v>0</v>
      </c>
      <c r="I147" s="848">
        <f t="shared" si="27"/>
        <v>0</v>
      </c>
      <c r="J147" s="1346">
        <f t="shared" si="27"/>
        <v>0</v>
      </c>
      <c r="K147" s="848">
        <f t="shared" si="27"/>
        <v>0</v>
      </c>
      <c r="L147" s="1346">
        <f t="shared" si="27"/>
        <v>0</v>
      </c>
      <c r="M147" s="848">
        <f t="shared" si="27"/>
        <v>0</v>
      </c>
      <c r="N147" s="3"/>
      <c r="Q147" s="1406"/>
      <c r="R147" s="1407"/>
      <c r="S147" s="1407"/>
      <c r="T147" s="1407"/>
      <c r="U147" s="1407"/>
      <c r="V147" s="1407"/>
      <c r="W147" s="1407"/>
      <c r="X147" s="1407"/>
      <c r="Y147" s="1407"/>
      <c r="Z147" s="1407"/>
      <c r="AA147" s="1403"/>
      <c r="AB147" s="1378"/>
      <c r="AC147" s="1378"/>
      <c r="AD147" s="1378"/>
      <c r="AE147" s="1386"/>
      <c r="AF147" s="1396"/>
      <c r="AG147" s="1396"/>
      <c r="AH147" s="1396"/>
      <c r="AI147" s="1404"/>
      <c r="AJ147" s="1404"/>
      <c r="AK147" s="1404"/>
      <c r="AL147" s="1404"/>
      <c r="AM147" s="1405"/>
      <c r="AN147" s="1395"/>
      <c r="AO147" s="1395"/>
      <c r="AP147" s="1395"/>
      <c r="AQ147" s="1395"/>
      <c r="AR147" s="1395"/>
      <c r="AS147" s="1395"/>
      <c r="AT147" s="1395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1403"/>
      <c r="R148" s="1378"/>
      <c r="S148" s="1378"/>
      <c r="T148" s="1378"/>
      <c r="U148" s="1378"/>
      <c r="V148" s="1378"/>
      <c r="W148" s="1378"/>
      <c r="X148" s="1378"/>
      <c r="Y148" s="1408"/>
      <c r="Z148" s="1408"/>
      <c r="AA148" s="1403"/>
      <c r="AB148" s="1378"/>
      <c r="AC148" s="1378"/>
      <c r="AD148" s="1378"/>
      <c r="AE148" s="1386"/>
      <c r="AF148" s="1396"/>
      <c r="AG148" s="1396"/>
      <c r="AH148" s="1396"/>
      <c r="AI148" s="1404"/>
      <c r="AJ148" s="1404"/>
      <c r="AK148" s="1404"/>
      <c r="AL148" s="1404"/>
      <c r="AM148" s="1404"/>
      <c r="AN148" s="1395"/>
      <c r="AO148" s="1395"/>
      <c r="AP148" s="1395"/>
      <c r="AQ148" s="1395"/>
      <c r="AR148" s="1395"/>
      <c r="AS148" s="1395"/>
      <c r="AT148" s="1395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501" t="s">
        <v>72</v>
      </c>
      <c r="D149" s="5146"/>
      <c r="E149" s="5502"/>
      <c r="F149" s="5501" t="s">
        <v>129</v>
      </c>
      <c r="G149" s="5502"/>
      <c r="H149" s="5501" t="s">
        <v>130</v>
      </c>
      <c r="I149" s="5502"/>
      <c r="J149" s="5501" t="s">
        <v>131</v>
      </c>
      <c r="K149" s="5502"/>
      <c r="L149" s="5501" t="s">
        <v>132</v>
      </c>
      <c r="M149" s="5146"/>
      <c r="N149" s="5514" t="s">
        <v>141</v>
      </c>
      <c r="O149" s="5146"/>
      <c r="P149" s="5502"/>
      <c r="Q149" s="1403"/>
      <c r="R149" s="1378"/>
      <c r="S149" s="1378"/>
      <c r="T149" s="1378"/>
      <c r="U149" s="1378"/>
      <c r="V149" s="1378"/>
      <c r="W149" s="1378"/>
      <c r="X149" s="1378"/>
      <c r="Y149" s="1408"/>
      <c r="Z149" s="1409"/>
      <c r="AA149" s="1410"/>
      <c r="AB149" s="1384"/>
      <c r="AC149" s="1384"/>
      <c r="AD149" s="1384"/>
      <c r="AE149" s="1411"/>
      <c r="AF149" s="1412"/>
      <c r="AG149" s="1412"/>
      <c r="AH149" s="1412"/>
      <c r="AI149" s="1413"/>
      <c r="AJ149" s="1413"/>
      <c r="AK149" s="1413"/>
      <c r="AL149" s="1413"/>
      <c r="AM149" s="1404"/>
      <c r="AN149" s="1395"/>
      <c r="AO149" s="1395"/>
      <c r="AP149" s="1395"/>
      <c r="AQ149" s="1395"/>
      <c r="AR149" s="1395"/>
      <c r="AS149" s="1395"/>
      <c r="AT149" s="1395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512"/>
      <c r="B150" s="5513"/>
      <c r="C150" s="1200" t="s">
        <v>97</v>
      </c>
      <c r="D150" s="1201" t="s">
        <v>62</v>
      </c>
      <c r="E150" s="849" t="s">
        <v>98</v>
      </c>
      <c r="F150" s="1200" t="s">
        <v>62</v>
      </c>
      <c r="G150" s="849" t="s">
        <v>98</v>
      </c>
      <c r="H150" s="1200" t="s">
        <v>62</v>
      </c>
      <c r="I150" s="849" t="s">
        <v>98</v>
      </c>
      <c r="J150" s="1200" t="s">
        <v>62</v>
      </c>
      <c r="K150" s="849" t="s">
        <v>98</v>
      </c>
      <c r="L150" s="1200" t="s">
        <v>62</v>
      </c>
      <c r="M150" s="851" t="s">
        <v>98</v>
      </c>
      <c r="N150" s="1414" t="s">
        <v>142</v>
      </c>
      <c r="O150" s="1201" t="s">
        <v>143</v>
      </c>
      <c r="P150" s="849" t="s">
        <v>144</v>
      </c>
      <c r="Q150" s="1415"/>
      <c r="R150" s="1378"/>
      <c r="S150" s="1378"/>
      <c r="T150" s="1378"/>
      <c r="U150" s="1378"/>
      <c r="V150" s="1378"/>
      <c r="W150" s="1378"/>
      <c r="X150" s="1378"/>
      <c r="Y150" s="1416"/>
      <c r="Z150" s="1408"/>
      <c r="AA150" s="1378"/>
      <c r="AB150" s="1378"/>
      <c r="AC150" s="1378"/>
      <c r="AD150" s="1378"/>
      <c r="AE150" s="1386"/>
      <c r="AF150" s="1396"/>
      <c r="AG150" s="1396"/>
      <c r="AH150" s="1396"/>
      <c r="AI150" s="1404"/>
      <c r="AJ150" s="1404"/>
      <c r="AK150" s="1404"/>
      <c r="AL150" s="1404"/>
      <c r="AM150" s="1404"/>
      <c r="AN150" s="1395"/>
      <c r="AO150" s="1395"/>
      <c r="AP150" s="1395"/>
      <c r="AQ150" s="1395"/>
      <c r="AR150" s="1395"/>
      <c r="AS150" s="1395"/>
      <c r="AT150" s="1395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1222" t="s">
        <v>159</v>
      </c>
      <c r="C151" s="1417">
        <f>SUM(D151:E151)</f>
        <v>0</v>
      </c>
      <c r="D151" s="1418">
        <f>SUM(F151+H151+J151+L151)</f>
        <v>0</v>
      </c>
      <c r="E151" s="1214">
        <f>SUM(G151+I151+K151+M151)</f>
        <v>0</v>
      </c>
      <c r="F151" s="1215"/>
      <c r="G151" s="1216"/>
      <c r="H151" s="1215"/>
      <c r="I151" s="1216"/>
      <c r="J151" s="1215"/>
      <c r="K151" s="1216"/>
      <c r="L151" s="1215"/>
      <c r="M151" s="1419"/>
      <c r="N151" s="1420"/>
      <c r="O151" s="1311"/>
      <c r="P151" s="1216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1378"/>
      <c r="AD151" s="1378"/>
      <c r="AE151" s="1386"/>
      <c r="AF151" s="1396"/>
      <c r="AG151" s="1396"/>
      <c r="AH151" s="1396"/>
      <c r="AI151" s="1404"/>
      <c r="AJ151" s="1404"/>
      <c r="AK151" s="1404"/>
      <c r="AL151" s="1404"/>
      <c r="AM151" s="1404"/>
      <c r="AN151" s="1395"/>
      <c r="AO151" s="1395"/>
      <c r="AP151" s="1395"/>
      <c r="AQ151" s="1395"/>
      <c r="AR151" s="1395"/>
      <c r="AS151" s="1395"/>
      <c r="AT151" s="1395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846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1415"/>
      <c r="R152" s="1378"/>
      <c r="S152" s="1378"/>
      <c r="T152" s="1378"/>
      <c r="U152" s="1378"/>
      <c r="V152" s="1378"/>
      <c r="W152" s="1378"/>
      <c r="X152" s="1378"/>
      <c r="Y152" s="1421"/>
      <c r="Z152" s="1378"/>
      <c r="AA152" s="1378"/>
      <c r="AB152" s="1378"/>
      <c r="AC152" s="1378"/>
      <c r="AD152" s="1378"/>
      <c r="AE152" s="1378"/>
      <c r="AF152" s="1395"/>
      <c r="AG152" s="1395"/>
      <c r="AH152" s="1395"/>
      <c r="AI152" s="1395"/>
      <c r="AJ152" s="1395"/>
      <c r="AK152" s="1395"/>
      <c r="AL152" s="1395"/>
      <c r="AM152" s="1395"/>
      <c r="AN152" s="1395"/>
      <c r="AO152" s="1396"/>
      <c r="AP152" s="1396"/>
      <c r="AQ152" s="1396"/>
      <c r="AR152" s="1396"/>
      <c r="AS152" s="1404"/>
      <c r="AT152" s="1404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1378"/>
      <c r="AA153" s="1378"/>
      <c r="AB153" s="1378"/>
      <c r="AC153" s="1378"/>
      <c r="AD153" s="1378"/>
      <c r="AE153" s="1378"/>
      <c r="AF153" s="1395"/>
      <c r="AG153" s="1395"/>
      <c r="AH153" s="1395"/>
      <c r="AI153" s="1395"/>
      <c r="AJ153" s="1395"/>
      <c r="AK153" s="1395"/>
      <c r="AL153" s="1395"/>
      <c r="AM153" s="1395"/>
      <c r="AN153" s="1395"/>
      <c r="AO153" s="1396"/>
      <c r="AP153" s="1396"/>
      <c r="AQ153" s="1396"/>
      <c r="AR153" s="1396"/>
      <c r="AS153" s="1404"/>
      <c r="AT153" s="1404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503" t="s">
        <v>162</v>
      </c>
      <c r="B154" s="5503"/>
      <c r="C154" s="1422">
        <f>SUM(C151:C153)</f>
        <v>0</v>
      </c>
      <c r="D154" s="1423">
        <f>SUM(D151:D153)</f>
        <v>0</v>
      </c>
      <c r="E154" s="782">
        <f>SUM(E151:E153)</f>
        <v>0</v>
      </c>
      <c r="F154" s="1422">
        <f>SUM(F151:F153)</f>
        <v>0</v>
      </c>
      <c r="G154" s="782">
        <f t="shared" ref="G154:P154" si="29">SUM(G151:G153)</f>
        <v>0</v>
      </c>
      <c r="H154" s="1422">
        <f t="shared" si="29"/>
        <v>0</v>
      </c>
      <c r="I154" s="782">
        <f t="shared" si="29"/>
        <v>0</v>
      </c>
      <c r="J154" s="1422">
        <f t="shared" si="29"/>
        <v>0</v>
      </c>
      <c r="K154" s="782">
        <f t="shared" si="29"/>
        <v>0</v>
      </c>
      <c r="L154" s="1422">
        <f t="shared" si="29"/>
        <v>0</v>
      </c>
      <c r="M154" s="783">
        <f t="shared" si="29"/>
        <v>0</v>
      </c>
      <c r="N154" s="1424">
        <f t="shared" si="29"/>
        <v>0</v>
      </c>
      <c r="O154" s="1423">
        <f t="shared" si="29"/>
        <v>0</v>
      </c>
      <c r="P154" s="782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1378"/>
      <c r="AA154" s="1378"/>
      <c r="AB154" s="1378"/>
      <c r="AC154" s="1378"/>
      <c r="AD154" s="1378"/>
      <c r="AE154" s="1378"/>
      <c r="AF154" s="1395"/>
      <c r="AG154" s="1395"/>
      <c r="AH154" s="1395"/>
      <c r="AI154" s="1395"/>
      <c r="AJ154" s="1395"/>
      <c r="AK154" s="1395"/>
      <c r="AL154" s="1395"/>
      <c r="AM154" s="1395"/>
      <c r="AN154" s="1395"/>
      <c r="AO154" s="1396"/>
      <c r="AP154" s="1396"/>
      <c r="AQ154" s="1396"/>
      <c r="AR154" s="1396"/>
      <c r="AS154" s="1404"/>
      <c r="AT154" s="1404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1378"/>
      <c r="AA155" s="1378"/>
      <c r="AB155" s="1378"/>
      <c r="AC155" s="1378"/>
      <c r="AD155" s="1378"/>
      <c r="AE155" s="1378"/>
      <c r="AF155" s="1395"/>
      <c r="AG155" s="1395"/>
      <c r="AH155" s="1395"/>
      <c r="AI155" s="1395"/>
      <c r="AJ155" s="1395"/>
      <c r="AK155" s="1395"/>
      <c r="AL155" s="1395"/>
      <c r="AM155" s="1395"/>
      <c r="AN155" s="1395"/>
      <c r="AO155" s="1396"/>
      <c r="AP155" s="1396"/>
      <c r="AQ155" s="1396"/>
      <c r="AR155" s="1396"/>
      <c r="AS155" s="1404"/>
      <c r="AT155" s="1404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846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1378"/>
      <c r="AD156" s="1378"/>
      <c r="AE156" s="1378"/>
      <c r="AF156" s="1395"/>
      <c r="AG156" s="1395"/>
      <c r="AH156" s="1395"/>
      <c r="AI156" s="1395"/>
      <c r="AJ156" s="1395"/>
      <c r="AK156" s="1395"/>
      <c r="AL156" s="1395"/>
      <c r="AM156" s="1395"/>
      <c r="AN156" s="1395"/>
      <c r="AO156" s="1396"/>
      <c r="AP156" s="1396"/>
      <c r="AQ156" s="1396"/>
      <c r="AR156" s="1396"/>
      <c r="AS156" s="1404"/>
      <c r="AT156" s="1404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846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1378"/>
      <c r="AA157" s="1378"/>
      <c r="AB157" s="1378"/>
      <c r="AC157" s="1378"/>
      <c r="AD157" s="1378"/>
      <c r="AE157" s="1378"/>
      <c r="AF157" s="1395"/>
      <c r="AG157" s="1395"/>
      <c r="AH157" s="1395"/>
      <c r="AI157" s="1395"/>
      <c r="AJ157" s="1395"/>
      <c r="AK157" s="1395"/>
      <c r="AL157" s="1395"/>
      <c r="AM157" s="1395"/>
      <c r="AN157" s="1395"/>
      <c r="AO157" s="1395"/>
      <c r="AP157" s="1395"/>
      <c r="AQ157" s="1395"/>
      <c r="AR157" s="1395"/>
      <c r="AS157" s="1395"/>
      <c r="AT157" s="1395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515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378"/>
      <c r="AC158" s="1378"/>
      <c r="AD158" s="1378"/>
      <c r="AE158" s="1378"/>
      <c r="AF158" s="1395"/>
      <c r="AG158" s="1395"/>
      <c r="AH158" s="1395"/>
      <c r="AI158" s="1395"/>
      <c r="AJ158" s="1395"/>
      <c r="AK158" s="1395"/>
      <c r="AL158" s="1395"/>
      <c r="AM158" s="1395"/>
      <c r="AN158" s="1395"/>
      <c r="AO158" s="1395"/>
      <c r="AP158" s="1395"/>
      <c r="AQ158" s="1395"/>
      <c r="AR158" s="1395"/>
      <c r="AS158" s="1395"/>
      <c r="AT158" s="1395"/>
      <c r="AU158" s="1395"/>
      <c r="AV158" s="1395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505" t="s">
        <v>162</v>
      </c>
      <c r="B159" s="5503"/>
      <c r="C159" s="1422">
        <f>SUM(C155:C158)</f>
        <v>0</v>
      </c>
      <c r="D159" s="1423">
        <f>SUM(D155:D158)</f>
        <v>0</v>
      </c>
      <c r="E159" s="782">
        <f>SUM(E155:E158)</f>
        <v>0</v>
      </c>
      <c r="F159" s="1422">
        <f>SUM(F155:F158)</f>
        <v>0</v>
      </c>
      <c r="G159" s="782">
        <f t="shared" ref="G159:P159" si="31">SUM(G155:G158)</f>
        <v>0</v>
      </c>
      <c r="H159" s="1422">
        <f t="shared" si="31"/>
        <v>0</v>
      </c>
      <c r="I159" s="782">
        <f t="shared" si="31"/>
        <v>0</v>
      </c>
      <c r="J159" s="1422">
        <f t="shared" si="31"/>
        <v>0</v>
      </c>
      <c r="K159" s="782">
        <f t="shared" si="31"/>
        <v>0</v>
      </c>
      <c r="L159" s="1422">
        <f t="shared" si="31"/>
        <v>0</v>
      </c>
      <c r="M159" s="783">
        <f t="shared" si="31"/>
        <v>0</v>
      </c>
      <c r="N159" s="1424">
        <f t="shared" si="31"/>
        <v>0</v>
      </c>
      <c r="O159" s="1423">
        <f t="shared" si="31"/>
        <v>0</v>
      </c>
      <c r="P159" s="782">
        <f t="shared" si="31"/>
        <v>0</v>
      </c>
      <c r="Q159" s="302"/>
      <c r="R159" s="16"/>
      <c r="S159" s="16"/>
      <c r="T159" s="16"/>
      <c r="U159" s="16"/>
      <c r="V159" s="16"/>
      <c r="W159" s="1378"/>
      <c r="X159" s="1378"/>
      <c r="Y159" s="1378"/>
      <c r="Z159" s="1378"/>
      <c r="AA159" s="1378"/>
      <c r="AB159" s="1378"/>
      <c r="AC159" s="1378"/>
      <c r="AD159" s="1378"/>
      <c r="AE159" s="1378"/>
      <c r="AF159" s="1395"/>
      <c r="AG159" s="1395"/>
      <c r="AH159" s="1395"/>
      <c r="AI159" s="1395"/>
      <c r="AJ159" s="1395"/>
      <c r="AK159" s="1395"/>
      <c r="AL159" s="1395"/>
      <c r="AM159" s="1395"/>
      <c r="AN159" s="1395"/>
      <c r="AO159" s="1395"/>
      <c r="AP159" s="1395"/>
      <c r="AQ159" s="1395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505" t="s">
        <v>168</v>
      </c>
      <c r="B160" s="5505"/>
      <c r="C160" s="1425">
        <f>SUM(C154+C159)</f>
        <v>0</v>
      </c>
      <c r="D160" s="365">
        <f t="shared" ref="D160:P160" si="32">SUM(D154+D159)</f>
        <v>0</v>
      </c>
      <c r="E160" s="1426">
        <f t="shared" si="32"/>
        <v>0</v>
      </c>
      <c r="F160" s="1425">
        <f t="shared" si="32"/>
        <v>0</v>
      </c>
      <c r="G160" s="1426">
        <f t="shared" si="32"/>
        <v>0</v>
      </c>
      <c r="H160" s="1425">
        <f t="shared" si="32"/>
        <v>0</v>
      </c>
      <c r="I160" s="1426">
        <f t="shared" si="32"/>
        <v>0</v>
      </c>
      <c r="J160" s="1425">
        <f t="shared" si="32"/>
        <v>0</v>
      </c>
      <c r="K160" s="1426">
        <f t="shared" si="32"/>
        <v>0</v>
      </c>
      <c r="L160" s="1425">
        <f t="shared" si="32"/>
        <v>0</v>
      </c>
      <c r="M160" s="367">
        <f t="shared" si="32"/>
        <v>0</v>
      </c>
      <c r="N160" s="1427">
        <f t="shared" si="32"/>
        <v>0</v>
      </c>
      <c r="O160" s="365">
        <f t="shared" si="32"/>
        <v>0</v>
      </c>
      <c r="P160" s="1426">
        <f t="shared" si="32"/>
        <v>0</v>
      </c>
      <c r="Q160" s="302"/>
      <c r="R160" s="16"/>
      <c r="S160" s="16"/>
      <c r="T160" s="16"/>
      <c r="U160" s="16"/>
      <c r="V160" s="16"/>
      <c r="W160" s="1378"/>
      <c r="X160" s="1378"/>
      <c r="Y160" s="1378"/>
      <c r="Z160" s="1378"/>
      <c r="AA160" s="1378"/>
      <c r="AB160" s="1378"/>
      <c r="AC160" s="1378"/>
      <c r="AD160" s="1378"/>
      <c r="AE160" s="1378"/>
      <c r="AF160" s="1395"/>
      <c r="AG160" s="1395"/>
      <c r="AH160" s="1395"/>
      <c r="AI160" s="1395"/>
      <c r="AJ160" s="1395"/>
      <c r="AK160" s="1395"/>
      <c r="AL160" s="1395"/>
      <c r="AM160" s="1395"/>
      <c r="AN160" s="1395"/>
      <c r="AO160" s="1395"/>
      <c r="AP160" s="1395"/>
      <c r="AQ160" s="1395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1378"/>
      <c r="X161" s="1378"/>
      <c r="Y161" s="1378"/>
      <c r="Z161" s="1378"/>
      <c r="AA161" s="1378"/>
      <c r="AB161" s="1378"/>
      <c r="AC161" s="1378"/>
      <c r="AD161" s="1378"/>
      <c r="AE161" s="1378"/>
      <c r="AF161" s="1395"/>
      <c r="AG161" s="1395"/>
      <c r="AH161" s="1395"/>
      <c r="AI161" s="1395"/>
      <c r="AJ161" s="1395"/>
      <c r="AK161" s="1395"/>
      <c r="AL161" s="1395"/>
      <c r="AM161" s="1395"/>
      <c r="AN161" s="1395"/>
      <c r="AO161" s="1395"/>
      <c r="AP161" s="1395"/>
      <c r="AQ161" s="1395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146" t="s">
        <v>72</v>
      </c>
      <c r="D162" s="5146"/>
      <c r="E162" s="5502"/>
      <c r="F162" s="5501" t="s">
        <v>128</v>
      </c>
      <c r="G162" s="5502"/>
      <c r="H162" s="5501" t="s">
        <v>129</v>
      </c>
      <c r="I162" s="5502"/>
      <c r="J162" s="5501" t="s">
        <v>130</v>
      </c>
      <c r="K162" s="5502"/>
      <c r="L162" s="5501" t="s">
        <v>131</v>
      </c>
      <c r="M162" s="5502"/>
      <c r="N162" s="5501" t="s">
        <v>132</v>
      </c>
      <c r="O162" s="5502"/>
      <c r="P162" s="16"/>
      <c r="Q162" s="16"/>
      <c r="R162" s="16"/>
      <c r="S162" s="16"/>
      <c r="T162" s="16"/>
      <c r="U162" s="16"/>
      <c r="V162" s="16"/>
      <c r="W162" s="1378"/>
      <c r="X162" s="1378"/>
      <c r="Y162" s="1378"/>
      <c r="Z162" s="1378"/>
      <c r="AA162" s="1378"/>
      <c r="AB162" s="1378"/>
      <c r="AC162" s="1378"/>
      <c r="AD162" s="1378"/>
      <c r="AE162" s="1378"/>
      <c r="AF162" s="1395"/>
      <c r="AG162" s="1395"/>
      <c r="AH162" s="1395"/>
      <c r="AI162" s="1395"/>
      <c r="AJ162" s="1395"/>
      <c r="AK162" s="1395"/>
      <c r="AL162" s="1395"/>
      <c r="AM162" s="1395"/>
      <c r="AN162" s="1395"/>
      <c r="AO162" s="1395"/>
      <c r="AP162" s="1395"/>
      <c r="AQ162" s="1428"/>
      <c r="AR162" s="1397"/>
      <c r="AS162" s="1397"/>
      <c r="AT162" s="1397"/>
      <c r="AU162" s="1397"/>
      <c r="AV162" s="1397"/>
      <c r="AW162" s="1397"/>
      <c r="AX162" s="1397"/>
      <c r="AY162" s="1397"/>
      <c r="AZ162" s="1397"/>
      <c r="BA162" s="1397"/>
      <c r="BB162" s="1397"/>
      <c r="BC162" s="1397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512"/>
      <c r="B163" s="5513"/>
      <c r="C163" s="1200" t="s">
        <v>97</v>
      </c>
      <c r="D163" s="1201" t="s">
        <v>62</v>
      </c>
      <c r="E163" s="849" t="s">
        <v>98</v>
      </c>
      <c r="F163" s="1200" t="s">
        <v>62</v>
      </c>
      <c r="G163" s="849" t="s">
        <v>98</v>
      </c>
      <c r="H163" s="1200" t="s">
        <v>62</v>
      </c>
      <c r="I163" s="849" t="s">
        <v>98</v>
      </c>
      <c r="J163" s="1200" t="s">
        <v>62</v>
      </c>
      <c r="K163" s="849" t="s">
        <v>98</v>
      </c>
      <c r="L163" s="1200" t="s">
        <v>62</v>
      </c>
      <c r="M163" s="849" t="s">
        <v>98</v>
      </c>
      <c r="N163" s="786" t="s">
        <v>62</v>
      </c>
      <c r="O163" s="1202" t="s">
        <v>98</v>
      </c>
      <c r="P163" s="16"/>
      <c r="Q163" s="16"/>
      <c r="R163" s="16"/>
      <c r="S163" s="16"/>
      <c r="T163" s="16"/>
      <c r="U163" s="16"/>
      <c r="V163" s="16"/>
      <c r="W163" s="1378"/>
      <c r="X163" s="1378"/>
      <c r="Y163" s="1378"/>
      <c r="Z163" s="1378"/>
      <c r="AA163" s="1378"/>
      <c r="AB163" s="1378"/>
      <c r="AC163" s="1378"/>
      <c r="AD163" s="1378"/>
      <c r="AE163" s="1378"/>
      <c r="AF163" s="1395"/>
      <c r="AG163" s="1395"/>
      <c r="AH163" s="1395"/>
      <c r="AI163" s="1395"/>
      <c r="AJ163" s="1395"/>
      <c r="AK163" s="1395"/>
      <c r="AL163" s="1395"/>
      <c r="AM163" s="1395"/>
      <c r="AN163" s="1395"/>
      <c r="AO163" s="1395"/>
      <c r="AP163" s="1395"/>
      <c r="AQ163" s="1429"/>
      <c r="AR163" s="1397"/>
      <c r="AS163" s="1397"/>
      <c r="AT163" s="1397"/>
      <c r="AU163" s="1397"/>
      <c r="AV163" s="1397"/>
      <c r="AW163" s="1397"/>
      <c r="AX163" s="1397"/>
      <c r="AY163" s="1397"/>
      <c r="AZ163" s="1397"/>
      <c r="BA163" s="1397"/>
      <c r="BB163" s="1397"/>
      <c r="BC163" s="1397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854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1215"/>
      <c r="G164" s="1216"/>
      <c r="H164" s="1215"/>
      <c r="I164" s="57"/>
      <c r="J164" s="55"/>
      <c r="K164" s="57"/>
      <c r="L164" s="55"/>
      <c r="M164" s="57"/>
      <c r="N164" s="373"/>
      <c r="O164" s="1430"/>
      <c r="P164" s="1416"/>
      <c r="Q164" s="1378"/>
      <c r="R164" s="1378"/>
      <c r="S164" s="1378"/>
      <c r="T164" s="1378"/>
      <c r="U164" s="1378"/>
      <c r="V164" s="1378"/>
      <c r="W164" s="1378"/>
      <c r="X164" s="1378"/>
      <c r="Y164" s="1378"/>
      <c r="Z164" s="1378"/>
      <c r="AA164" s="1378"/>
      <c r="AB164" s="1378"/>
      <c r="AC164" s="1378"/>
      <c r="AD164" s="1395"/>
      <c r="AE164" s="1395"/>
      <c r="AF164" s="1395"/>
      <c r="AG164" s="1395"/>
      <c r="AH164" s="1395"/>
      <c r="AI164" s="1394"/>
      <c r="AJ164" s="1431"/>
      <c r="AK164" s="1431"/>
      <c r="AL164" s="1431"/>
      <c r="AM164" s="1431"/>
      <c r="AN164" s="1431"/>
      <c r="AO164" s="1431"/>
      <c r="AP164" s="1431"/>
      <c r="AQ164" s="1431"/>
      <c r="AR164" s="1431"/>
      <c r="AS164" s="1431"/>
      <c r="AT164" s="1431"/>
      <c r="AU164" s="1431"/>
      <c r="AV164" s="1431"/>
      <c r="AW164" s="1431"/>
      <c r="AX164" s="1431"/>
      <c r="AY164" s="1431"/>
      <c r="AZ164" s="1431"/>
      <c r="BA164" s="1431"/>
      <c r="BB164" s="1431"/>
      <c r="BC164" s="1431"/>
      <c r="BD164" s="1431"/>
      <c r="BE164" s="1431"/>
      <c r="BF164" s="1431"/>
      <c r="BG164" s="1431"/>
      <c r="BH164" s="1431"/>
      <c r="BI164" s="1431"/>
      <c r="BJ164" s="1431"/>
      <c r="BK164" s="1431"/>
      <c r="BL164" s="1431"/>
      <c r="BM164" s="1431"/>
      <c r="BN164" s="1431"/>
      <c r="BO164" s="1431"/>
      <c r="BP164" s="1431"/>
      <c r="BQ164" s="1431"/>
      <c r="BR164" s="1431"/>
      <c r="BS164" s="1431"/>
      <c r="BT164" s="1431"/>
      <c r="BU164" s="1431"/>
      <c r="BV164" s="1431"/>
      <c r="BW164" s="1431"/>
      <c r="BX164" s="1431"/>
      <c r="BY164" s="1431"/>
      <c r="BZ164" s="1432"/>
      <c r="CA164" s="1433"/>
      <c r="CB164" s="1433"/>
      <c r="CC164" s="1433"/>
      <c r="CD164" s="1433"/>
      <c r="CE164" s="1433"/>
      <c r="CF164" s="1433"/>
      <c r="CG164" s="1434"/>
      <c r="CH164" s="1434"/>
      <c r="CI164" s="1434"/>
      <c r="CJ164" s="1434"/>
      <c r="CK164" s="1434"/>
      <c r="CL164" s="1434"/>
      <c r="CM164" s="1434"/>
      <c r="CN164" s="1434"/>
      <c r="CO164" s="1433"/>
      <c r="CP164" s="1433"/>
      <c r="CQ164" s="1433"/>
      <c r="CR164" s="1433"/>
      <c r="CS164" s="1433"/>
      <c r="CT164" s="1433"/>
      <c r="CU164" s="1433"/>
      <c r="CV164" s="1433"/>
      <c r="CW164" s="1433"/>
      <c r="CX164" s="1433"/>
      <c r="CY164" s="1433"/>
      <c r="CZ164" s="1433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1378"/>
      <c r="R165" s="1378"/>
      <c r="S165" s="1378"/>
      <c r="T165" s="1378"/>
      <c r="U165" s="1378"/>
      <c r="V165" s="1378"/>
      <c r="W165" s="1378"/>
      <c r="X165" s="1378"/>
      <c r="Y165" s="1378"/>
      <c r="Z165" s="1378"/>
      <c r="AA165" s="1378"/>
      <c r="AB165" s="1378"/>
      <c r="AC165" s="1378"/>
      <c r="AD165" s="1395"/>
      <c r="AE165" s="1395"/>
      <c r="AF165" s="1395"/>
      <c r="AG165" s="1395"/>
      <c r="AH165" s="1395"/>
      <c r="AI165" s="1394"/>
      <c r="AJ165" s="1431"/>
      <c r="AK165" s="1431"/>
      <c r="AL165" s="1431"/>
      <c r="AM165" s="1431"/>
      <c r="AN165" s="1431"/>
      <c r="AO165" s="1431"/>
      <c r="AP165" s="1431"/>
      <c r="AQ165" s="1431"/>
      <c r="AR165" s="1431"/>
      <c r="AS165" s="1431"/>
      <c r="AT165" s="1431"/>
      <c r="AU165" s="1431"/>
      <c r="AV165" s="1431"/>
      <c r="AW165" s="1431"/>
      <c r="AX165" s="1431"/>
      <c r="AY165" s="1431"/>
      <c r="AZ165" s="1431"/>
      <c r="BA165" s="1431"/>
      <c r="BB165" s="1431"/>
      <c r="BC165" s="1431"/>
      <c r="BD165" s="1431"/>
      <c r="BE165" s="1431"/>
      <c r="BF165" s="1431"/>
      <c r="BG165" s="1431"/>
      <c r="BH165" s="1431"/>
      <c r="BI165" s="1431"/>
      <c r="BJ165" s="1431"/>
      <c r="BK165" s="1431"/>
      <c r="BL165" s="1431"/>
      <c r="BM165" s="1431"/>
      <c r="BN165" s="1431"/>
      <c r="BO165" s="1431"/>
      <c r="BP165" s="1431"/>
      <c r="BQ165" s="1431"/>
      <c r="BR165" s="1431"/>
      <c r="BS165" s="1431"/>
      <c r="BT165" s="1431"/>
      <c r="BU165" s="1431"/>
      <c r="BV165" s="1431"/>
      <c r="BW165" s="1431"/>
      <c r="BX165" s="1431"/>
      <c r="BY165" s="1431"/>
      <c r="BZ165" s="1432"/>
      <c r="CA165" s="1433"/>
      <c r="CB165" s="1433"/>
      <c r="CC165" s="1433"/>
      <c r="CD165" s="1433"/>
      <c r="CE165" s="1433"/>
      <c r="CF165" s="1433"/>
      <c r="CG165" s="1434"/>
      <c r="CH165" s="1434"/>
      <c r="CI165" s="1434"/>
      <c r="CJ165" s="1434"/>
      <c r="CK165" s="1434"/>
      <c r="CL165" s="1434"/>
      <c r="CM165" s="1434"/>
      <c r="CN165" s="1434"/>
      <c r="CO165" s="1433"/>
      <c r="CP165" s="1433"/>
      <c r="CQ165" s="1433"/>
      <c r="CR165" s="1433"/>
      <c r="CS165" s="1433"/>
      <c r="CT165" s="1433"/>
      <c r="CU165" s="1433"/>
      <c r="CV165" s="1433"/>
      <c r="CW165" s="1433"/>
      <c r="CX165" s="1433"/>
      <c r="CY165" s="1433"/>
      <c r="CZ165" s="1433"/>
    </row>
    <row r="166" spans="1:104" ht="16.350000000000001" customHeight="1" x14ac:dyDescent="0.2">
      <c r="A166" s="4970"/>
      <c r="B166" s="1435" t="s">
        <v>161</v>
      </c>
      <c r="C166" s="287">
        <f>SUM(D166+E166)</f>
        <v>0</v>
      </c>
      <c r="D166" s="288">
        <f>SUM(H166+J166+L166+N166)</f>
        <v>0</v>
      </c>
      <c r="E166" s="845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1378"/>
      <c r="R166" s="1378"/>
      <c r="S166" s="1378"/>
      <c r="T166" s="1378"/>
      <c r="U166" s="1378"/>
      <c r="V166" s="1378"/>
      <c r="W166" s="1378"/>
      <c r="X166" s="1378"/>
      <c r="Y166" s="1378"/>
      <c r="Z166" s="1378"/>
      <c r="AA166" s="1378"/>
      <c r="AB166" s="1378"/>
      <c r="AC166" s="1378"/>
      <c r="AD166" s="1395"/>
      <c r="AE166" s="1395"/>
      <c r="AF166" s="1395"/>
      <c r="AG166" s="1395"/>
      <c r="AH166" s="1395"/>
      <c r="AI166" s="1394"/>
      <c r="AJ166" s="1397"/>
      <c r="AK166" s="1397"/>
      <c r="AL166" s="1397"/>
      <c r="AM166" s="1397"/>
      <c r="AN166" s="1397"/>
      <c r="AO166" s="1397"/>
      <c r="AP166" s="1397"/>
      <c r="AQ166" s="1397"/>
      <c r="AR166" s="1397"/>
      <c r="AS166" s="1397"/>
      <c r="AT166" s="1397"/>
      <c r="AU166" s="1397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1378"/>
      <c r="Z167" s="1378"/>
      <c r="AA167" s="1378"/>
      <c r="AB167" s="1378"/>
      <c r="AC167" s="1378"/>
      <c r="AD167" s="1395"/>
      <c r="AE167" s="1395"/>
      <c r="AF167" s="1395"/>
      <c r="AG167" s="1395"/>
      <c r="AH167" s="1395"/>
      <c r="AI167" s="1395"/>
      <c r="AJ167" s="1395"/>
      <c r="AK167" s="1395"/>
      <c r="AL167" s="1395"/>
      <c r="AM167" s="1395"/>
      <c r="AN167" s="1395"/>
      <c r="AO167" s="1428"/>
      <c r="AP167" s="1395"/>
      <c r="AQ167" s="1395"/>
      <c r="AR167" s="1436"/>
      <c r="AS167" s="1397"/>
      <c r="AT167" s="1379"/>
      <c r="AU167" s="1379"/>
      <c r="AV167" s="1379"/>
      <c r="AW167" s="1379"/>
      <c r="AX167" s="1379"/>
      <c r="AY167" s="1379"/>
      <c r="AZ167" s="1379"/>
      <c r="BA167" s="1379"/>
      <c r="BB167" s="1379"/>
      <c r="BC167" s="1379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843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1410"/>
      <c r="Z168" s="1384"/>
      <c r="AA168" s="16"/>
      <c r="AB168" s="1437"/>
      <c r="AC168" s="1384"/>
      <c r="AD168" s="126"/>
      <c r="AE168" s="1438"/>
      <c r="AF168" s="1438"/>
      <c r="AG168" s="1438"/>
      <c r="AH168" s="1395"/>
      <c r="AI168" s="126"/>
      <c r="AJ168" s="1428"/>
      <c r="AK168" s="1428"/>
      <c r="AL168" s="1428"/>
      <c r="AM168" s="1395"/>
      <c r="AN168" s="126"/>
      <c r="AO168" s="1428"/>
      <c r="AP168" s="1395"/>
      <c r="AQ168" s="1395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846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515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1439"/>
      <c r="AM171" s="1440"/>
      <c r="AN171" s="1440"/>
      <c r="AO171" s="717"/>
      <c r="AP171" s="1440"/>
      <c r="AQ171" s="717"/>
      <c r="AR171" s="1098"/>
      <c r="AS171" s="1441"/>
      <c r="AT171" s="1386"/>
      <c r="AU171" s="1378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516" t="s">
        <v>72</v>
      </c>
      <c r="D175" s="5516"/>
      <c r="E175" s="5516"/>
      <c r="F175" s="5516" t="s">
        <v>182</v>
      </c>
      <c r="G175" s="5516"/>
      <c r="H175" s="5516" t="s">
        <v>183</v>
      </c>
      <c r="I175" s="5516"/>
      <c r="J175" s="5516" t="s">
        <v>184</v>
      </c>
      <c r="K175" s="5516"/>
      <c r="L175" s="5516" t="s">
        <v>119</v>
      </c>
      <c r="M175" s="5516"/>
      <c r="N175" s="5094" t="s">
        <v>12</v>
      </c>
      <c r="O175" s="5096"/>
      <c r="P175" s="5517" t="s">
        <v>121</v>
      </c>
      <c r="Q175" s="5517"/>
      <c r="R175" s="5517" t="s">
        <v>122</v>
      </c>
      <c r="S175" s="5517"/>
      <c r="T175" s="5517" t="s">
        <v>123</v>
      </c>
      <c r="U175" s="5517"/>
      <c r="V175" s="5517" t="s">
        <v>124</v>
      </c>
      <c r="W175" s="5517"/>
      <c r="X175" s="5517" t="s">
        <v>125</v>
      </c>
      <c r="Y175" s="5517"/>
      <c r="Z175" s="5517" t="s">
        <v>126</v>
      </c>
      <c r="AA175" s="5517"/>
      <c r="AB175" s="5517" t="s">
        <v>127</v>
      </c>
      <c r="AC175" s="5517"/>
      <c r="AD175" s="5517" t="s">
        <v>128</v>
      </c>
      <c r="AE175" s="5517"/>
      <c r="AF175" s="5517" t="s">
        <v>129</v>
      </c>
      <c r="AG175" s="5517"/>
      <c r="AH175" s="5517" t="s">
        <v>130</v>
      </c>
      <c r="AI175" s="5517"/>
      <c r="AJ175" s="5517" t="s">
        <v>131</v>
      </c>
      <c r="AK175" s="5517"/>
      <c r="AL175" s="5517" t="s">
        <v>132</v>
      </c>
      <c r="AM175" s="5501"/>
      <c r="AN175" s="5521" t="s">
        <v>185</v>
      </c>
      <c r="AO175" s="5522" t="s">
        <v>186</v>
      </c>
      <c r="AP175" s="5501" t="s">
        <v>187</v>
      </c>
      <c r="AQ175" s="5502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512"/>
      <c r="B176" s="5513"/>
      <c r="C176" s="1220" t="s">
        <v>97</v>
      </c>
      <c r="D176" s="1248" t="s">
        <v>62</v>
      </c>
      <c r="E176" s="1442" t="s">
        <v>98</v>
      </c>
      <c r="F176" s="1220" t="s">
        <v>62</v>
      </c>
      <c r="G176" s="1442" t="s">
        <v>98</v>
      </c>
      <c r="H176" s="1220" t="s">
        <v>62</v>
      </c>
      <c r="I176" s="1442" t="s">
        <v>98</v>
      </c>
      <c r="J176" s="1220" t="s">
        <v>62</v>
      </c>
      <c r="K176" s="1442" t="s">
        <v>98</v>
      </c>
      <c r="L176" s="1220" t="s">
        <v>62</v>
      </c>
      <c r="M176" s="1442" t="s">
        <v>98</v>
      </c>
      <c r="N176" s="1220" t="s">
        <v>62</v>
      </c>
      <c r="O176" s="1442" t="s">
        <v>98</v>
      </c>
      <c r="P176" s="1220" t="s">
        <v>62</v>
      </c>
      <c r="Q176" s="1442" t="s">
        <v>98</v>
      </c>
      <c r="R176" s="1220" t="s">
        <v>62</v>
      </c>
      <c r="S176" s="1442" t="s">
        <v>98</v>
      </c>
      <c r="T176" s="1220" t="s">
        <v>62</v>
      </c>
      <c r="U176" s="1442" t="s">
        <v>98</v>
      </c>
      <c r="V176" s="1220" t="s">
        <v>62</v>
      </c>
      <c r="W176" s="1442" t="s">
        <v>98</v>
      </c>
      <c r="X176" s="1220" t="s">
        <v>62</v>
      </c>
      <c r="Y176" s="1442" t="s">
        <v>98</v>
      </c>
      <c r="Z176" s="1220" t="s">
        <v>62</v>
      </c>
      <c r="AA176" s="1442" t="s">
        <v>98</v>
      </c>
      <c r="AB176" s="1220" t="s">
        <v>62</v>
      </c>
      <c r="AC176" s="1442" t="s">
        <v>98</v>
      </c>
      <c r="AD176" s="1220" t="s">
        <v>62</v>
      </c>
      <c r="AE176" s="1442" t="s">
        <v>98</v>
      </c>
      <c r="AF176" s="1220" t="s">
        <v>62</v>
      </c>
      <c r="AG176" s="1442" t="s">
        <v>98</v>
      </c>
      <c r="AH176" s="1220" t="s">
        <v>62</v>
      </c>
      <c r="AI176" s="1442" t="s">
        <v>98</v>
      </c>
      <c r="AJ176" s="1220" t="s">
        <v>62</v>
      </c>
      <c r="AK176" s="1442" t="s">
        <v>98</v>
      </c>
      <c r="AL176" s="1220" t="s">
        <v>62</v>
      </c>
      <c r="AM176" s="835" t="s">
        <v>98</v>
      </c>
      <c r="AN176" s="4854"/>
      <c r="AO176" s="4856"/>
      <c r="AP176" s="1220" t="s">
        <v>62</v>
      </c>
      <c r="AQ176" s="1175" t="s">
        <v>98</v>
      </c>
      <c r="AR176" s="5323"/>
      <c r="AS176" s="5323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152" t="s">
        <v>190</v>
      </c>
      <c r="B177" s="5518"/>
      <c r="C177" s="1443">
        <f>SUM(D177+E177)</f>
        <v>39</v>
      </c>
      <c r="D177" s="1444">
        <f>SUM(F177+H177+J177+L177+N177+P177+R177+T177+V177+X177+Z177+AB177+AD177+AF177+AH177+AJ177+AL177)</f>
        <v>16</v>
      </c>
      <c r="E177" s="416">
        <f>SUM(G177+I177+K177+M177+O177+Q177+S177+U177+W177+Y177+AA177+AC177+AE177+AG177+AI177+AK177+AM177)</f>
        <v>23</v>
      </c>
      <c r="F177" s="1245">
        <v>0</v>
      </c>
      <c r="G177" s="417">
        <v>0</v>
      </c>
      <c r="H177" s="1245">
        <v>2</v>
      </c>
      <c r="I177" s="417">
        <v>0</v>
      </c>
      <c r="J177" s="1245">
        <v>5</v>
      </c>
      <c r="K177" s="417">
        <v>6</v>
      </c>
      <c r="L177" s="1245">
        <v>5</v>
      </c>
      <c r="M177" s="417">
        <v>6</v>
      </c>
      <c r="N177" s="1245">
        <v>2</v>
      </c>
      <c r="O177" s="417">
        <v>1</v>
      </c>
      <c r="P177" s="1245">
        <v>1</v>
      </c>
      <c r="Q177" s="417">
        <v>0</v>
      </c>
      <c r="R177" s="1245">
        <v>0</v>
      </c>
      <c r="S177" s="417">
        <v>0</v>
      </c>
      <c r="T177" s="1245">
        <v>1</v>
      </c>
      <c r="U177" s="417">
        <v>3</v>
      </c>
      <c r="V177" s="1245">
        <v>0</v>
      </c>
      <c r="W177" s="417">
        <v>2</v>
      </c>
      <c r="X177" s="1245">
        <v>0</v>
      </c>
      <c r="Y177" s="417">
        <v>2</v>
      </c>
      <c r="Z177" s="1245">
        <v>0</v>
      </c>
      <c r="AA177" s="417">
        <v>0</v>
      </c>
      <c r="AB177" s="1245">
        <v>0</v>
      </c>
      <c r="AC177" s="417">
        <v>3</v>
      </c>
      <c r="AD177" s="1445">
        <v>0</v>
      </c>
      <c r="AE177" s="417">
        <v>0</v>
      </c>
      <c r="AF177" s="1445">
        <v>0</v>
      </c>
      <c r="AG177" s="417">
        <v>0</v>
      </c>
      <c r="AH177" s="1445">
        <v>0</v>
      </c>
      <c r="AI177" s="417">
        <v>0</v>
      </c>
      <c r="AJ177" s="1445">
        <v>0</v>
      </c>
      <c r="AK177" s="417">
        <v>0</v>
      </c>
      <c r="AL177" s="1445">
        <v>0</v>
      </c>
      <c r="AM177" s="395">
        <v>0</v>
      </c>
      <c r="AN177" s="1446">
        <v>0</v>
      </c>
      <c r="AO177" s="1447">
        <v>0</v>
      </c>
      <c r="AP177" s="1445">
        <v>0</v>
      </c>
      <c r="AQ177" s="417">
        <v>0</v>
      </c>
      <c r="AR177" s="780">
        <v>12</v>
      </c>
      <c r="AS177" s="780">
        <v>1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519" t="s">
        <v>191</v>
      </c>
      <c r="B178" s="5520"/>
      <c r="C178" s="790"/>
      <c r="D178" s="791"/>
      <c r="E178" s="791"/>
      <c r="F178" s="791"/>
      <c r="G178" s="791"/>
      <c r="H178" s="791"/>
      <c r="I178" s="791"/>
      <c r="J178" s="791"/>
      <c r="K178" s="791"/>
      <c r="L178" s="791"/>
      <c r="M178" s="791"/>
      <c r="N178" s="791"/>
      <c r="O178" s="791"/>
      <c r="P178" s="791"/>
      <c r="Q178" s="791"/>
      <c r="R178" s="791"/>
      <c r="S178" s="791"/>
      <c r="T178" s="791"/>
      <c r="U178" s="791"/>
      <c r="V178" s="791"/>
      <c r="W178" s="791"/>
      <c r="X178" s="791"/>
      <c r="Y178" s="791"/>
      <c r="Z178" s="791"/>
      <c r="AA178" s="791"/>
      <c r="AB178" s="791"/>
      <c r="AC178" s="791"/>
      <c r="AD178" s="791"/>
      <c r="AE178" s="791"/>
      <c r="AF178" s="791"/>
      <c r="AG178" s="791"/>
      <c r="AH178" s="791"/>
      <c r="AI178" s="791"/>
      <c r="AJ178" s="791"/>
      <c r="AK178" s="791"/>
      <c r="AL178" s="791"/>
      <c r="AM178" s="791"/>
      <c r="AN178" s="791"/>
      <c r="AO178" s="791"/>
      <c r="AP178" s="791"/>
      <c r="AQ178" s="791"/>
      <c r="AR178" s="791"/>
      <c r="AS178" s="792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1448" t="s">
        <v>193</v>
      </c>
      <c r="C179" s="1449">
        <f>SUM(D179+E179)</f>
        <v>0</v>
      </c>
      <c r="D179" s="1450">
        <f t="shared" ref="D179:D187" si="35">SUM(F179+H179+J179+L179+N179+P179+R179+T179+V179+X179+Z179+AB179+AD179+AF179+AH179+AJ179+AL179)</f>
        <v>0</v>
      </c>
      <c r="E179" s="1448">
        <f t="shared" ref="E179:E187" si="36">SUM(G179+I179+K179+M179+O179+Q179+S179+U179+W179+Y179+AA179+AC179+AE179+AG179+AI179+AK179+AM179)</f>
        <v>0</v>
      </c>
      <c r="F179" s="1215"/>
      <c r="G179" s="1216"/>
      <c r="H179" s="1215"/>
      <c r="I179" s="1216"/>
      <c r="J179" s="1215"/>
      <c r="K179" s="1216"/>
      <c r="L179" s="1215"/>
      <c r="M179" s="1216"/>
      <c r="N179" s="1215"/>
      <c r="O179" s="1216"/>
      <c r="P179" s="1215"/>
      <c r="Q179" s="1216"/>
      <c r="R179" s="1215"/>
      <c r="S179" s="1216"/>
      <c r="T179" s="1215"/>
      <c r="U179" s="1216"/>
      <c r="V179" s="1215"/>
      <c r="W179" s="1216"/>
      <c r="X179" s="1215"/>
      <c r="Y179" s="1216"/>
      <c r="Z179" s="1215"/>
      <c r="AA179" s="1216"/>
      <c r="AB179" s="1215"/>
      <c r="AC179" s="1216"/>
      <c r="AD179" s="1215"/>
      <c r="AE179" s="1216"/>
      <c r="AF179" s="1215"/>
      <c r="AG179" s="1216"/>
      <c r="AH179" s="1215"/>
      <c r="AI179" s="1216"/>
      <c r="AJ179" s="1215"/>
      <c r="AK179" s="1216"/>
      <c r="AL179" s="1215"/>
      <c r="AM179" s="1419"/>
      <c r="AN179" s="1451"/>
      <c r="AO179" s="1383"/>
      <c r="AP179" s="1215"/>
      <c r="AQ179" s="1216"/>
      <c r="AR179" s="1216"/>
      <c r="AS179" s="1216"/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323"/>
      <c r="B180" s="840" t="s">
        <v>194</v>
      </c>
      <c r="C180" s="1452">
        <f>SUM(D180+E180)</f>
        <v>0</v>
      </c>
      <c r="D180" s="1453">
        <f t="shared" si="35"/>
        <v>0</v>
      </c>
      <c r="E180" s="1454">
        <f t="shared" si="36"/>
        <v>0</v>
      </c>
      <c r="F180" s="1445"/>
      <c r="G180" s="1264"/>
      <c r="H180" s="1445"/>
      <c r="I180" s="1264"/>
      <c r="J180" s="1445"/>
      <c r="K180" s="1264"/>
      <c r="L180" s="1445"/>
      <c r="M180" s="1264"/>
      <c r="N180" s="1445"/>
      <c r="O180" s="1264"/>
      <c r="P180" s="1445"/>
      <c r="Q180" s="1264"/>
      <c r="R180" s="1445"/>
      <c r="S180" s="1264"/>
      <c r="T180" s="1445"/>
      <c r="U180" s="1264"/>
      <c r="V180" s="1445"/>
      <c r="W180" s="1264"/>
      <c r="X180" s="1445"/>
      <c r="Y180" s="1264"/>
      <c r="Z180" s="1445"/>
      <c r="AA180" s="1264"/>
      <c r="AB180" s="1445"/>
      <c r="AC180" s="1264"/>
      <c r="AD180" s="1445"/>
      <c r="AE180" s="1264"/>
      <c r="AF180" s="1445"/>
      <c r="AG180" s="1264"/>
      <c r="AH180" s="1445"/>
      <c r="AI180" s="1264"/>
      <c r="AJ180" s="1445"/>
      <c r="AK180" s="1264"/>
      <c r="AL180" s="1445"/>
      <c r="AM180" s="428"/>
      <c r="AN180" s="1113"/>
      <c r="AO180" s="829"/>
      <c r="AP180" s="1445"/>
      <c r="AQ180" s="1264"/>
      <c r="AR180" s="1264"/>
      <c r="AS180" s="1264"/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454" t="s">
        <v>195</v>
      </c>
      <c r="B181" s="5455"/>
      <c r="C181" s="1443">
        <f t="shared" ref="C181:C219" si="50">SUM(D181+E181)</f>
        <v>0</v>
      </c>
      <c r="D181" s="1444">
        <f t="shared" si="35"/>
        <v>0</v>
      </c>
      <c r="E181" s="856">
        <f t="shared" si="36"/>
        <v>0</v>
      </c>
      <c r="F181" s="1245"/>
      <c r="G181" s="780"/>
      <c r="H181" s="1245"/>
      <c r="I181" s="780"/>
      <c r="J181" s="1245"/>
      <c r="K181" s="780"/>
      <c r="L181" s="1245"/>
      <c r="M181" s="780"/>
      <c r="N181" s="1245"/>
      <c r="O181" s="780"/>
      <c r="P181" s="1245"/>
      <c r="Q181" s="780"/>
      <c r="R181" s="1245"/>
      <c r="S181" s="780"/>
      <c r="T181" s="1245"/>
      <c r="U181" s="780"/>
      <c r="V181" s="1245"/>
      <c r="W181" s="780"/>
      <c r="X181" s="1245"/>
      <c r="Y181" s="780"/>
      <c r="Z181" s="1245"/>
      <c r="AA181" s="780"/>
      <c r="AB181" s="1245"/>
      <c r="AC181" s="780"/>
      <c r="AD181" s="1245"/>
      <c r="AE181" s="780"/>
      <c r="AF181" s="1245"/>
      <c r="AG181" s="780"/>
      <c r="AH181" s="1245"/>
      <c r="AI181" s="780"/>
      <c r="AJ181" s="1245"/>
      <c r="AK181" s="780"/>
      <c r="AL181" s="1245"/>
      <c r="AM181" s="796"/>
      <c r="AN181" s="1446"/>
      <c r="AO181" s="1455"/>
      <c r="AP181" s="1245"/>
      <c r="AQ181" s="780"/>
      <c r="AR181" s="780"/>
      <c r="AS181" s="780"/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1448" t="s">
        <v>197</v>
      </c>
      <c r="C182" s="1449">
        <f t="shared" si="50"/>
        <v>0</v>
      </c>
      <c r="D182" s="1450">
        <f t="shared" si="35"/>
        <v>0</v>
      </c>
      <c r="E182" s="1448">
        <f t="shared" si="36"/>
        <v>0</v>
      </c>
      <c r="F182" s="1215"/>
      <c r="G182" s="1216"/>
      <c r="H182" s="1215"/>
      <c r="I182" s="1216"/>
      <c r="J182" s="1215"/>
      <c r="K182" s="1216"/>
      <c r="L182" s="1215"/>
      <c r="M182" s="1216"/>
      <c r="N182" s="1215"/>
      <c r="O182" s="1216"/>
      <c r="P182" s="1215"/>
      <c r="Q182" s="1216"/>
      <c r="R182" s="1215"/>
      <c r="S182" s="1216"/>
      <c r="T182" s="1215"/>
      <c r="U182" s="1216"/>
      <c r="V182" s="1215"/>
      <c r="W182" s="1216"/>
      <c r="X182" s="1215"/>
      <c r="Y182" s="1216"/>
      <c r="Z182" s="1215"/>
      <c r="AA182" s="1216"/>
      <c r="AB182" s="1215"/>
      <c r="AC182" s="1216"/>
      <c r="AD182" s="1215"/>
      <c r="AE182" s="1216"/>
      <c r="AF182" s="1215"/>
      <c r="AG182" s="1216"/>
      <c r="AH182" s="1215"/>
      <c r="AI182" s="1216"/>
      <c r="AJ182" s="1215"/>
      <c r="AK182" s="1216"/>
      <c r="AL182" s="1215"/>
      <c r="AM182" s="1419"/>
      <c r="AN182" s="1451"/>
      <c r="AO182" s="1383"/>
      <c r="AP182" s="1215"/>
      <c r="AQ182" s="1216"/>
      <c r="AR182" s="1216"/>
      <c r="AS182" s="1216"/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323"/>
      <c r="B183" s="840" t="s">
        <v>198</v>
      </c>
      <c r="C183" s="1117">
        <f t="shared" si="50"/>
        <v>3</v>
      </c>
      <c r="D183" s="432">
        <f t="shared" si="35"/>
        <v>0</v>
      </c>
      <c r="E183" s="416">
        <f t="shared" si="36"/>
        <v>3</v>
      </c>
      <c r="F183" s="724">
        <v>0</v>
      </c>
      <c r="G183" s="417">
        <v>0</v>
      </c>
      <c r="H183" s="724">
        <v>0</v>
      </c>
      <c r="I183" s="417">
        <v>0</v>
      </c>
      <c r="J183" s="724">
        <v>0</v>
      </c>
      <c r="K183" s="417">
        <v>2</v>
      </c>
      <c r="L183" s="1445">
        <v>0</v>
      </c>
      <c r="M183" s="1264">
        <v>1</v>
      </c>
      <c r="N183" s="724">
        <v>0</v>
      </c>
      <c r="O183" s="417">
        <v>0</v>
      </c>
      <c r="P183" s="724">
        <v>0</v>
      </c>
      <c r="Q183" s="417">
        <v>0</v>
      </c>
      <c r="R183" s="724">
        <v>0</v>
      </c>
      <c r="S183" s="417">
        <v>0</v>
      </c>
      <c r="T183" s="724">
        <v>0</v>
      </c>
      <c r="U183" s="417">
        <v>0</v>
      </c>
      <c r="V183" s="724">
        <v>0</v>
      </c>
      <c r="W183" s="417">
        <v>0</v>
      </c>
      <c r="X183" s="724">
        <v>0</v>
      </c>
      <c r="Y183" s="417">
        <v>0</v>
      </c>
      <c r="Z183" s="724">
        <v>0</v>
      </c>
      <c r="AA183" s="417">
        <v>0</v>
      </c>
      <c r="AB183" s="724">
        <v>0</v>
      </c>
      <c r="AC183" s="417">
        <v>0</v>
      </c>
      <c r="AD183" s="724">
        <v>0</v>
      </c>
      <c r="AE183" s="417">
        <v>0</v>
      </c>
      <c r="AF183" s="724">
        <v>0</v>
      </c>
      <c r="AG183" s="417">
        <v>0</v>
      </c>
      <c r="AH183" s="724">
        <v>0</v>
      </c>
      <c r="AI183" s="417">
        <v>0</v>
      </c>
      <c r="AJ183" s="724">
        <v>0</v>
      </c>
      <c r="AK183" s="417">
        <v>0</v>
      </c>
      <c r="AL183" s="724">
        <v>0</v>
      </c>
      <c r="AM183" s="395">
        <v>0</v>
      </c>
      <c r="AN183" s="1113">
        <v>0</v>
      </c>
      <c r="AO183" s="829">
        <v>0</v>
      </c>
      <c r="AP183" s="1445">
        <v>0</v>
      </c>
      <c r="AQ183" s="1264">
        <v>0</v>
      </c>
      <c r="AR183" s="1264">
        <v>2</v>
      </c>
      <c r="AS183" s="1264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859" t="s">
        <v>199</v>
      </c>
      <c r="B184" s="860"/>
      <c r="C184" s="1254">
        <f t="shared" si="50"/>
        <v>39</v>
      </c>
      <c r="D184" s="1255">
        <f t="shared" si="35"/>
        <v>16</v>
      </c>
      <c r="E184" s="781">
        <f t="shared" si="36"/>
        <v>23</v>
      </c>
      <c r="F184" s="1245">
        <v>0</v>
      </c>
      <c r="G184" s="780">
        <v>0</v>
      </c>
      <c r="H184" s="1245">
        <v>2</v>
      </c>
      <c r="I184" s="780">
        <v>0</v>
      </c>
      <c r="J184" s="1245">
        <v>5</v>
      </c>
      <c r="K184" s="780">
        <v>6</v>
      </c>
      <c r="L184" s="1245">
        <v>5</v>
      </c>
      <c r="M184" s="780">
        <v>6</v>
      </c>
      <c r="N184" s="1245">
        <v>2</v>
      </c>
      <c r="O184" s="780">
        <v>1</v>
      </c>
      <c r="P184" s="1245">
        <v>1</v>
      </c>
      <c r="Q184" s="780">
        <v>0</v>
      </c>
      <c r="R184" s="1245">
        <v>0</v>
      </c>
      <c r="S184" s="780">
        <v>0</v>
      </c>
      <c r="T184" s="1245">
        <v>1</v>
      </c>
      <c r="U184" s="780">
        <v>3</v>
      </c>
      <c r="V184" s="1245">
        <v>0</v>
      </c>
      <c r="W184" s="780">
        <v>2</v>
      </c>
      <c r="X184" s="1245">
        <v>0</v>
      </c>
      <c r="Y184" s="780">
        <v>2</v>
      </c>
      <c r="Z184" s="1245">
        <v>0</v>
      </c>
      <c r="AA184" s="780">
        <v>0</v>
      </c>
      <c r="AB184" s="1245">
        <v>0</v>
      </c>
      <c r="AC184" s="780">
        <v>3</v>
      </c>
      <c r="AD184" s="1245">
        <v>0</v>
      </c>
      <c r="AE184" s="780">
        <v>0</v>
      </c>
      <c r="AF184" s="1245">
        <v>0</v>
      </c>
      <c r="AG184" s="780">
        <v>0</v>
      </c>
      <c r="AH184" s="1245">
        <v>0</v>
      </c>
      <c r="AI184" s="780">
        <v>0</v>
      </c>
      <c r="AJ184" s="1245">
        <v>0</v>
      </c>
      <c r="AK184" s="780">
        <v>0</v>
      </c>
      <c r="AL184" s="1245">
        <v>0</v>
      </c>
      <c r="AM184" s="796">
        <v>0</v>
      </c>
      <c r="AN184" s="1446">
        <v>0</v>
      </c>
      <c r="AO184" s="1455">
        <v>0</v>
      </c>
      <c r="AP184" s="1445">
        <v>0</v>
      </c>
      <c r="AQ184" s="780">
        <v>0</v>
      </c>
      <c r="AR184" s="780">
        <v>12</v>
      </c>
      <c r="AS184" s="780">
        <v>1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842" t="s">
        <v>201</v>
      </c>
      <c r="C185" s="436">
        <f t="shared" si="50"/>
        <v>0</v>
      </c>
      <c r="D185" s="437">
        <f t="shared" si="35"/>
        <v>0</v>
      </c>
      <c r="E185" s="842">
        <f t="shared" si="36"/>
        <v>0</v>
      </c>
      <c r="F185" s="55"/>
      <c r="G185" s="57"/>
      <c r="H185" s="55"/>
      <c r="I185" s="57"/>
      <c r="J185" s="55"/>
      <c r="K185" s="57"/>
      <c r="L185" s="55"/>
      <c r="M185" s="57"/>
      <c r="N185" s="55"/>
      <c r="O185" s="57"/>
      <c r="P185" s="55"/>
      <c r="Q185" s="57"/>
      <c r="R185" s="55"/>
      <c r="S185" s="57"/>
      <c r="T185" s="55"/>
      <c r="U185" s="57"/>
      <c r="V185" s="55"/>
      <c r="W185" s="57"/>
      <c r="X185" s="55"/>
      <c r="Y185" s="57"/>
      <c r="Z185" s="55"/>
      <c r="AA185" s="57"/>
      <c r="AB185" s="55"/>
      <c r="AC185" s="57"/>
      <c r="AD185" s="55"/>
      <c r="AE185" s="57"/>
      <c r="AF185" s="55"/>
      <c r="AG185" s="57"/>
      <c r="AH185" s="55"/>
      <c r="AI185" s="57"/>
      <c r="AJ185" s="55"/>
      <c r="AK185" s="57"/>
      <c r="AL185" s="55"/>
      <c r="AM185" s="362"/>
      <c r="AN185" s="438"/>
      <c r="AO185" s="439"/>
      <c r="AP185" s="55"/>
      <c r="AQ185" s="417"/>
      <c r="AR185" s="417"/>
      <c r="AS185" s="417"/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4970"/>
      <c r="B186" s="837" t="s">
        <v>202</v>
      </c>
      <c r="C186" s="441">
        <f t="shared" si="50"/>
        <v>3</v>
      </c>
      <c r="D186" s="442">
        <f t="shared" si="35"/>
        <v>1</v>
      </c>
      <c r="E186" s="837">
        <f t="shared" si="36"/>
        <v>2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1</v>
      </c>
      <c r="U186" s="40">
        <v>1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1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4970"/>
      <c r="B187" s="837" t="s">
        <v>203</v>
      </c>
      <c r="C187" s="441">
        <f t="shared" si="50"/>
        <v>7</v>
      </c>
      <c r="D187" s="444">
        <f t="shared" si="35"/>
        <v>0</v>
      </c>
      <c r="E187" s="837">
        <f t="shared" si="36"/>
        <v>7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1</v>
      </c>
      <c r="L187" s="58">
        <v>0</v>
      </c>
      <c r="M187" s="60">
        <v>3</v>
      </c>
      <c r="N187" s="58">
        <v>0</v>
      </c>
      <c r="O187" s="60">
        <v>1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1</v>
      </c>
      <c r="V187" s="58">
        <v>0</v>
      </c>
      <c r="W187" s="60">
        <v>0</v>
      </c>
      <c r="X187" s="58">
        <v>0</v>
      </c>
      <c r="Y187" s="60">
        <v>0</v>
      </c>
      <c r="Z187" s="58">
        <v>0</v>
      </c>
      <c r="AA187" s="60">
        <v>0</v>
      </c>
      <c r="AB187" s="58">
        <v>0</v>
      </c>
      <c r="AC187" s="60">
        <v>1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1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4970"/>
      <c r="B188" s="446" t="s">
        <v>204</v>
      </c>
      <c r="C188" s="441">
        <f t="shared" si="50"/>
        <v>0</v>
      </c>
      <c r="D188" s="447"/>
      <c r="E188" s="837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4970"/>
      <c r="B189" s="837" t="s">
        <v>205</v>
      </c>
      <c r="C189" s="441">
        <f t="shared" si="50"/>
        <v>3</v>
      </c>
      <c r="D189" s="437">
        <f t="shared" ref="D189:E195" si="51">SUM(F189+H189+J189+L189+N189+P189+R189+T189+V189+X189+Z189+AB189+AD189+AF189+AH189+AJ189+AL189)</f>
        <v>2</v>
      </c>
      <c r="E189" s="837">
        <f t="shared" si="51"/>
        <v>1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1</v>
      </c>
      <c r="L189" s="55">
        <v>1</v>
      </c>
      <c r="M189" s="57">
        <v>0</v>
      </c>
      <c r="N189" s="55">
        <v>1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1</v>
      </c>
      <c r="AS189" s="57">
        <v>1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4970"/>
      <c r="B190" s="448" t="s">
        <v>206</v>
      </c>
      <c r="C190" s="441">
        <f t="shared" si="50"/>
        <v>0</v>
      </c>
      <c r="D190" s="442">
        <f t="shared" si="51"/>
        <v>0</v>
      </c>
      <c r="E190" s="837">
        <f t="shared" si="51"/>
        <v>0</v>
      </c>
      <c r="F190" s="36">
        <v>0</v>
      </c>
      <c r="G190" s="40">
        <v>0</v>
      </c>
      <c r="H190" s="36">
        <v>0</v>
      </c>
      <c r="I190" s="40">
        <v>0</v>
      </c>
      <c r="J190" s="36">
        <v>0</v>
      </c>
      <c r="K190" s="40">
        <v>0</v>
      </c>
      <c r="L190" s="36">
        <v>0</v>
      </c>
      <c r="M190" s="40">
        <v>0</v>
      </c>
      <c r="N190" s="36">
        <v>0</v>
      </c>
      <c r="O190" s="40">
        <v>0</v>
      </c>
      <c r="P190" s="36">
        <v>0</v>
      </c>
      <c r="Q190" s="40">
        <v>0</v>
      </c>
      <c r="R190" s="36">
        <v>0</v>
      </c>
      <c r="S190" s="40">
        <v>0</v>
      </c>
      <c r="T190" s="36">
        <v>0</v>
      </c>
      <c r="U190" s="40">
        <v>0</v>
      </c>
      <c r="V190" s="36">
        <v>0</v>
      </c>
      <c r="W190" s="40">
        <v>0</v>
      </c>
      <c r="X190" s="36">
        <v>0</v>
      </c>
      <c r="Y190" s="40">
        <v>0</v>
      </c>
      <c r="Z190" s="36">
        <v>0</v>
      </c>
      <c r="AA190" s="40">
        <v>0</v>
      </c>
      <c r="AB190" s="36">
        <v>0</v>
      </c>
      <c r="AC190" s="40">
        <v>0</v>
      </c>
      <c r="AD190" s="36">
        <v>0</v>
      </c>
      <c r="AE190" s="40">
        <v>0</v>
      </c>
      <c r="AF190" s="36">
        <v>0</v>
      </c>
      <c r="AG190" s="40">
        <v>0</v>
      </c>
      <c r="AH190" s="36">
        <v>0</v>
      </c>
      <c r="AI190" s="40">
        <v>0</v>
      </c>
      <c r="AJ190" s="36">
        <v>0</v>
      </c>
      <c r="AK190" s="40">
        <v>0</v>
      </c>
      <c r="AL190" s="36">
        <v>0</v>
      </c>
      <c r="AM190" s="347">
        <v>0</v>
      </c>
      <c r="AN190" s="443">
        <v>0</v>
      </c>
      <c r="AO190" s="240">
        <v>0</v>
      </c>
      <c r="AP190" s="36">
        <v>0</v>
      </c>
      <c r="AQ190" s="417">
        <v>0</v>
      </c>
      <c r="AR190" s="417">
        <v>0</v>
      </c>
      <c r="AS190" s="417"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4970"/>
      <c r="B191" s="449" t="s">
        <v>207</v>
      </c>
      <c r="C191" s="441">
        <f t="shared" si="50"/>
        <v>3</v>
      </c>
      <c r="D191" s="442">
        <f t="shared" si="51"/>
        <v>0</v>
      </c>
      <c r="E191" s="837">
        <f t="shared" si="51"/>
        <v>3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1</v>
      </c>
      <c r="L191" s="36">
        <v>0</v>
      </c>
      <c r="M191" s="40">
        <v>2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3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515"/>
      <c r="B192" s="450" t="s">
        <v>208</v>
      </c>
      <c r="C192" s="451">
        <f t="shared" si="50"/>
        <v>0</v>
      </c>
      <c r="D192" s="444">
        <f t="shared" si="51"/>
        <v>0</v>
      </c>
      <c r="E192" s="841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1456" t="s">
        <v>210</v>
      </c>
      <c r="C193" s="1449">
        <f t="shared" si="50"/>
        <v>0</v>
      </c>
      <c r="D193" s="1450">
        <f t="shared" si="51"/>
        <v>0</v>
      </c>
      <c r="E193" s="1448">
        <f t="shared" si="51"/>
        <v>0</v>
      </c>
      <c r="F193" s="1215"/>
      <c r="G193" s="1216"/>
      <c r="H193" s="1215"/>
      <c r="I193" s="1216"/>
      <c r="J193" s="1215"/>
      <c r="K193" s="1216"/>
      <c r="L193" s="1215"/>
      <c r="M193" s="1216"/>
      <c r="N193" s="1215"/>
      <c r="O193" s="1216"/>
      <c r="P193" s="1215"/>
      <c r="Q193" s="1216"/>
      <c r="R193" s="1215"/>
      <c r="S193" s="1216"/>
      <c r="T193" s="1215"/>
      <c r="U193" s="1216"/>
      <c r="V193" s="1215"/>
      <c r="W193" s="1216"/>
      <c r="X193" s="1215"/>
      <c r="Y193" s="1216"/>
      <c r="Z193" s="1215"/>
      <c r="AA193" s="1216"/>
      <c r="AB193" s="1215"/>
      <c r="AC193" s="1216"/>
      <c r="AD193" s="1215"/>
      <c r="AE193" s="1216"/>
      <c r="AF193" s="1215"/>
      <c r="AG193" s="1216"/>
      <c r="AH193" s="1215"/>
      <c r="AI193" s="1216"/>
      <c r="AJ193" s="1215"/>
      <c r="AK193" s="1216"/>
      <c r="AL193" s="1215"/>
      <c r="AM193" s="1419"/>
      <c r="AN193" s="1451"/>
      <c r="AO193" s="1383"/>
      <c r="AP193" s="1215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4970"/>
      <c r="B194" s="837" t="s">
        <v>211</v>
      </c>
      <c r="C194" s="441">
        <f t="shared" si="50"/>
        <v>0</v>
      </c>
      <c r="D194" s="442">
        <f t="shared" si="51"/>
        <v>0</v>
      </c>
      <c r="E194" s="837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4970"/>
      <c r="B195" s="840" t="s">
        <v>212</v>
      </c>
      <c r="C195" s="454">
        <f t="shared" si="50"/>
        <v>0</v>
      </c>
      <c r="D195" s="455">
        <f t="shared" si="51"/>
        <v>0</v>
      </c>
      <c r="E195" s="840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1448" t="s">
        <v>214</v>
      </c>
      <c r="C196" s="1449">
        <f t="shared" si="50"/>
        <v>0</v>
      </c>
      <c r="D196" s="1450">
        <f>SUM(F196+H196+J196+L196+N196)</f>
        <v>0</v>
      </c>
      <c r="E196" s="1448">
        <f t="shared" ref="D196:E199" si="52">SUM(G196+I196+K196+M196+O196)</f>
        <v>0</v>
      </c>
      <c r="F196" s="1215"/>
      <c r="G196" s="1216"/>
      <c r="H196" s="1215"/>
      <c r="I196" s="1216"/>
      <c r="J196" s="1215"/>
      <c r="K196" s="1216"/>
      <c r="L196" s="1215"/>
      <c r="M196" s="1216"/>
      <c r="N196" s="1215"/>
      <c r="O196" s="1216"/>
      <c r="P196" s="1457"/>
      <c r="Q196" s="1458"/>
      <c r="R196" s="1457"/>
      <c r="S196" s="1458"/>
      <c r="T196" s="1457"/>
      <c r="U196" s="1458"/>
      <c r="V196" s="1457"/>
      <c r="W196" s="1458"/>
      <c r="X196" s="1457"/>
      <c r="Y196" s="1458"/>
      <c r="Z196" s="1457"/>
      <c r="AA196" s="1458"/>
      <c r="AB196" s="1457"/>
      <c r="AC196" s="1458"/>
      <c r="AD196" s="1457"/>
      <c r="AE196" s="1458"/>
      <c r="AF196" s="1457"/>
      <c r="AG196" s="1458"/>
      <c r="AH196" s="1457"/>
      <c r="AI196" s="1458"/>
      <c r="AJ196" s="1457"/>
      <c r="AK196" s="1458"/>
      <c r="AL196" s="1457"/>
      <c r="AM196" s="1459"/>
      <c r="AN196" s="1451"/>
      <c r="AO196" s="1460"/>
      <c r="AP196" s="1215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4970"/>
      <c r="B197" s="837" t="s">
        <v>215</v>
      </c>
      <c r="C197" s="441">
        <f t="shared" si="50"/>
        <v>1</v>
      </c>
      <c r="D197" s="442">
        <f t="shared" si="52"/>
        <v>1</v>
      </c>
      <c r="E197" s="837">
        <f t="shared" si="52"/>
        <v>0</v>
      </c>
      <c r="F197" s="36">
        <v>0</v>
      </c>
      <c r="G197" s="40">
        <v>0</v>
      </c>
      <c r="H197" s="36">
        <v>1</v>
      </c>
      <c r="I197" s="40">
        <v>0</v>
      </c>
      <c r="J197" s="36">
        <v>0</v>
      </c>
      <c r="K197" s="40">
        <v>0</v>
      </c>
      <c r="L197" s="36">
        <v>0</v>
      </c>
      <c r="M197" s="40">
        <v>0</v>
      </c>
      <c r="N197" s="36">
        <v>0</v>
      </c>
      <c r="O197" s="40">
        <v>0</v>
      </c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>
        <v>0</v>
      </c>
      <c r="AO197" s="1461"/>
      <c r="AP197" s="36">
        <v>0</v>
      </c>
      <c r="AQ197" s="60">
        <v>0</v>
      </c>
      <c r="AR197" s="60">
        <v>1</v>
      </c>
      <c r="AS197" s="60">
        <v>0</v>
      </c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4970"/>
      <c r="B198" s="837" t="s">
        <v>216</v>
      </c>
      <c r="C198" s="441">
        <f t="shared" si="50"/>
        <v>0</v>
      </c>
      <c r="D198" s="442">
        <f t="shared" si="52"/>
        <v>0</v>
      </c>
      <c r="E198" s="837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515"/>
      <c r="B199" s="840" t="s">
        <v>217</v>
      </c>
      <c r="C199" s="454">
        <f t="shared" si="50"/>
        <v>6</v>
      </c>
      <c r="D199" s="455">
        <f t="shared" si="52"/>
        <v>6</v>
      </c>
      <c r="E199" s="840">
        <f t="shared" si="52"/>
        <v>0</v>
      </c>
      <c r="F199" s="43">
        <v>0</v>
      </c>
      <c r="G199" s="63">
        <v>0</v>
      </c>
      <c r="H199" s="43">
        <v>0</v>
      </c>
      <c r="I199" s="63">
        <v>0</v>
      </c>
      <c r="J199" s="43">
        <v>4</v>
      </c>
      <c r="K199" s="63">
        <v>0</v>
      </c>
      <c r="L199" s="43">
        <v>2</v>
      </c>
      <c r="M199" s="63">
        <v>0</v>
      </c>
      <c r="N199" s="43">
        <v>0</v>
      </c>
      <c r="O199" s="63">
        <v>0</v>
      </c>
      <c r="P199" s="1462"/>
      <c r="Q199" s="1463"/>
      <c r="R199" s="1462"/>
      <c r="S199" s="1463"/>
      <c r="T199" s="1462"/>
      <c r="U199" s="1463"/>
      <c r="V199" s="1462"/>
      <c r="W199" s="1463"/>
      <c r="X199" s="1462"/>
      <c r="Y199" s="1463"/>
      <c r="Z199" s="1462"/>
      <c r="AA199" s="1463"/>
      <c r="AB199" s="1462"/>
      <c r="AC199" s="1463"/>
      <c r="AD199" s="1462"/>
      <c r="AE199" s="1463"/>
      <c r="AF199" s="1462"/>
      <c r="AG199" s="1463"/>
      <c r="AH199" s="1462"/>
      <c r="AI199" s="1463"/>
      <c r="AJ199" s="1462"/>
      <c r="AK199" s="1463"/>
      <c r="AL199" s="1462"/>
      <c r="AM199" s="1463"/>
      <c r="AN199" s="47">
        <v>0</v>
      </c>
      <c r="AO199" s="384"/>
      <c r="AP199" s="43">
        <v>0</v>
      </c>
      <c r="AQ199" s="63">
        <v>0</v>
      </c>
      <c r="AR199" s="63">
        <v>5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1212" t="s">
        <v>219</v>
      </c>
      <c r="C200" s="436">
        <f t="shared" si="50"/>
        <v>1</v>
      </c>
      <c r="D200" s="437">
        <f t="shared" ref="D200:E219" si="53">SUM(F200+H200+J200+L200+N200+P200+R200+T200+V200+X200+Z200+AB200+AD200+AF200+AH200+AJ200+AL200)</f>
        <v>1</v>
      </c>
      <c r="E200" s="842">
        <f t="shared" si="53"/>
        <v>0</v>
      </c>
      <c r="F200" s="55">
        <v>0</v>
      </c>
      <c r="G200" s="57">
        <v>0</v>
      </c>
      <c r="H200" s="55">
        <v>1</v>
      </c>
      <c r="I200" s="57">
        <v>0</v>
      </c>
      <c r="J200" s="55">
        <v>0</v>
      </c>
      <c r="K200" s="57">
        <v>0</v>
      </c>
      <c r="L200" s="55">
        <v>0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1383">
        <v>0</v>
      </c>
      <c r="AP200" s="1227">
        <v>0</v>
      </c>
      <c r="AQ200" s="57">
        <v>0</v>
      </c>
      <c r="AR200" s="57">
        <v>1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4970"/>
      <c r="B201" s="468" t="s">
        <v>220</v>
      </c>
      <c r="C201" s="441">
        <f t="shared" si="50"/>
        <v>0</v>
      </c>
      <c r="D201" s="442">
        <f t="shared" si="53"/>
        <v>0</v>
      </c>
      <c r="E201" s="837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4970"/>
      <c r="B202" s="446" t="s">
        <v>221</v>
      </c>
      <c r="C202" s="441">
        <f t="shared" si="50"/>
        <v>0</v>
      </c>
      <c r="D202" s="442">
        <f t="shared" si="53"/>
        <v>0</v>
      </c>
      <c r="E202" s="837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4970"/>
      <c r="B203" s="446" t="s">
        <v>222</v>
      </c>
      <c r="C203" s="441">
        <f t="shared" si="50"/>
        <v>0</v>
      </c>
      <c r="D203" s="442">
        <f t="shared" si="53"/>
        <v>0</v>
      </c>
      <c r="E203" s="837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4970"/>
      <c r="B204" s="446" t="s">
        <v>223</v>
      </c>
      <c r="C204" s="441">
        <f t="shared" si="50"/>
        <v>0</v>
      </c>
      <c r="D204" s="442">
        <f t="shared" si="53"/>
        <v>0</v>
      </c>
      <c r="E204" s="837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515"/>
      <c r="B205" s="469" t="s">
        <v>224</v>
      </c>
      <c r="C205" s="1117">
        <f t="shared" si="50"/>
        <v>1</v>
      </c>
      <c r="D205" s="432">
        <f t="shared" si="53"/>
        <v>0</v>
      </c>
      <c r="E205" s="416">
        <f t="shared" si="53"/>
        <v>1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0</v>
      </c>
      <c r="M205" s="40">
        <v>0</v>
      </c>
      <c r="N205" s="36">
        <v>0</v>
      </c>
      <c r="O205" s="40">
        <v>0</v>
      </c>
      <c r="P205" s="36">
        <v>0</v>
      </c>
      <c r="Q205" s="40">
        <v>0</v>
      </c>
      <c r="R205" s="36">
        <v>0</v>
      </c>
      <c r="S205" s="40">
        <v>0</v>
      </c>
      <c r="T205" s="36">
        <v>0</v>
      </c>
      <c r="U205" s="40">
        <v>1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1456" t="s">
        <v>226</v>
      </c>
      <c r="C206" s="1449">
        <f t="shared" si="50"/>
        <v>0</v>
      </c>
      <c r="D206" s="1450">
        <f t="shared" si="53"/>
        <v>0</v>
      </c>
      <c r="E206" s="1448">
        <f t="shared" si="53"/>
        <v>0</v>
      </c>
      <c r="F206" s="1215"/>
      <c r="G206" s="1216"/>
      <c r="H206" s="1215"/>
      <c r="I206" s="1216"/>
      <c r="J206" s="1215"/>
      <c r="K206" s="1216"/>
      <c r="L206" s="1215"/>
      <c r="M206" s="1216"/>
      <c r="N206" s="1215"/>
      <c r="O206" s="1216"/>
      <c r="P206" s="1215"/>
      <c r="Q206" s="1216"/>
      <c r="R206" s="1215"/>
      <c r="S206" s="1216"/>
      <c r="T206" s="1215"/>
      <c r="U206" s="1216"/>
      <c r="V206" s="1215"/>
      <c r="W206" s="1216"/>
      <c r="X206" s="1215"/>
      <c r="Y206" s="1216"/>
      <c r="Z206" s="1215"/>
      <c r="AA206" s="1216"/>
      <c r="AB206" s="1215"/>
      <c r="AC206" s="1216"/>
      <c r="AD206" s="1215"/>
      <c r="AE206" s="1216"/>
      <c r="AF206" s="1215"/>
      <c r="AG206" s="1216"/>
      <c r="AH206" s="1215"/>
      <c r="AI206" s="1216"/>
      <c r="AJ206" s="1215"/>
      <c r="AK206" s="1216"/>
      <c r="AL206" s="1215"/>
      <c r="AM206" s="1464"/>
      <c r="AN206" s="682"/>
      <c r="AO206" s="1460"/>
      <c r="AP206" s="1227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4970"/>
      <c r="B207" s="446" t="s">
        <v>227</v>
      </c>
      <c r="C207" s="441">
        <f t="shared" si="50"/>
        <v>0</v>
      </c>
      <c r="D207" s="442">
        <f t="shared" si="53"/>
        <v>0</v>
      </c>
      <c r="E207" s="837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515"/>
      <c r="B208" s="473" t="s">
        <v>228</v>
      </c>
      <c r="C208" s="454">
        <f t="shared" si="50"/>
        <v>0</v>
      </c>
      <c r="D208" s="455">
        <f t="shared" si="53"/>
        <v>0</v>
      </c>
      <c r="E208" s="840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508" t="s">
        <v>229</v>
      </c>
      <c r="B209" s="5457"/>
      <c r="C209" s="436">
        <f t="shared" si="50"/>
        <v>4</v>
      </c>
      <c r="D209" s="437">
        <f t="shared" si="53"/>
        <v>3</v>
      </c>
      <c r="E209" s="842">
        <f t="shared" si="53"/>
        <v>1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1</v>
      </c>
      <c r="L209" s="55">
        <v>1</v>
      </c>
      <c r="M209" s="57">
        <v>0</v>
      </c>
      <c r="N209" s="55">
        <v>1</v>
      </c>
      <c r="O209" s="57">
        <v>0</v>
      </c>
      <c r="P209" s="55">
        <v>1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3</v>
      </c>
      <c r="D210" s="442">
        <f t="shared" si="53"/>
        <v>0</v>
      </c>
      <c r="E210" s="837">
        <f t="shared" si="53"/>
        <v>3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2</v>
      </c>
      <c r="L210" s="36">
        <v>0</v>
      </c>
      <c r="M210" s="40">
        <v>1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837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6</v>
      </c>
      <c r="D212" s="444">
        <f t="shared" si="53"/>
        <v>1</v>
      </c>
      <c r="E212" s="841">
        <f t="shared" si="53"/>
        <v>5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1</v>
      </c>
      <c r="M212" s="63">
        <v>0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2</v>
      </c>
      <c r="X212" s="43">
        <v>0</v>
      </c>
      <c r="Y212" s="63">
        <v>2</v>
      </c>
      <c r="Z212" s="43">
        <v>0</v>
      </c>
      <c r="AA212" s="63">
        <v>0</v>
      </c>
      <c r="AB212" s="43">
        <v>0</v>
      </c>
      <c r="AC212" s="63">
        <v>1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0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1212" t="s">
        <v>234</v>
      </c>
      <c r="C213" s="1449">
        <f t="shared" si="50"/>
        <v>1</v>
      </c>
      <c r="D213" s="1450">
        <f t="shared" si="53"/>
        <v>1</v>
      </c>
      <c r="E213" s="1465">
        <f t="shared" si="53"/>
        <v>0</v>
      </c>
      <c r="F213" s="724">
        <v>0</v>
      </c>
      <c r="G213" s="417">
        <v>0</v>
      </c>
      <c r="H213" s="724">
        <v>0</v>
      </c>
      <c r="I213" s="417">
        <v>0</v>
      </c>
      <c r="J213" s="724">
        <v>1</v>
      </c>
      <c r="K213" s="417">
        <v>0</v>
      </c>
      <c r="L213" s="724">
        <v>0</v>
      </c>
      <c r="M213" s="417">
        <v>0</v>
      </c>
      <c r="N213" s="724">
        <v>0</v>
      </c>
      <c r="O213" s="417">
        <v>0</v>
      </c>
      <c r="P213" s="724">
        <v>0</v>
      </c>
      <c r="Q213" s="417">
        <v>0</v>
      </c>
      <c r="R213" s="724">
        <v>0</v>
      </c>
      <c r="S213" s="417">
        <v>0</v>
      </c>
      <c r="T213" s="724">
        <v>0</v>
      </c>
      <c r="U213" s="417">
        <v>0</v>
      </c>
      <c r="V213" s="724">
        <v>0</v>
      </c>
      <c r="W213" s="417">
        <v>0</v>
      </c>
      <c r="X213" s="724">
        <v>0</v>
      </c>
      <c r="Y213" s="417">
        <v>0</v>
      </c>
      <c r="Z213" s="724">
        <v>0</v>
      </c>
      <c r="AA213" s="417">
        <v>0</v>
      </c>
      <c r="AB213" s="724">
        <v>0</v>
      </c>
      <c r="AC213" s="417">
        <v>0</v>
      </c>
      <c r="AD213" s="724">
        <v>0</v>
      </c>
      <c r="AE213" s="417">
        <v>0</v>
      </c>
      <c r="AF213" s="724">
        <v>0</v>
      </c>
      <c r="AG213" s="417">
        <v>0</v>
      </c>
      <c r="AH213" s="724">
        <v>0</v>
      </c>
      <c r="AI213" s="417">
        <v>0</v>
      </c>
      <c r="AJ213" s="724">
        <v>0</v>
      </c>
      <c r="AK213" s="417">
        <v>0</v>
      </c>
      <c r="AL213" s="724">
        <v>0</v>
      </c>
      <c r="AM213" s="395">
        <v>0</v>
      </c>
      <c r="AN213" s="475">
        <v>0</v>
      </c>
      <c r="AO213" s="1447">
        <v>0</v>
      </c>
      <c r="AP213" s="724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4970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4970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4970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515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117">
        <f t="shared" si="50"/>
        <v>0</v>
      </c>
      <c r="D218" s="432">
        <f t="shared" si="53"/>
        <v>0</v>
      </c>
      <c r="E218" s="416">
        <f t="shared" si="53"/>
        <v>0</v>
      </c>
      <c r="F218" s="724"/>
      <c r="G218" s="417"/>
      <c r="H218" s="724"/>
      <c r="I218" s="417"/>
      <c r="J218" s="724"/>
      <c r="K218" s="417"/>
      <c r="L218" s="724"/>
      <c r="M218" s="417"/>
      <c r="N218" s="724"/>
      <c r="O218" s="417"/>
      <c r="P218" s="724"/>
      <c r="Q218" s="417"/>
      <c r="R218" s="724"/>
      <c r="S218" s="417"/>
      <c r="T218" s="724"/>
      <c r="U218" s="417"/>
      <c r="V218" s="724"/>
      <c r="W218" s="417"/>
      <c r="X218" s="724"/>
      <c r="Y218" s="417"/>
      <c r="Z218" s="724"/>
      <c r="AA218" s="417"/>
      <c r="AB218" s="724"/>
      <c r="AC218" s="417"/>
      <c r="AD218" s="724"/>
      <c r="AE218" s="417"/>
      <c r="AF218" s="724"/>
      <c r="AG218" s="417"/>
      <c r="AH218" s="724"/>
      <c r="AI218" s="417"/>
      <c r="AJ218" s="724"/>
      <c r="AK218" s="417"/>
      <c r="AL218" s="724"/>
      <c r="AM218" s="395"/>
      <c r="AN218" s="475"/>
      <c r="AO218" s="1447"/>
      <c r="AP218" s="724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840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516" t="s">
        <v>72</v>
      </c>
      <c r="D221" s="5516"/>
      <c r="E221" s="5516"/>
      <c r="F221" s="5516" t="s">
        <v>182</v>
      </c>
      <c r="G221" s="5516"/>
      <c r="H221" s="5516" t="s">
        <v>183</v>
      </c>
      <c r="I221" s="5516"/>
      <c r="J221" s="5516" t="s">
        <v>184</v>
      </c>
      <c r="K221" s="5516"/>
      <c r="L221" s="5516" t="s">
        <v>119</v>
      </c>
      <c r="M221" s="5516"/>
      <c r="N221" s="5094" t="s">
        <v>12</v>
      </c>
      <c r="O221" s="5096"/>
      <c r="P221" s="5517" t="s">
        <v>121</v>
      </c>
      <c r="Q221" s="5517"/>
      <c r="R221" s="5517" t="s">
        <v>122</v>
      </c>
      <c r="S221" s="5517"/>
      <c r="T221" s="5517" t="s">
        <v>123</v>
      </c>
      <c r="U221" s="5517"/>
      <c r="V221" s="5517" t="s">
        <v>124</v>
      </c>
      <c r="W221" s="5517"/>
      <c r="X221" s="5517" t="s">
        <v>125</v>
      </c>
      <c r="Y221" s="5517"/>
      <c r="Z221" s="5517" t="s">
        <v>126</v>
      </c>
      <c r="AA221" s="5517"/>
      <c r="AB221" s="5517" t="s">
        <v>127</v>
      </c>
      <c r="AC221" s="5517"/>
      <c r="AD221" s="5517" t="s">
        <v>128</v>
      </c>
      <c r="AE221" s="5517"/>
      <c r="AF221" s="5517" t="s">
        <v>129</v>
      </c>
      <c r="AG221" s="5517"/>
      <c r="AH221" s="5517" t="s">
        <v>130</v>
      </c>
      <c r="AI221" s="5517"/>
      <c r="AJ221" s="5517" t="s">
        <v>131</v>
      </c>
      <c r="AK221" s="5517"/>
      <c r="AL221" s="5517" t="s">
        <v>132</v>
      </c>
      <c r="AM221" s="5501"/>
      <c r="AN221" s="5524" t="s">
        <v>85</v>
      </c>
      <c r="AO221" s="5160"/>
      <c r="AP221" s="5525"/>
      <c r="AQ221" s="5526" t="s">
        <v>185</v>
      </c>
      <c r="AR221" s="5522" t="s">
        <v>243</v>
      </c>
      <c r="AS221" s="5517" t="s">
        <v>187</v>
      </c>
      <c r="AT221" s="5517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512"/>
      <c r="B222" s="5513"/>
      <c r="C222" s="1200" t="s">
        <v>97</v>
      </c>
      <c r="D222" s="774" t="s">
        <v>62</v>
      </c>
      <c r="E222" s="1442" t="s">
        <v>98</v>
      </c>
      <c r="F222" s="1220" t="s">
        <v>62</v>
      </c>
      <c r="G222" s="1442" t="s">
        <v>98</v>
      </c>
      <c r="H222" s="1220" t="s">
        <v>62</v>
      </c>
      <c r="I222" s="1442" t="s">
        <v>98</v>
      </c>
      <c r="J222" s="1220" t="s">
        <v>62</v>
      </c>
      <c r="K222" s="1442" t="s">
        <v>98</v>
      </c>
      <c r="L222" s="1220" t="s">
        <v>62</v>
      </c>
      <c r="M222" s="1442" t="s">
        <v>98</v>
      </c>
      <c r="N222" s="1220" t="s">
        <v>62</v>
      </c>
      <c r="O222" s="1442" t="s">
        <v>98</v>
      </c>
      <c r="P222" s="1220" t="s">
        <v>62</v>
      </c>
      <c r="Q222" s="1442" t="s">
        <v>98</v>
      </c>
      <c r="R222" s="1220" t="s">
        <v>62</v>
      </c>
      <c r="S222" s="1442" t="s">
        <v>98</v>
      </c>
      <c r="T222" s="1220" t="s">
        <v>62</v>
      </c>
      <c r="U222" s="1442" t="s">
        <v>98</v>
      </c>
      <c r="V222" s="1220" t="s">
        <v>62</v>
      </c>
      <c r="W222" s="1442" t="s">
        <v>98</v>
      </c>
      <c r="X222" s="1220" t="s">
        <v>62</v>
      </c>
      <c r="Y222" s="1442" t="s">
        <v>98</v>
      </c>
      <c r="Z222" s="1220" t="s">
        <v>62</v>
      </c>
      <c r="AA222" s="1442" t="s">
        <v>98</v>
      </c>
      <c r="AB222" s="1220" t="s">
        <v>62</v>
      </c>
      <c r="AC222" s="1442" t="s">
        <v>98</v>
      </c>
      <c r="AD222" s="1220" t="s">
        <v>62</v>
      </c>
      <c r="AE222" s="1442" t="s">
        <v>98</v>
      </c>
      <c r="AF222" s="1220" t="s">
        <v>62</v>
      </c>
      <c r="AG222" s="1442" t="s">
        <v>98</v>
      </c>
      <c r="AH222" s="1220" t="s">
        <v>62</v>
      </c>
      <c r="AI222" s="1442" t="s">
        <v>98</v>
      </c>
      <c r="AJ222" s="1220" t="s">
        <v>62</v>
      </c>
      <c r="AK222" s="1442" t="s">
        <v>98</v>
      </c>
      <c r="AL222" s="1220" t="s">
        <v>62</v>
      </c>
      <c r="AM222" s="835" t="s">
        <v>98</v>
      </c>
      <c r="AN222" s="1466" t="s">
        <v>142</v>
      </c>
      <c r="AO222" s="798" t="s">
        <v>144</v>
      </c>
      <c r="AP222" s="799" t="s">
        <v>143</v>
      </c>
      <c r="AQ222" s="4865"/>
      <c r="AR222" s="4856"/>
      <c r="AS222" s="1220" t="s">
        <v>62</v>
      </c>
      <c r="AT222" s="1442" t="s">
        <v>98</v>
      </c>
      <c r="AU222" s="5515"/>
      <c r="AV222" s="5515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523" t="s">
        <v>245</v>
      </c>
      <c r="B223" s="5518"/>
      <c r="C223" s="1443">
        <f>SUM(D223+E223)</f>
        <v>20</v>
      </c>
      <c r="D223" s="1444">
        <f>SUM(F223+H223+J223+L223+N223+P223+R223+T223+V223+X223+Z223+AB223+AD223+AF223+AH223+AJ223+AL223)</f>
        <v>15</v>
      </c>
      <c r="E223" s="416">
        <f>SUM(G223+I223+K223+M223+O223+Q223+S223+U223+W223+Y223+AA223+AC223+AE223+AG223+AI223+AK223+AM223)</f>
        <v>5</v>
      </c>
      <c r="F223" s="1245">
        <v>0</v>
      </c>
      <c r="G223" s="780">
        <v>0</v>
      </c>
      <c r="H223" s="1245">
        <v>4</v>
      </c>
      <c r="I223" s="780">
        <v>0</v>
      </c>
      <c r="J223" s="1245">
        <v>6</v>
      </c>
      <c r="K223" s="780">
        <v>0</v>
      </c>
      <c r="L223" s="1245">
        <v>3</v>
      </c>
      <c r="M223" s="780">
        <v>3</v>
      </c>
      <c r="N223" s="1245">
        <v>1</v>
      </c>
      <c r="O223" s="780">
        <v>1</v>
      </c>
      <c r="P223" s="1245">
        <v>0</v>
      </c>
      <c r="Q223" s="780">
        <v>0</v>
      </c>
      <c r="R223" s="1245">
        <v>1</v>
      </c>
      <c r="S223" s="780">
        <v>0</v>
      </c>
      <c r="T223" s="1245">
        <v>0</v>
      </c>
      <c r="U223" s="780">
        <v>0</v>
      </c>
      <c r="V223" s="1245">
        <v>0</v>
      </c>
      <c r="W223" s="780">
        <v>0</v>
      </c>
      <c r="X223" s="1245">
        <v>0</v>
      </c>
      <c r="Y223" s="780">
        <v>0</v>
      </c>
      <c r="Z223" s="1245">
        <v>0</v>
      </c>
      <c r="AA223" s="780">
        <v>0</v>
      </c>
      <c r="AB223" s="1245">
        <v>0</v>
      </c>
      <c r="AC223" s="780">
        <v>0</v>
      </c>
      <c r="AD223" s="1245">
        <v>0</v>
      </c>
      <c r="AE223" s="780">
        <v>0</v>
      </c>
      <c r="AF223" s="1245">
        <v>0</v>
      </c>
      <c r="AG223" s="780">
        <v>0</v>
      </c>
      <c r="AH223" s="1245">
        <v>0</v>
      </c>
      <c r="AI223" s="780">
        <v>1</v>
      </c>
      <c r="AJ223" s="1245">
        <v>0</v>
      </c>
      <c r="AK223" s="780">
        <v>0</v>
      </c>
      <c r="AL223" s="1245">
        <v>0</v>
      </c>
      <c r="AM223" s="796">
        <v>0</v>
      </c>
      <c r="AN223" s="1467">
        <v>0</v>
      </c>
      <c r="AO223" s="1468">
        <v>0</v>
      </c>
      <c r="AP223" s="63">
        <v>15</v>
      </c>
      <c r="AQ223" s="780">
        <v>0</v>
      </c>
      <c r="AR223" s="1455">
        <v>0</v>
      </c>
      <c r="AS223" s="1245">
        <v>0</v>
      </c>
      <c r="AT223" s="780">
        <v>0</v>
      </c>
      <c r="AU223" s="780">
        <v>4</v>
      </c>
      <c r="AV223" s="780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519" t="s">
        <v>191</v>
      </c>
      <c r="B224" s="552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80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1212" t="s">
        <v>247</v>
      </c>
      <c r="C225" s="1449">
        <f>SUM(D225+E225)</f>
        <v>0</v>
      </c>
      <c r="D225" s="1450">
        <f t="shared" ref="D225:D233" si="66">SUM(F225+H225+J225+L225+N225+P225+R225+T225+V225+X225+Z225+AB225+AD225+AF225+AH225+AJ225+AL225)</f>
        <v>0</v>
      </c>
      <c r="E225" s="1448">
        <f t="shared" ref="E225:E233" si="67">SUM(G225+I225+K225+M225+O225+Q225+S225+U225+W225+Y225+AA225+AC225+AE225+AG225+AI225+AK225+AM225)</f>
        <v>0</v>
      </c>
      <c r="F225" s="1215"/>
      <c r="G225" s="1216"/>
      <c r="H225" s="1215"/>
      <c r="I225" s="1216"/>
      <c r="J225" s="1215"/>
      <c r="K225" s="1216"/>
      <c r="L225" s="1215"/>
      <c r="M225" s="1216"/>
      <c r="N225" s="1215"/>
      <c r="O225" s="1216"/>
      <c r="P225" s="1215"/>
      <c r="Q225" s="1216"/>
      <c r="R225" s="1215"/>
      <c r="S225" s="1216"/>
      <c r="T225" s="1215"/>
      <c r="U225" s="1216"/>
      <c r="V225" s="1215"/>
      <c r="W225" s="1216"/>
      <c r="X225" s="1215"/>
      <c r="Y225" s="1216"/>
      <c r="Z225" s="1215"/>
      <c r="AA225" s="1216"/>
      <c r="AB225" s="1215"/>
      <c r="AC225" s="1216"/>
      <c r="AD225" s="1215"/>
      <c r="AE225" s="1216"/>
      <c r="AF225" s="1215"/>
      <c r="AG225" s="1216"/>
      <c r="AH225" s="1215"/>
      <c r="AI225" s="1216"/>
      <c r="AJ225" s="1215"/>
      <c r="AK225" s="1216"/>
      <c r="AL225" s="1215"/>
      <c r="AM225" s="1419"/>
      <c r="AN225" s="1420"/>
      <c r="AO225" s="1227"/>
      <c r="AP225" s="1216"/>
      <c r="AQ225" s="1216"/>
      <c r="AR225" s="1383"/>
      <c r="AS225" s="1215"/>
      <c r="AT225" s="1216"/>
      <c r="AU225" s="1216"/>
      <c r="AV225" s="1216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515"/>
      <c r="B226" s="477" t="s">
        <v>194</v>
      </c>
      <c r="C226" s="454">
        <f>SUM(D226+E226)</f>
        <v>0</v>
      </c>
      <c r="D226" s="455">
        <f t="shared" si="66"/>
        <v>0</v>
      </c>
      <c r="E226" s="840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454" t="s">
        <v>195</v>
      </c>
      <c r="B227" s="5455"/>
      <c r="C227" s="802">
        <f t="shared" ref="C227:C264" si="75">SUM(D227+E227)</f>
        <v>0</v>
      </c>
      <c r="D227" s="1444">
        <f t="shared" si="66"/>
        <v>0</v>
      </c>
      <c r="E227" s="856">
        <f t="shared" si="67"/>
        <v>0</v>
      </c>
      <c r="F227" s="1245"/>
      <c r="G227" s="780"/>
      <c r="H227" s="1245"/>
      <c r="I227" s="780"/>
      <c r="J227" s="1245"/>
      <c r="K227" s="780"/>
      <c r="L227" s="1245"/>
      <c r="M227" s="780"/>
      <c r="N227" s="1245"/>
      <c r="O227" s="780"/>
      <c r="P227" s="1245"/>
      <c r="Q227" s="780"/>
      <c r="R227" s="1245"/>
      <c r="S227" s="780"/>
      <c r="T227" s="1245"/>
      <c r="U227" s="780"/>
      <c r="V227" s="1245"/>
      <c r="W227" s="780"/>
      <c r="X227" s="1245"/>
      <c r="Y227" s="780"/>
      <c r="Z227" s="1245"/>
      <c r="AA227" s="780"/>
      <c r="AB227" s="1245"/>
      <c r="AC227" s="780"/>
      <c r="AD227" s="1245"/>
      <c r="AE227" s="780"/>
      <c r="AF227" s="1245"/>
      <c r="AG227" s="780"/>
      <c r="AH227" s="1245"/>
      <c r="AI227" s="780"/>
      <c r="AJ227" s="1245"/>
      <c r="AK227" s="780"/>
      <c r="AL227" s="1245"/>
      <c r="AM227" s="796"/>
      <c r="AN227" s="1469"/>
      <c r="AO227" s="803"/>
      <c r="AP227" s="780"/>
      <c r="AQ227" s="780"/>
      <c r="AR227" s="1455"/>
      <c r="AS227" s="1245"/>
      <c r="AT227" s="780"/>
      <c r="AU227" s="780"/>
      <c r="AV227" s="780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1448" t="s">
        <v>197</v>
      </c>
      <c r="C228" s="1449">
        <f t="shared" si="75"/>
        <v>0</v>
      </c>
      <c r="D228" s="1450">
        <f t="shared" si="66"/>
        <v>0</v>
      </c>
      <c r="E228" s="1448">
        <f t="shared" si="67"/>
        <v>0</v>
      </c>
      <c r="F228" s="1215"/>
      <c r="G228" s="1216"/>
      <c r="H228" s="1215"/>
      <c r="I228" s="1216"/>
      <c r="J228" s="1215"/>
      <c r="K228" s="1216"/>
      <c r="L228" s="1215"/>
      <c r="M228" s="1216"/>
      <c r="N228" s="1215"/>
      <c r="O228" s="1216"/>
      <c r="P228" s="1215"/>
      <c r="Q228" s="1216"/>
      <c r="R228" s="1215"/>
      <c r="S228" s="1216"/>
      <c r="T228" s="1215"/>
      <c r="U228" s="1216"/>
      <c r="V228" s="1215"/>
      <c r="W228" s="1216"/>
      <c r="X228" s="1215"/>
      <c r="Y228" s="1216"/>
      <c r="Z228" s="1215"/>
      <c r="AA228" s="1216"/>
      <c r="AB228" s="1215"/>
      <c r="AC228" s="1216"/>
      <c r="AD228" s="1215"/>
      <c r="AE228" s="1216"/>
      <c r="AF228" s="1215"/>
      <c r="AG228" s="1216"/>
      <c r="AH228" s="1215"/>
      <c r="AI228" s="1216"/>
      <c r="AJ228" s="1215"/>
      <c r="AK228" s="1216"/>
      <c r="AL228" s="1215"/>
      <c r="AM228" s="1419"/>
      <c r="AN228" s="1420"/>
      <c r="AO228" s="1227"/>
      <c r="AP228" s="1216"/>
      <c r="AQ228" s="1216"/>
      <c r="AR228" s="1383"/>
      <c r="AS228" s="1215"/>
      <c r="AT228" s="1216"/>
      <c r="AU228" s="1216"/>
      <c r="AV228" s="1216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515"/>
      <c r="B229" s="1470" t="s">
        <v>198</v>
      </c>
      <c r="C229" s="718">
        <f t="shared" si="75"/>
        <v>0</v>
      </c>
      <c r="D229" s="432">
        <f t="shared" si="66"/>
        <v>0</v>
      </c>
      <c r="E229" s="416">
        <f t="shared" si="67"/>
        <v>0</v>
      </c>
      <c r="F229" s="719"/>
      <c r="G229" s="417"/>
      <c r="H229" s="719"/>
      <c r="I229" s="417"/>
      <c r="J229" s="719"/>
      <c r="K229" s="417"/>
      <c r="L229" s="719"/>
      <c r="M229" s="417"/>
      <c r="N229" s="719"/>
      <c r="O229" s="417"/>
      <c r="P229" s="719"/>
      <c r="Q229" s="417"/>
      <c r="R229" s="719"/>
      <c r="S229" s="417"/>
      <c r="T229" s="719"/>
      <c r="U229" s="417"/>
      <c r="V229" s="719"/>
      <c r="W229" s="417"/>
      <c r="X229" s="719"/>
      <c r="Y229" s="417"/>
      <c r="Z229" s="719"/>
      <c r="AA229" s="417"/>
      <c r="AB229" s="719"/>
      <c r="AC229" s="417"/>
      <c r="AD229" s="719"/>
      <c r="AE229" s="417"/>
      <c r="AF229" s="719"/>
      <c r="AG229" s="417"/>
      <c r="AH229" s="719"/>
      <c r="AI229" s="417"/>
      <c r="AJ229" s="1262"/>
      <c r="AK229" s="1471"/>
      <c r="AL229" s="719"/>
      <c r="AM229" s="395"/>
      <c r="AN229" s="492"/>
      <c r="AO229" s="493"/>
      <c r="AP229" s="1471"/>
      <c r="AQ229" s="417"/>
      <c r="AR229" s="697"/>
      <c r="AS229" s="71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859" t="s">
        <v>199</v>
      </c>
      <c r="B230" s="860"/>
      <c r="C230" s="1254">
        <f t="shared" si="75"/>
        <v>20</v>
      </c>
      <c r="D230" s="1255">
        <f t="shared" si="66"/>
        <v>15</v>
      </c>
      <c r="E230" s="781">
        <f t="shared" si="67"/>
        <v>5</v>
      </c>
      <c r="F230" s="1245">
        <v>0</v>
      </c>
      <c r="G230" s="780">
        <v>0</v>
      </c>
      <c r="H230" s="1245">
        <v>4</v>
      </c>
      <c r="I230" s="780">
        <v>0</v>
      </c>
      <c r="J230" s="1245">
        <v>6</v>
      </c>
      <c r="K230" s="780">
        <v>0</v>
      </c>
      <c r="L230" s="1245">
        <v>3</v>
      </c>
      <c r="M230" s="780">
        <v>3</v>
      </c>
      <c r="N230" s="1245">
        <v>1</v>
      </c>
      <c r="O230" s="780">
        <v>1</v>
      </c>
      <c r="P230" s="1245">
        <v>0</v>
      </c>
      <c r="Q230" s="780">
        <v>0</v>
      </c>
      <c r="R230" s="1245">
        <v>1</v>
      </c>
      <c r="S230" s="780">
        <v>0</v>
      </c>
      <c r="T230" s="1245">
        <v>0</v>
      </c>
      <c r="U230" s="780">
        <v>0</v>
      </c>
      <c r="V230" s="1245">
        <v>0</v>
      </c>
      <c r="W230" s="780">
        <v>0</v>
      </c>
      <c r="X230" s="1245">
        <v>0</v>
      </c>
      <c r="Y230" s="780">
        <v>0</v>
      </c>
      <c r="Z230" s="1245">
        <v>0</v>
      </c>
      <c r="AA230" s="780">
        <v>0</v>
      </c>
      <c r="AB230" s="1245">
        <v>0</v>
      </c>
      <c r="AC230" s="780">
        <v>0</v>
      </c>
      <c r="AD230" s="1245">
        <v>0</v>
      </c>
      <c r="AE230" s="780">
        <v>0</v>
      </c>
      <c r="AF230" s="1245">
        <v>0</v>
      </c>
      <c r="AG230" s="780">
        <v>0</v>
      </c>
      <c r="AH230" s="1245">
        <v>0</v>
      </c>
      <c r="AI230" s="780">
        <v>1</v>
      </c>
      <c r="AJ230" s="1245">
        <v>0</v>
      </c>
      <c r="AK230" s="780">
        <v>0</v>
      </c>
      <c r="AL230" s="1245">
        <v>0</v>
      </c>
      <c r="AM230" s="796">
        <v>0</v>
      </c>
      <c r="AN230" s="1469">
        <v>0</v>
      </c>
      <c r="AO230" s="803">
        <v>0</v>
      </c>
      <c r="AP230" s="780">
        <v>15</v>
      </c>
      <c r="AQ230" s="780">
        <v>0</v>
      </c>
      <c r="AR230" s="1455">
        <v>0</v>
      </c>
      <c r="AS230" s="1245">
        <v>0</v>
      </c>
      <c r="AT230" s="780">
        <v>0</v>
      </c>
      <c r="AU230" s="780">
        <v>4</v>
      </c>
      <c r="AV230" s="780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1</v>
      </c>
      <c r="D231" s="437">
        <f t="shared" si="66"/>
        <v>1</v>
      </c>
      <c r="E231" s="842">
        <f t="shared" si="67"/>
        <v>0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0</v>
      </c>
      <c r="L231" s="55">
        <v>0</v>
      </c>
      <c r="M231" s="57">
        <v>0</v>
      </c>
      <c r="N231" s="55">
        <v>1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0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0</v>
      </c>
      <c r="AB231" s="55">
        <v>0</v>
      </c>
      <c r="AC231" s="57">
        <v>0</v>
      </c>
      <c r="AD231" s="55">
        <v>0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0</v>
      </c>
      <c r="AL231" s="55">
        <v>0</v>
      </c>
      <c r="AM231" s="362">
        <v>0</v>
      </c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2</v>
      </c>
      <c r="D232" s="442">
        <f t="shared" si="66"/>
        <v>2</v>
      </c>
      <c r="E232" s="837">
        <f t="shared" si="67"/>
        <v>0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2</v>
      </c>
      <c r="M232" s="40">
        <v>0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2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2</v>
      </c>
      <c r="D233" s="442">
        <f t="shared" si="66"/>
        <v>0</v>
      </c>
      <c r="E233" s="837">
        <f t="shared" si="67"/>
        <v>2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0</v>
      </c>
      <c r="L233" s="36">
        <v>0</v>
      </c>
      <c r="M233" s="40">
        <v>2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0</v>
      </c>
      <c r="AO233" s="373">
        <v>0</v>
      </c>
      <c r="AP233" s="57">
        <v>2</v>
      </c>
      <c r="AQ233" s="40">
        <v>0</v>
      </c>
      <c r="AR233" s="240">
        <v>0</v>
      </c>
      <c r="AS233" s="36">
        <v>0</v>
      </c>
      <c r="AT233" s="40">
        <v>0</v>
      </c>
      <c r="AU233" s="40">
        <v>1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837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1</v>
      </c>
      <c r="D235" s="442">
        <f t="shared" ref="D235:E241" si="76">SUM(F235+H235+J235+L235+N235+P235+R235+T235+V235+X235+Z235+AB235+AD235+AF235+AH235+AJ235+AL235)</f>
        <v>0</v>
      </c>
      <c r="E235" s="837">
        <f t="shared" si="76"/>
        <v>1</v>
      </c>
      <c r="F235" s="36">
        <v>0</v>
      </c>
      <c r="G235" s="40">
        <v>0</v>
      </c>
      <c r="H235" s="36">
        <v>0</v>
      </c>
      <c r="I235" s="40">
        <v>0</v>
      </c>
      <c r="J235" s="36">
        <v>0</v>
      </c>
      <c r="K235" s="40">
        <v>0</v>
      </c>
      <c r="L235" s="36">
        <v>0</v>
      </c>
      <c r="M235" s="40">
        <v>0</v>
      </c>
      <c r="N235" s="36">
        <v>0</v>
      </c>
      <c r="O235" s="40">
        <v>0</v>
      </c>
      <c r="P235" s="36">
        <v>0</v>
      </c>
      <c r="Q235" s="40">
        <v>0</v>
      </c>
      <c r="R235" s="36">
        <v>0</v>
      </c>
      <c r="S235" s="40">
        <v>0</v>
      </c>
      <c r="T235" s="36">
        <v>0</v>
      </c>
      <c r="U235" s="40">
        <v>0</v>
      </c>
      <c r="V235" s="36">
        <v>0</v>
      </c>
      <c r="W235" s="40">
        <v>0</v>
      </c>
      <c r="X235" s="36">
        <v>0</v>
      </c>
      <c r="Y235" s="40">
        <v>0</v>
      </c>
      <c r="Z235" s="36">
        <v>0</v>
      </c>
      <c r="AA235" s="40">
        <v>0</v>
      </c>
      <c r="AB235" s="36">
        <v>0</v>
      </c>
      <c r="AC235" s="40">
        <v>0</v>
      </c>
      <c r="AD235" s="36">
        <v>0</v>
      </c>
      <c r="AE235" s="40">
        <v>0</v>
      </c>
      <c r="AF235" s="36">
        <v>0</v>
      </c>
      <c r="AG235" s="40">
        <v>0</v>
      </c>
      <c r="AH235" s="36">
        <v>0</v>
      </c>
      <c r="AI235" s="40">
        <v>1</v>
      </c>
      <c r="AJ235" s="36">
        <v>0</v>
      </c>
      <c r="AK235" s="40">
        <v>0</v>
      </c>
      <c r="AL235" s="36">
        <v>0</v>
      </c>
      <c r="AM235" s="347">
        <v>0</v>
      </c>
      <c r="AN235" s="363">
        <v>0</v>
      </c>
      <c r="AO235" s="373">
        <v>1</v>
      </c>
      <c r="AP235" s="57">
        <v>0</v>
      </c>
      <c r="AQ235" s="40">
        <v>0</v>
      </c>
      <c r="AR235" s="240">
        <v>0</v>
      </c>
      <c r="AS235" s="36">
        <v>0</v>
      </c>
      <c r="AT235" s="40">
        <v>0</v>
      </c>
      <c r="AU235" s="40">
        <v>0</v>
      </c>
      <c r="AV235" s="40">
        <v>0</v>
      </c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837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0</v>
      </c>
      <c r="D237" s="442">
        <f t="shared" si="76"/>
        <v>0</v>
      </c>
      <c r="E237" s="837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515"/>
      <c r="B238" s="498" t="s">
        <v>208</v>
      </c>
      <c r="C238" s="451">
        <f t="shared" si="75"/>
        <v>0</v>
      </c>
      <c r="D238" s="444">
        <f t="shared" si="76"/>
        <v>0</v>
      </c>
      <c r="E238" s="841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1472" t="s">
        <v>210</v>
      </c>
      <c r="C239" s="1449">
        <f t="shared" si="75"/>
        <v>0</v>
      </c>
      <c r="D239" s="1450">
        <f t="shared" si="76"/>
        <v>0</v>
      </c>
      <c r="E239" s="1448">
        <f t="shared" si="76"/>
        <v>0</v>
      </c>
      <c r="F239" s="1215"/>
      <c r="G239" s="1216"/>
      <c r="H239" s="1215"/>
      <c r="I239" s="1216"/>
      <c r="J239" s="1215"/>
      <c r="K239" s="1216"/>
      <c r="L239" s="1215"/>
      <c r="M239" s="1216"/>
      <c r="N239" s="1215"/>
      <c r="O239" s="1216"/>
      <c r="P239" s="1215"/>
      <c r="Q239" s="1216"/>
      <c r="R239" s="1215"/>
      <c r="S239" s="1216"/>
      <c r="T239" s="1215"/>
      <c r="U239" s="1216"/>
      <c r="V239" s="1215"/>
      <c r="W239" s="1216"/>
      <c r="X239" s="1215"/>
      <c r="Y239" s="1216"/>
      <c r="Z239" s="1215"/>
      <c r="AA239" s="1216"/>
      <c r="AB239" s="1215"/>
      <c r="AC239" s="1216"/>
      <c r="AD239" s="1215"/>
      <c r="AE239" s="1216"/>
      <c r="AF239" s="1215"/>
      <c r="AG239" s="1216"/>
      <c r="AH239" s="1215"/>
      <c r="AI239" s="1216"/>
      <c r="AJ239" s="804"/>
      <c r="AK239" s="587"/>
      <c r="AL239" s="1215"/>
      <c r="AM239" s="1419"/>
      <c r="AN239" s="363"/>
      <c r="AO239" s="373"/>
      <c r="AP239" s="57"/>
      <c r="AQ239" s="1216"/>
      <c r="AR239" s="1383"/>
      <c r="AS239" s="1215"/>
      <c r="AT239" s="1216"/>
      <c r="AU239" s="1216"/>
      <c r="AV239" s="1216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837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840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1212" t="s">
        <v>214</v>
      </c>
      <c r="C242" s="1449">
        <f t="shared" si="75"/>
        <v>3</v>
      </c>
      <c r="D242" s="1450">
        <f>SUM(F242+H242+J242+L242+N242)</f>
        <v>3</v>
      </c>
      <c r="E242" s="1448">
        <f>SUM(G242+I242+K242+M242+O242)</f>
        <v>0</v>
      </c>
      <c r="F242" s="1215">
        <v>0</v>
      </c>
      <c r="G242" s="1216">
        <v>0</v>
      </c>
      <c r="H242" s="1215">
        <v>0</v>
      </c>
      <c r="I242" s="1216">
        <v>0</v>
      </c>
      <c r="J242" s="1215">
        <v>3</v>
      </c>
      <c r="K242" s="1216">
        <v>0</v>
      </c>
      <c r="L242" s="1215">
        <v>0</v>
      </c>
      <c r="M242" s="1216">
        <v>0</v>
      </c>
      <c r="N242" s="1215">
        <v>0</v>
      </c>
      <c r="O242" s="1216">
        <v>0</v>
      </c>
      <c r="P242" s="1457"/>
      <c r="Q242" s="1458"/>
      <c r="R242" s="1457"/>
      <c r="S242" s="1458"/>
      <c r="T242" s="1457"/>
      <c r="U242" s="1458"/>
      <c r="V242" s="1457"/>
      <c r="W242" s="1458"/>
      <c r="X242" s="1457"/>
      <c r="Y242" s="1458"/>
      <c r="Z242" s="1457"/>
      <c r="AA242" s="1458"/>
      <c r="AB242" s="1457"/>
      <c r="AC242" s="1458"/>
      <c r="AD242" s="1457"/>
      <c r="AE242" s="1458"/>
      <c r="AF242" s="1457"/>
      <c r="AG242" s="1458"/>
      <c r="AH242" s="1457"/>
      <c r="AI242" s="1458"/>
      <c r="AJ242" s="1457"/>
      <c r="AK242" s="1458"/>
      <c r="AL242" s="1457"/>
      <c r="AM242" s="1473"/>
      <c r="AN242" s="1420">
        <v>0</v>
      </c>
      <c r="AO242" s="1227">
        <v>0</v>
      </c>
      <c r="AP242" s="1216">
        <v>3</v>
      </c>
      <c r="AQ242" s="1216">
        <v>0</v>
      </c>
      <c r="AR242" s="1460"/>
      <c r="AS242" s="1215">
        <v>0</v>
      </c>
      <c r="AT242" s="1216">
        <v>0</v>
      </c>
      <c r="AU242" s="1216">
        <v>1</v>
      </c>
      <c r="AV242" s="1216"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1</v>
      </c>
      <c r="D243" s="442">
        <f t="shared" ref="D243:E245" si="77">SUM(F243+H243+J243+L243+N243)</f>
        <v>1</v>
      </c>
      <c r="E243" s="837">
        <f t="shared" si="77"/>
        <v>0</v>
      </c>
      <c r="F243" s="36">
        <v>0</v>
      </c>
      <c r="G243" s="40">
        <v>0</v>
      </c>
      <c r="H243" s="36">
        <v>1</v>
      </c>
      <c r="I243" s="40">
        <v>0</v>
      </c>
      <c r="J243" s="36">
        <v>0</v>
      </c>
      <c r="K243" s="40">
        <v>0</v>
      </c>
      <c r="L243" s="36">
        <v>0</v>
      </c>
      <c r="M243" s="40">
        <v>0</v>
      </c>
      <c r="N243" s="36">
        <v>0</v>
      </c>
      <c r="O243" s="40">
        <v>0</v>
      </c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>
        <v>0</v>
      </c>
      <c r="AO243" s="373">
        <v>0</v>
      </c>
      <c r="AP243" s="57">
        <v>1</v>
      </c>
      <c r="AQ243" s="40">
        <v>0</v>
      </c>
      <c r="AR243" s="502"/>
      <c r="AS243" s="36">
        <v>0</v>
      </c>
      <c r="AT243" s="40">
        <v>0</v>
      </c>
      <c r="AU243" s="40">
        <v>0</v>
      </c>
      <c r="AV243" s="40">
        <v>0</v>
      </c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837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5</v>
      </c>
      <c r="D245" s="455">
        <f t="shared" si="77"/>
        <v>5</v>
      </c>
      <c r="E245" s="840">
        <f t="shared" si="77"/>
        <v>0</v>
      </c>
      <c r="F245" s="43">
        <v>0</v>
      </c>
      <c r="G245" s="63">
        <v>0</v>
      </c>
      <c r="H245" s="43">
        <v>2</v>
      </c>
      <c r="I245" s="63">
        <v>0</v>
      </c>
      <c r="J245" s="43">
        <v>2</v>
      </c>
      <c r="K245" s="63">
        <v>0</v>
      </c>
      <c r="L245" s="43">
        <v>1</v>
      </c>
      <c r="M245" s="63">
        <v>0</v>
      </c>
      <c r="N245" s="43">
        <v>0</v>
      </c>
      <c r="O245" s="63">
        <v>0</v>
      </c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5</v>
      </c>
      <c r="AQ245" s="43">
        <v>0</v>
      </c>
      <c r="AR245" s="504"/>
      <c r="AS245" s="43">
        <v>0</v>
      </c>
      <c r="AT245" s="63">
        <v>0</v>
      </c>
      <c r="AU245" s="63">
        <v>2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1474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842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1464"/>
      <c r="AN246" s="1227"/>
      <c r="AO246" s="1311"/>
      <c r="AP246" s="1430"/>
      <c r="AQ246" s="57"/>
      <c r="AR246" s="57"/>
      <c r="AS246" s="1215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838" t="s">
        <v>220</v>
      </c>
      <c r="C247" s="441">
        <f t="shared" si="75"/>
        <v>0</v>
      </c>
      <c r="D247" s="442">
        <f t="shared" si="78"/>
        <v>0</v>
      </c>
      <c r="E247" s="837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838" t="s">
        <v>221</v>
      </c>
      <c r="C248" s="441">
        <f t="shared" si="75"/>
        <v>0</v>
      </c>
      <c r="D248" s="442">
        <f t="shared" si="78"/>
        <v>0</v>
      </c>
      <c r="E248" s="837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838" t="s">
        <v>222</v>
      </c>
      <c r="C249" s="441">
        <f t="shared" si="75"/>
        <v>0</v>
      </c>
      <c r="D249" s="442">
        <f t="shared" si="78"/>
        <v>0</v>
      </c>
      <c r="E249" s="837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838" t="s">
        <v>223</v>
      </c>
      <c r="C250" s="436">
        <f t="shared" si="75"/>
        <v>0</v>
      </c>
      <c r="D250" s="437">
        <f t="shared" si="78"/>
        <v>0</v>
      </c>
      <c r="E250" s="842">
        <f t="shared" si="78"/>
        <v>0</v>
      </c>
      <c r="F250" s="36"/>
      <c r="G250" s="40"/>
      <c r="H250" s="36"/>
      <c r="I250" s="40"/>
      <c r="J250" s="36"/>
      <c r="K250" s="40"/>
      <c r="L250" s="36"/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/>
      <c r="AO250" s="37"/>
      <c r="AP250" s="41"/>
      <c r="AQ250" s="40"/>
      <c r="AR250" s="40"/>
      <c r="AS250" s="36"/>
      <c r="AT250" s="40"/>
      <c r="AU250" s="40"/>
      <c r="AV250" s="40"/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515"/>
      <c r="B251" s="469" t="s">
        <v>224</v>
      </c>
      <c r="C251" s="718">
        <f t="shared" si="75"/>
        <v>1</v>
      </c>
      <c r="D251" s="432">
        <f t="shared" si="78"/>
        <v>1</v>
      </c>
      <c r="E251" s="416">
        <f t="shared" si="78"/>
        <v>0</v>
      </c>
      <c r="F251" s="36">
        <v>0</v>
      </c>
      <c r="G251" s="40">
        <v>0</v>
      </c>
      <c r="H251" s="36">
        <v>0</v>
      </c>
      <c r="I251" s="40">
        <v>0</v>
      </c>
      <c r="J251" s="36">
        <v>0</v>
      </c>
      <c r="K251" s="40">
        <v>0</v>
      </c>
      <c r="L251" s="36">
        <v>0</v>
      </c>
      <c r="M251" s="40">
        <v>0</v>
      </c>
      <c r="N251" s="36">
        <v>0</v>
      </c>
      <c r="O251" s="40">
        <v>0</v>
      </c>
      <c r="P251" s="36">
        <v>0</v>
      </c>
      <c r="Q251" s="40">
        <v>0</v>
      </c>
      <c r="R251" s="36">
        <v>1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1474" t="s">
        <v>226</v>
      </c>
      <c r="C252" s="1449">
        <f t="shared" si="75"/>
        <v>0</v>
      </c>
      <c r="D252" s="1450">
        <f t="shared" si="78"/>
        <v>0</v>
      </c>
      <c r="E252" s="1448">
        <f t="shared" si="78"/>
        <v>0</v>
      </c>
      <c r="F252" s="1215"/>
      <c r="G252" s="1216"/>
      <c r="H252" s="1215"/>
      <c r="I252" s="1216"/>
      <c r="J252" s="1215"/>
      <c r="K252" s="1216"/>
      <c r="L252" s="1215"/>
      <c r="M252" s="1216"/>
      <c r="N252" s="1215"/>
      <c r="O252" s="1216"/>
      <c r="P252" s="1215"/>
      <c r="Q252" s="1216"/>
      <c r="R252" s="1215"/>
      <c r="S252" s="1216"/>
      <c r="T252" s="1215"/>
      <c r="U252" s="1216"/>
      <c r="V252" s="1215"/>
      <c r="W252" s="1216"/>
      <c r="X252" s="1215"/>
      <c r="Y252" s="1216"/>
      <c r="Z252" s="1215"/>
      <c r="AA252" s="1216"/>
      <c r="AB252" s="1215"/>
      <c r="AC252" s="1216"/>
      <c r="AD252" s="1215"/>
      <c r="AE252" s="1216"/>
      <c r="AF252" s="1215"/>
      <c r="AG252" s="1216"/>
      <c r="AH252" s="1215"/>
      <c r="AI252" s="1216"/>
      <c r="AJ252" s="1215"/>
      <c r="AK252" s="1216"/>
      <c r="AL252" s="1215"/>
      <c r="AM252" s="1419"/>
      <c r="AN252" s="363"/>
      <c r="AO252" s="373"/>
      <c r="AP252" s="57"/>
      <c r="AQ252" s="507"/>
      <c r="AR252" s="508"/>
      <c r="AS252" s="1215"/>
      <c r="AT252" s="1216"/>
      <c r="AU252" s="1216"/>
      <c r="AV252" s="1216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836" t="s">
        <v>227</v>
      </c>
      <c r="C253" s="436">
        <f t="shared" si="75"/>
        <v>0</v>
      </c>
      <c r="D253" s="437">
        <f t="shared" si="78"/>
        <v>0</v>
      </c>
      <c r="E253" s="842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515"/>
      <c r="B254" s="839" t="s">
        <v>228</v>
      </c>
      <c r="C254" s="1475">
        <f t="shared" si="75"/>
        <v>0</v>
      </c>
      <c r="D254" s="692">
        <f t="shared" si="78"/>
        <v>0</v>
      </c>
      <c r="E254" s="1470">
        <f t="shared" si="78"/>
        <v>0</v>
      </c>
      <c r="F254" s="1262"/>
      <c r="G254" s="1471"/>
      <c r="H254" s="1262"/>
      <c r="I254" s="1471"/>
      <c r="J254" s="1262"/>
      <c r="K254" s="1471"/>
      <c r="L254" s="1262"/>
      <c r="M254" s="1471"/>
      <c r="N254" s="1262"/>
      <c r="O254" s="1471"/>
      <c r="P254" s="1262"/>
      <c r="Q254" s="1471"/>
      <c r="R254" s="1262"/>
      <c r="S254" s="1471"/>
      <c r="T254" s="1262"/>
      <c r="U254" s="1471"/>
      <c r="V254" s="1262"/>
      <c r="W254" s="1471"/>
      <c r="X254" s="1262"/>
      <c r="Y254" s="1471"/>
      <c r="Z254" s="1262"/>
      <c r="AA254" s="1471"/>
      <c r="AB254" s="1262"/>
      <c r="AC254" s="1471"/>
      <c r="AD254" s="1262"/>
      <c r="AE254" s="1471"/>
      <c r="AF254" s="1262"/>
      <c r="AG254" s="1471"/>
      <c r="AH254" s="1262"/>
      <c r="AI254" s="1471"/>
      <c r="AJ254" s="1262"/>
      <c r="AK254" s="1471"/>
      <c r="AL254" s="1262"/>
      <c r="AM254" s="428"/>
      <c r="AN254" s="1467"/>
      <c r="AO254" s="1468"/>
      <c r="AP254" s="1471"/>
      <c r="AQ254" s="384"/>
      <c r="AR254" s="504"/>
      <c r="AS254" s="1262"/>
      <c r="AT254" s="1471"/>
      <c r="AU254" s="1471"/>
      <c r="AV254" s="1471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508" t="s">
        <v>229</v>
      </c>
      <c r="B255" s="5457"/>
      <c r="C255" s="436">
        <f t="shared" si="75"/>
        <v>0</v>
      </c>
      <c r="D255" s="437">
        <f t="shared" si="78"/>
        <v>0</v>
      </c>
      <c r="E255" s="842">
        <f t="shared" si="78"/>
        <v>0</v>
      </c>
      <c r="F255" s="55"/>
      <c r="G255" s="57"/>
      <c r="H255" s="55"/>
      <c r="I255" s="57"/>
      <c r="J255" s="55"/>
      <c r="K255" s="57"/>
      <c r="L255" s="55"/>
      <c r="M255" s="57"/>
      <c r="N255" s="55"/>
      <c r="O255" s="57"/>
      <c r="P255" s="55"/>
      <c r="Q255" s="57"/>
      <c r="R255" s="55"/>
      <c r="S255" s="57"/>
      <c r="T255" s="55"/>
      <c r="U255" s="57"/>
      <c r="V255" s="55"/>
      <c r="W255" s="57"/>
      <c r="X255" s="55"/>
      <c r="Y255" s="57"/>
      <c r="Z255" s="55"/>
      <c r="AA255" s="57"/>
      <c r="AB255" s="55"/>
      <c r="AC255" s="57"/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/>
      <c r="AO255" s="373"/>
      <c r="AP255" s="57"/>
      <c r="AQ255" s="57"/>
      <c r="AR255" s="439"/>
      <c r="AS255" s="55"/>
      <c r="AT255" s="57"/>
      <c r="AU255" s="57"/>
      <c r="AV255" s="57"/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837">
        <f t="shared" si="78"/>
        <v>0</v>
      </c>
      <c r="F256" s="36"/>
      <c r="G256" s="40"/>
      <c r="H256" s="36"/>
      <c r="I256" s="40"/>
      <c r="J256" s="36"/>
      <c r="K256" s="40"/>
      <c r="L256" s="36"/>
      <c r="M256" s="40"/>
      <c r="N256" s="36"/>
      <c r="O256" s="40"/>
      <c r="P256" s="36"/>
      <c r="Q256" s="40"/>
      <c r="R256" s="36"/>
      <c r="S256" s="40"/>
      <c r="T256" s="36"/>
      <c r="U256" s="40"/>
      <c r="V256" s="36"/>
      <c r="W256" s="40"/>
      <c r="X256" s="36"/>
      <c r="Y256" s="40"/>
      <c r="Z256" s="36"/>
      <c r="AA256" s="40"/>
      <c r="AB256" s="36"/>
      <c r="AC256" s="40"/>
      <c r="AD256" s="36"/>
      <c r="AE256" s="40"/>
      <c r="AF256" s="36"/>
      <c r="AG256" s="40"/>
      <c r="AH256" s="36"/>
      <c r="AI256" s="40"/>
      <c r="AJ256" s="36"/>
      <c r="AK256" s="40"/>
      <c r="AL256" s="36"/>
      <c r="AM256" s="347"/>
      <c r="AN256" s="363"/>
      <c r="AO256" s="373"/>
      <c r="AP256" s="57"/>
      <c r="AQ256" s="40"/>
      <c r="AR256" s="240"/>
      <c r="AS256" s="36"/>
      <c r="AT256" s="40"/>
      <c r="AU256" s="40"/>
      <c r="AV256" s="40"/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837">
        <f t="shared" si="78"/>
        <v>0</v>
      </c>
      <c r="F257" s="36"/>
      <c r="G257" s="40"/>
      <c r="H257" s="36"/>
      <c r="I257" s="40"/>
      <c r="J257" s="36"/>
      <c r="K257" s="40"/>
      <c r="L257" s="36"/>
      <c r="M257" s="40"/>
      <c r="N257" s="36"/>
      <c r="O257" s="40"/>
      <c r="P257" s="36"/>
      <c r="Q257" s="40"/>
      <c r="R257" s="36"/>
      <c r="S257" s="40"/>
      <c r="T257" s="36"/>
      <c r="U257" s="40"/>
      <c r="V257" s="36"/>
      <c r="W257" s="40"/>
      <c r="X257" s="36"/>
      <c r="Y257" s="40"/>
      <c r="Z257" s="36"/>
      <c r="AA257" s="40"/>
      <c r="AB257" s="36"/>
      <c r="AC257" s="40"/>
      <c r="AD257" s="36"/>
      <c r="AE257" s="40"/>
      <c r="AF257" s="36"/>
      <c r="AG257" s="40"/>
      <c r="AH257" s="36"/>
      <c r="AI257" s="40"/>
      <c r="AJ257" s="36"/>
      <c r="AK257" s="40"/>
      <c r="AL257" s="36"/>
      <c r="AM257" s="347"/>
      <c r="AN257" s="363"/>
      <c r="AO257" s="373"/>
      <c r="AP257" s="57"/>
      <c r="AQ257" s="40"/>
      <c r="AR257" s="240"/>
      <c r="AS257" s="36"/>
      <c r="AT257" s="40"/>
      <c r="AU257" s="40"/>
      <c r="AV257" s="40"/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2</v>
      </c>
      <c r="D258" s="442">
        <f t="shared" si="78"/>
        <v>0</v>
      </c>
      <c r="E258" s="837">
        <f t="shared" si="78"/>
        <v>2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1</v>
      </c>
      <c r="N258" s="36">
        <v>0</v>
      </c>
      <c r="O258" s="40">
        <v>1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1212" t="s">
        <v>234</v>
      </c>
      <c r="C259" s="441">
        <f t="shared" si="75"/>
        <v>2</v>
      </c>
      <c r="D259" s="442">
        <f t="shared" si="78"/>
        <v>2</v>
      </c>
      <c r="E259" s="837">
        <f t="shared" si="78"/>
        <v>0</v>
      </c>
      <c r="F259" s="58">
        <v>0</v>
      </c>
      <c r="G259" s="60">
        <v>0</v>
      </c>
      <c r="H259" s="58">
        <v>1</v>
      </c>
      <c r="I259" s="60">
        <v>0</v>
      </c>
      <c r="J259" s="58">
        <v>1</v>
      </c>
      <c r="K259" s="60">
        <v>0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2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0</v>
      </c>
      <c r="D260" s="442">
        <f t="shared" si="78"/>
        <v>0</v>
      </c>
      <c r="E260" s="837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837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837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515"/>
      <c r="B263" s="477" t="s">
        <v>238</v>
      </c>
      <c r="C263" s="454">
        <f t="shared" si="75"/>
        <v>0</v>
      </c>
      <c r="D263" s="455">
        <f t="shared" si="78"/>
        <v>0</v>
      </c>
      <c r="E263" s="840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718">
        <f t="shared" si="75"/>
        <v>0</v>
      </c>
      <c r="D264" s="432">
        <f t="shared" si="78"/>
        <v>0</v>
      </c>
      <c r="E264" s="416">
        <f t="shared" si="78"/>
        <v>0</v>
      </c>
      <c r="F264" s="719"/>
      <c r="G264" s="417"/>
      <c r="H264" s="719"/>
      <c r="I264" s="417"/>
      <c r="J264" s="719"/>
      <c r="K264" s="417"/>
      <c r="L264" s="719"/>
      <c r="M264" s="417"/>
      <c r="N264" s="719"/>
      <c r="O264" s="417"/>
      <c r="P264" s="719"/>
      <c r="Q264" s="417"/>
      <c r="R264" s="719"/>
      <c r="S264" s="417"/>
      <c r="T264" s="719"/>
      <c r="U264" s="417"/>
      <c r="V264" s="719"/>
      <c r="W264" s="417"/>
      <c r="X264" s="719"/>
      <c r="Y264" s="417"/>
      <c r="Z264" s="719"/>
      <c r="AA264" s="417"/>
      <c r="AB264" s="719"/>
      <c r="AC264" s="417"/>
      <c r="AD264" s="719"/>
      <c r="AE264" s="417"/>
      <c r="AF264" s="719"/>
      <c r="AG264" s="417"/>
      <c r="AH264" s="719"/>
      <c r="AI264" s="417"/>
      <c r="AJ264" s="719"/>
      <c r="AK264" s="417"/>
      <c r="AL264" s="719"/>
      <c r="AM264" s="395"/>
      <c r="AN264" s="363"/>
      <c r="AO264" s="373"/>
      <c r="AP264" s="57"/>
      <c r="AQ264" s="417"/>
      <c r="AR264" s="697"/>
      <c r="AS264" s="71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840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1467"/>
      <c r="AO265" s="1468"/>
      <c r="AP265" s="1471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517" t="s">
        <v>72</v>
      </c>
      <c r="D267" s="5517"/>
      <c r="E267" s="5517"/>
      <c r="F267" s="5094" t="s">
        <v>250</v>
      </c>
      <c r="G267" s="5096"/>
      <c r="H267" s="5094" t="s">
        <v>251</v>
      </c>
      <c r="I267" s="5096"/>
      <c r="J267" s="5094" t="s">
        <v>252</v>
      </c>
      <c r="K267" s="5096"/>
      <c r="L267" s="5094" t="s">
        <v>253</v>
      </c>
      <c r="M267" s="5096"/>
      <c r="N267" s="5094" t="s">
        <v>254</v>
      </c>
      <c r="O267" s="5096"/>
      <c r="P267" s="5094" t="s">
        <v>255</v>
      </c>
      <c r="Q267" s="5096"/>
      <c r="R267" s="5094" t="s">
        <v>256</v>
      </c>
      <c r="S267" s="5096"/>
      <c r="T267" s="5094" t="s">
        <v>257</v>
      </c>
      <c r="U267" s="5096"/>
      <c r="V267" s="5094" t="s">
        <v>258</v>
      </c>
      <c r="W267" s="5096"/>
      <c r="X267" s="5094" t="s">
        <v>259</v>
      </c>
      <c r="Y267" s="5096"/>
      <c r="Z267" s="5094" t="s">
        <v>260</v>
      </c>
      <c r="AA267" s="5096"/>
      <c r="AB267" s="5094" t="s">
        <v>261</v>
      </c>
      <c r="AC267" s="5096"/>
      <c r="AD267" s="5094" t="s">
        <v>262</v>
      </c>
      <c r="AE267" s="5096"/>
      <c r="AF267" s="5094" t="s">
        <v>263</v>
      </c>
      <c r="AG267" s="5096"/>
      <c r="AH267" s="5094" t="s">
        <v>264</v>
      </c>
      <c r="AI267" s="5096"/>
      <c r="AJ267" s="5094" t="s">
        <v>265</v>
      </c>
      <c r="AK267" s="5096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512"/>
      <c r="B268" s="5513"/>
      <c r="C268" s="1200" t="s">
        <v>97</v>
      </c>
      <c r="D268" s="1201" t="s">
        <v>62</v>
      </c>
      <c r="E268" s="849" t="s">
        <v>98</v>
      </c>
      <c r="F268" s="1220" t="s">
        <v>62</v>
      </c>
      <c r="G268" s="858" t="s">
        <v>98</v>
      </c>
      <c r="H268" s="1220" t="s">
        <v>62</v>
      </c>
      <c r="I268" s="858" t="s">
        <v>98</v>
      </c>
      <c r="J268" s="1220" t="s">
        <v>62</v>
      </c>
      <c r="K268" s="858" t="s">
        <v>98</v>
      </c>
      <c r="L268" s="1220" t="s">
        <v>62</v>
      </c>
      <c r="M268" s="858" t="s">
        <v>98</v>
      </c>
      <c r="N268" s="1220" t="s">
        <v>62</v>
      </c>
      <c r="O268" s="858" t="s">
        <v>98</v>
      </c>
      <c r="P268" s="1220" t="s">
        <v>62</v>
      </c>
      <c r="Q268" s="858" t="s">
        <v>98</v>
      </c>
      <c r="R268" s="1220" t="s">
        <v>62</v>
      </c>
      <c r="S268" s="858" t="s">
        <v>98</v>
      </c>
      <c r="T268" s="1220" t="s">
        <v>62</v>
      </c>
      <c r="U268" s="858" t="s">
        <v>98</v>
      </c>
      <c r="V268" s="1220" t="s">
        <v>62</v>
      </c>
      <c r="W268" s="858" t="s">
        <v>98</v>
      </c>
      <c r="X268" s="1220" t="s">
        <v>62</v>
      </c>
      <c r="Y268" s="858" t="s">
        <v>98</v>
      </c>
      <c r="Z268" s="1220" t="s">
        <v>62</v>
      </c>
      <c r="AA268" s="858" t="s">
        <v>98</v>
      </c>
      <c r="AB268" s="1220" t="s">
        <v>62</v>
      </c>
      <c r="AC268" s="858" t="s">
        <v>98</v>
      </c>
      <c r="AD268" s="1220" t="s">
        <v>62</v>
      </c>
      <c r="AE268" s="858" t="s">
        <v>98</v>
      </c>
      <c r="AF268" s="1220" t="s">
        <v>62</v>
      </c>
      <c r="AG268" s="858" t="s">
        <v>98</v>
      </c>
      <c r="AH268" s="1220" t="s">
        <v>62</v>
      </c>
      <c r="AI268" s="858" t="s">
        <v>98</v>
      </c>
      <c r="AJ268" s="1220" t="s">
        <v>62</v>
      </c>
      <c r="AK268" s="858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1222" t="s">
        <v>171</v>
      </c>
      <c r="C269" s="1380">
        <f>SUM(D269+E269)</f>
        <v>0</v>
      </c>
      <c r="D269" s="1381">
        <f>SUM(F269+H269+J269+L269+N269+P269+R269+T269+V269+X269+Z269+AB269+AD269+AF269+AH269+AJ269)</f>
        <v>0</v>
      </c>
      <c r="E269" s="1382">
        <f>SUM(G269+I269+K269+M269+O269+Q269+S269+U269+W269+Y269+AA269+AC269+AE269+AG269+AI269+AK269)</f>
        <v>0</v>
      </c>
      <c r="F269" s="1215"/>
      <c r="G269" s="1216"/>
      <c r="H269" s="1215"/>
      <c r="I269" s="1216"/>
      <c r="J269" s="1215"/>
      <c r="K269" s="1216"/>
      <c r="L269" s="1215"/>
      <c r="M269" s="1216"/>
      <c r="N269" s="1215"/>
      <c r="O269" s="1216"/>
      <c r="P269" s="1215"/>
      <c r="Q269" s="1216"/>
      <c r="R269" s="1215"/>
      <c r="S269" s="1216"/>
      <c r="T269" s="1215"/>
      <c r="U269" s="1216"/>
      <c r="V269" s="1215"/>
      <c r="W269" s="1216"/>
      <c r="X269" s="1215"/>
      <c r="Y269" s="1216"/>
      <c r="Z269" s="1215"/>
      <c r="AA269" s="1216"/>
      <c r="AB269" s="1215"/>
      <c r="AC269" s="1216"/>
      <c r="AD269" s="1215"/>
      <c r="AE269" s="1216"/>
      <c r="AF269" s="1215"/>
      <c r="AG269" s="1216"/>
      <c r="AH269" s="1215"/>
      <c r="AI269" s="1216"/>
      <c r="AJ269" s="1215"/>
      <c r="AK269" s="1216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527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845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1222" t="s">
        <v>171</v>
      </c>
      <c r="C271" s="1380">
        <f>SUM(D271+E271)</f>
        <v>0</v>
      </c>
      <c r="D271" s="1381">
        <f t="shared" si="80"/>
        <v>0</v>
      </c>
      <c r="E271" s="1382">
        <f t="shared" si="80"/>
        <v>0</v>
      </c>
      <c r="F271" s="1215"/>
      <c r="G271" s="1216"/>
      <c r="H271" s="1215"/>
      <c r="I271" s="1216"/>
      <c r="J271" s="1215"/>
      <c r="K271" s="1216"/>
      <c r="L271" s="1215"/>
      <c r="M271" s="1216"/>
      <c r="N271" s="1215"/>
      <c r="O271" s="1216"/>
      <c r="P271" s="1215"/>
      <c r="Q271" s="1216"/>
      <c r="R271" s="1215"/>
      <c r="S271" s="1216"/>
      <c r="T271" s="1215"/>
      <c r="U271" s="1216"/>
      <c r="V271" s="1215"/>
      <c r="W271" s="1216"/>
      <c r="X271" s="1215"/>
      <c r="Y271" s="1216"/>
      <c r="Z271" s="1215"/>
      <c r="AA271" s="1216"/>
      <c r="AB271" s="1215"/>
      <c r="AC271" s="1216"/>
      <c r="AD271" s="1215"/>
      <c r="AE271" s="1216"/>
      <c r="AF271" s="1215"/>
      <c r="AG271" s="1216"/>
      <c r="AH271" s="1215"/>
      <c r="AI271" s="1216"/>
      <c r="AJ271" s="1215"/>
      <c r="AK271" s="1216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527"/>
      <c r="B272" s="88" t="s">
        <v>85</v>
      </c>
      <c r="C272" s="1346">
        <f>SUM(D272+E272)</f>
        <v>0</v>
      </c>
      <c r="D272" s="242">
        <f t="shared" si="80"/>
        <v>0</v>
      </c>
      <c r="E272" s="1476">
        <f t="shared" si="80"/>
        <v>0</v>
      </c>
      <c r="F272" s="1262"/>
      <c r="G272" s="1471"/>
      <c r="H272" s="1262"/>
      <c r="I272" s="1471"/>
      <c r="J272" s="1262"/>
      <c r="K272" s="1471"/>
      <c r="L272" s="1262"/>
      <c r="M272" s="1471"/>
      <c r="N272" s="1262"/>
      <c r="O272" s="1471"/>
      <c r="P272" s="1262"/>
      <c r="Q272" s="1471"/>
      <c r="R272" s="1262"/>
      <c r="S272" s="1471"/>
      <c r="T272" s="1262"/>
      <c r="U272" s="1471"/>
      <c r="V272" s="1262"/>
      <c r="W272" s="1471"/>
      <c r="X272" s="1262"/>
      <c r="Y272" s="1471"/>
      <c r="Z272" s="1262"/>
      <c r="AA272" s="1471"/>
      <c r="AB272" s="1262"/>
      <c r="AC272" s="1471"/>
      <c r="AD272" s="1262"/>
      <c r="AE272" s="1471"/>
      <c r="AF272" s="1262"/>
      <c r="AG272" s="1471"/>
      <c r="AH272" s="1262"/>
      <c r="AI272" s="1471"/>
      <c r="AJ272" s="1262"/>
      <c r="AK272" s="1471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529" t="s">
        <v>271</v>
      </c>
      <c r="G274" s="5170"/>
      <c r="H274" s="5170"/>
      <c r="I274" s="5170"/>
      <c r="J274" s="5170"/>
      <c r="K274" s="5170"/>
      <c r="L274" s="5170"/>
      <c r="M274" s="5170"/>
      <c r="N274" s="5170"/>
      <c r="O274" s="5170"/>
      <c r="P274" s="5170"/>
      <c r="Q274" s="5170"/>
      <c r="R274" s="5170"/>
      <c r="S274" s="5170"/>
      <c r="T274" s="5170"/>
      <c r="U274" s="5170"/>
      <c r="V274" s="5170"/>
      <c r="W274" s="5170"/>
      <c r="X274" s="5170"/>
      <c r="Y274" s="5170"/>
      <c r="Z274" s="5170"/>
      <c r="AA274" s="5170"/>
      <c r="AB274" s="5170"/>
      <c r="AC274" s="5170"/>
      <c r="AD274" s="5170"/>
      <c r="AE274" s="5170"/>
      <c r="AF274" s="5170"/>
      <c r="AG274" s="5170"/>
      <c r="AH274" s="5170"/>
      <c r="AI274" s="5170"/>
      <c r="AJ274" s="5170"/>
      <c r="AK274" s="5530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512"/>
      <c r="D275" s="4790"/>
      <c r="E275" s="5513"/>
      <c r="F275" s="5529" t="s">
        <v>183</v>
      </c>
      <c r="G275" s="5531"/>
      <c r="H275" s="5529" t="s">
        <v>184</v>
      </c>
      <c r="I275" s="5531"/>
      <c r="J275" s="5529" t="s">
        <v>119</v>
      </c>
      <c r="K275" s="5531"/>
      <c r="L275" s="5529" t="s">
        <v>12</v>
      </c>
      <c r="M275" s="5531"/>
      <c r="N275" s="5094" t="s">
        <v>13</v>
      </c>
      <c r="O275" s="5096"/>
      <c r="P275" s="5094" t="s">
        <v>14</v>
      </c>
      <c r="Q275" s="5096"/>
      <c r="R275" s="5094" t="s">
        <v>15</v>
      </c>
      <c r="S275" s="5096"/>
      <c r="T275" s="5094" t="s">
        <v>16</v>
      </c>
      <c r="U275" s="5096"/>
      <c r="V275" s="5094" t="s">
        <v>17</v>
      </c>
      <c r="W275" s="5096"/>
      <c r="X275" s="5094" t="s">
        <v>18</v>
      </c>
      <c r="Y275" s="5096"/>
      <c r="Z275" s="5094" t="s">
        <v>273</v>
      </c>
      <c r="AA275" s="5096"/>
      <c r="AB275" s="5094" t="s">
        <v>45</v>
      </c>
      <c r="AC275" s="5096"/>
      <c r="AD275" s="5094" t="s">
        <v>46</v>
      </c>
      <c r="AE275" s="5096"/>
      <c r="AF275" s="5094" t="s">
        <v>274</v>
      </c>
      <c r="AG275" s="5096"/>
      <c r="AH275" s="5094" t="s">
        <v>275</v>
      </c>
      <c r="AI275" s="5096"/>
      <c r="AJ275" s="5501" t="s">
        <v>276</v>
      </c>
      <c r="AK275" s="5532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528"/>
      <c r="B276" s="5527"/>
      <c r="C276" s="805" t="s">
        <v>97</v>
      </c>
      <c r="D276" s="806" t="s">
        <v>62</v>
      </c>
      <c r="E276" s="833" t="s">
        <v>98</v>
      </c>
      <c r="F276" s="807" t="s">
        <v>62</v>
      </c>
      <c r="G276" s="686" t="s">
        <v>98</v>
      </c>
      <c r="H276" s="807" t="s">
        <v>62</v>
      </c>
      <c r="I276" s="686" t="s">
        <v>98</v>
      </c>
      <c r="J276" s="807" t="s">
        <v>62</v>
      </c>
      <c r="K276" s="686" t="s">
        <v>98</v>
      </c>
      <c r="L276" s="807" t="s">
        <v>62</v>
      </c>
      <c r="M276" s="686" t="s">
        <v>98</v>
      </c>
      <c r="N276" s="807" t="s">
        <v>62</v>
      </c>
      <c r="O276" s="686" t="s">
        <v>98</v>
      </c>
      <c r="P276" s="807" t="s">
        <v>62</v>
      </c>
      <c r="Q276" s="686" t="s">
        <v>98</v>
      </c>
      <c r="R276" s="807" t="s">
        <v>62</v>
      </c>
      <c r="S276" s="686" t="s">
        <v>98</v>
      </c>
      <c r="T276" s="857" t="s">
        <v>62</v>
      </c>
      <c r="U276" s="857" t="s">
        <v>98</v>
      </c>
      <c r="V276" s="1477" t="s">
        <v>62</v>
      </c>
      <c r="W276" s="686" t="s">
        <v>98</v>
      </c>
      <c r="X276" s="807" t="s">
        <v>62</v>
      </c>
      <c r="Y276" s="686" t="s">
        <v>98</v>
      </c>
      <c r="Z276" s="807" t="s">
        <v>62</v>
      </c>
      <c r="AA276" s="686" t="s">
        <v>98</v>
      </c>
      <c r="AB276" s="807" t="s">
        <v>62</v>
      </c>
      <c r="AC276" s="686" t="s">
        <v>98</v>
      </c>
      <c r="AD276" s="807" t="s">
        <v>62</v>
      </c>
      <c r="AE276" s="686" t="s">
        <v>98</v>
      </c>
      <c r="AF276" s="807" t="s">
        <v>62</v>
      </c>
      <c r="AG276" s="686" t="s">
        <v>98</v>
      </c>
      <c r="AH276" s="807" t="s">
        <v>62</v>
      </c>
      <c r="AI276" s="686" t="s">
        <v>98</v>
      </c>
      <c r="AJ276" s="807" t="s">
        <v>62</v>
      </c>
      <c r="AK276" s="687" t="s">
        <v>98</v>
      </c>
      <c r="AL276" s="5513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809">
        <f>SUM(D277+E277)</f>
        <v>0</v>
      </c>
      <c r="D277" s="810">
        <f>SUM(F277+H277+J277+L277+N277+P277+R277+T277+V277+X277+Z277+AB277+AD277+AF277+AH277+AJ277)</f>
        <v>0</v>
      </c>
      <c r="E277" s="1214">
        <f>SUM(G277+I277+K277+M277+O277+Q277+S277+U277+W277+Y277+AA277+AC277+AE277+AG277+AI277+AK277)</f>
        <v>0</v>
      </c>
      <c r="F277" s="1215"/>
      <c r="G277" s="1216"/>
      <c r="H277" s="1215"/>
      <c r="I277" s="1216"/>
      <c r="J277" s="1215"/>
      <c r="K277" s="1216"/>
      <c r="L277" s="1215"/>
      <c r="M277" s="1216"/>
      <c r="N277" s="1215"/>
      <c r="O277" s="1216"/>
      <c r="P277" s="1215"/>
      <c r="Q277" s="1216"/>
      <c r="R277" s="1215"/>
      <c r="S277" s="1216"/>
      <c r="T277" s="1215"/>
      <c r="U277" s="1216"/>
      <c r="V277" s="1215"/>
      <c r="W277" s="1216"/>
      <c r="X277" s="1215"/>
      <c r="Y277" s="1216"/>
      <c r="Z277" s="1215"/>
      <c r="AA277" s="1216"/>
      <c r="AB277" s="1215"/>
      <c r="AC277" s="1216"/>
      <c r="AD277" s="1215"/>
      <c r="AE277" s="1216"/>
      <c r="AF277" s="1215"/>
      <c r="AG277" s="1216"/>
      <c r="AH277" s="1215"/>
      <c r="AI277" s="1216"/>
      <c r="AJ277" s="1215"/>
      <c r="AK277" s="1226"/>
      <c r="AL277" s="1216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527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698" t="s">
        <v>73</v>
      </c>
      <c r="C279" s="721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1394"/>
      <c r="AW279" s="1395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527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1403"/>
      <c r="AW280" s="1378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1403"/>
      <c r="AW281" s="1378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516" t="s">
        <v>281</v>
      </c>
      <c r="D282" s="5516"/>
      <c r="E282" s="5516"/>
      <c r="F282" s="5094" t="s">
        <v>282</v>
      </c>
      <c r="G282" s="5095"/>
      <c r="H282" s="5095"/>
      <c r="I282" s="5095"/>
      <c r="J282" s="5095"/>
      <c r="K282" s="5095"/>
      <c r="L282" s="5095"/>
      <c r="M282" s="5095"/>
      <c r="N282" s="5095"/>
      <c r="O282" s="5095"/>
      <c r="P282" s="5095"/>
      <c r="Q282" s="5095"/>
      <c r="R282" s="5095"/>
      <c r="S282" s="5095"/>
      <c r="T282" s="5095"/>
      <c r="U282" s="5095"/>
      <c r="V282" s="5095"/>
      <c r="W282" s="5095"/>
      <c r="X282" s="5095"/>
      <c r="Y282" s="5095"/>
      <c r="Z282" s="5095"/>
      <c r="AA282" s="5095"/>
      <c r="AB282" s="5095"/>
      <c r="AC282" s="5095"/>
      <c r="AD282" s="5095"/>
      <c r="AE282" s="5095"/>
      <c r="AF282" s="5095"/>
      <c r="AG282" s="5095"/>
      <c r="AH282" s="5095"/>
      <c r="AI282" s="5095"/>
      <c r="AJ282" s="5095"/>
      <c r="AK282" s="5095"/>
      <c r="AL282" s="5095"/>
      <c r="AM282" s="5325"/>
      <c r="AN282" s="5146" t="s">
        <v>85</v>
      </c>
      <c r="AO282" s="5146"/>
      <c r="AP282" s="5502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1403"/>
      <c r="AW282" s="1378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516"/>
      <c r="D283" s="5516"/>
      <c r="E283" s="5516"/>
      <c r="F283" s="5501" t="s">
        <v>284</v>
      </c>
      <c r="G283" s="5146"/>
      <c r="H283" s="5501" t="s">
        <v>183</v>
      </c>
      <c r="I283" s="5146"/>
      <c r="J283" s="5501" t="s">
        <v>184</v>
      </c>
      <c r="K283" s="5146"/>
      <c r="L283" s="5501" t="s">
        <v>119</v>
      </c>
      <c r="M283" s="5146"/>
      <c r="N283" s="5501" t="s">
        <v>12</v>
      </c>
      <c r="O283" s="5146"/>
      <c r="P283" s="5501" t="s">
        <v>121</v>
      </c>
      <c r="Q283" s="5502"/>
      <c r="R283" s="5501" t="s">
        <v>122</v>
      </c>
      <c r="S283" s="5502"/>
      <c r="T283" s="5501" t="s">
        <v>123</v>
      </c>
      <c r="U283" s="5502"/>
      <c r="V283" s="5501" t="s">
        <v>124</v>
      </c>
      <c r="W283" s="5502"/>
      <c r="X283" s="5501" t="s">
        <v>125</v>
      </c>
      <c r="Y283" s="5502"/>
      <c r="Z283" s="5501" t="s">
        <v>126</v>
      </c>
      <c r="AA283" s="5502"/>
      <c r="AB283" s="5501" t="s">
        <v>127</v>
      </c>
      <c r="AC283" s="5502"/>
      <c r="AD283" s="5501" t="s">
        <v>128</v>
      </c>
      <c r="AE283" s="5502"/>
      <c r="AF283" s="5501" t="s">
        <v>129</v>
      </c>
      <c r="AG283" s="5502"/>
      <c r="AH283" s="5501" t="s">
        <v>130</v>
      </c>
      <c r="AI283" s="5502"/>
      <c r="AJ283" s="5501" t="s">
        <v>131</v>
      </c>
      <c r="AK283" s="5502"/>
      <c r="AL283" s="5501" t="s">
        <v>132</v>
      </c>
      <c r="AM283" s="5532"/>
      <c r="AN283" s="4887" t="s">
        <v>285</v>
      </c>
      <c r="AO283" s="4887" t="s">
        <v>286</v>
      </c>
      <c r="AP283" s="4889" t="s">
        <v>287</v>
      </c>
      <c r="AQ283" s="5533"/>
      <c r="AR283" s="5534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512"/>
      <c r="B284" s="5513"/>
      <c r="C284" s="1200" t="s">
        <v>97</v>
      </c>
      <c r="D284" s="1201" t="s">
        <v>62</v>
      </c>
      <c r="E284" s="858" t="s">
        <v>98</v>
      </c>
      <c r="F284" s="1200" t="s">
        <v>288</v>
      </c>
      <c r="G284" s="1202" t="s">
        <v>98</v>
      </c>
      <c r="H284" s="1200" t="s">
        <v>288</v>
      </c>
      <c r="I284" s="1202" t="s">
        <v>98</v>
      </c>
      <c r="J284" s="1200" t="s">
        <v>288</v>
      </c>
      <c r="K284" s="1202" t="s">
        <v>98</v>
      </c>
      <c r="L284" s="1200" t="s">
        <v>288</v>
      </c>
      <c r="M284" s="1202" t="s">
        <v>98</v>
      </c>
      <c r="N284" s="1200" t="s">
        <v>288</v>
      </c>
      <c r="O284" s="1202" t="s">
        <v>98</v>
      </c>
      <c r="P284" s="1200" t="s">
        <v>288</v>
      </c>
      <c r="Q284" s="1202" t="s">
        <v>98</v>
      </c>
      <c r="R284" s="1200" t="s">
        <v>288</v>
      </c>
      <c r="S284" s="1202" t="s">
        <v>98</v>
      </c>
      <c r="T284" s="1200" t="s">
        <v>288</v>
      </c>
      <c r="U284" s="1202" t="s">
        <v>98</v>
      </c>
      <c r="V284" s="1200" t="s">
        <v>288</v>
      </c>
      <c r="W284" s="1202" t="s">
        <v>98</v>
      </c>
      <c r="X284" s="1200" t="s">
        <v>288</v>
      </c>
      <c r="Y284" s="1202" t="s">
        <v>98</v>
      </c>
      <c r="Z284" s="1200" t="s">
        <v>288</v>
      </c>
      <c r="AA284" s="1202" t="s">
        <v>98</v>
      </c>
      <c r="AB284" s="1200" t="s">
        <v>288</v>
      </c>
      <c r="AC284" s="1202" t="s">
        <v>98</v>
      </c>
      <c r="AD284" s="1200" t="s">
        <v>288</v>
      </c>
      <c r="AE284" s="1202" t="s">
        <v>98</v>
      </c>
      <c r="AF284" s="1200" t="s">
        <v>288</v>
      </c>
      <c r="AG284" s="1202" t="s">
        <v>98</v>
      </c>
      <c r="AH284" s="1200" t="s">
        <v>288</v>
      </c>
      <c r="AI284" s="1202" t="s">
        <v>98</v>
      </c>
      <c r="AJ284" s="1200" t="s">
        <v>288</v>
      </c>
      <c r="AK284" s="1202" t="s">
        <v>98</v>
      </c>
      <c r="AL284" s="1200" t="s">
        <v>288</v>
      </c>
      <c r="AM284" s="1203" t="s">
        <v>98</v>
      </c>
      <c r="AN284" s="5535"/>
      <c r="AO284" s="5535"/>
      <c r="AP284" s="5513"/>
      <c r="AQ284" s="1200" t="s">
        <v>289</v>
      </c>
      <c r="AR284" s="1478" t="s">
        <v>290</v>
      </c>
      <c r="AS284" s="5515"/>
      <c r="AT284" s="5515"/>
      <c r="AU284" s="5513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454" t="s">
        <v>291</v>
      </c>
      <c r="B285" s="5455"/>
      <c r="C285" s="1443">
        <f t="shared" ref="C285:C294" si="82">SUM(D285+E285)</f>
        <v>3</v>
      </c>
      <c r="D285" s="1444">
        <f>SUM(F285+H285+J285+L285+N285+P285+R285+T285+V285+X285+Z285+AB285+AD285+AF285+AH285+AJ285+AL285)</f>
        <v>1</v>
      </c>
      <c r="E285" s="856">
        <f>SUM(G285+I285+K285+M285+O285+Q285+S285+U285+W285+Y285+AA285+AC285+AE285+AG285+AI285+AK285+AM285)</f>
        <v>2</v>
      </c>
      <c r="F285" s="1443">
        <f>SUM(F295:F303)</f>
        <v>0</v>
      </c>
      <c r="G285" s="1479">
        <f>SUM(G295:G303)</f>
        <v>0</v>
      </c>
      <c r="H285" s="1443">
        <f>SUM(H295:H303)</f>
        <v>0</v>
      </c>
      <c r="I285" s="1479">
        <f>SUM(I295:I303)</f>
        <v>0</v>
      </c>
      <c r="J285" s="1443">
        <f>SUM(J295:J303)</f>
        <v>0</v>
      </c>
      <c r="K285" s="1479">
        <f>SUM(K286:K303)</f>
        <v>0</v>
      </c>
      <c r="L285" s="1443">
        <f>SUM(L295:L303)</f>
        <v>0</v>
      </c>
      <c r="M285" s="1479">
        <f>SUM(M286:M303)</f>
        <v>0</v>
      </c>
      <c r="N285" s="1443">
        <f>SUM(N295:N303)</f>
        <v>0</v>
      </c>
      <c r="O285" s="1479">
        <f>SUM(O286:O303)</f>
        <v>0</v>
      </c>
      <c r="P285" s="1443">
        <f>SUM(P295:P303)</f>
        <v>0</v>
      </c>
      <c r="Q285" s="1479">
        <f>SUM(Q286:Q303)</f>
        <v>1</v>
      </c>
      <c r="R285" s="1443">
        <f>SUM(R295:R303)</f>
        <v>0</v>
      </c>
      <c r="S285" s="1479">
        <f>SUM(S286:S303)</f>
        <v>0</v>
      </c>
      <c r="T285" s="1443">
        <f>SUM(T295:T303)</f>
        <v>0</v>
      </c>
      <c r="U285" s="1479">
        <f>SUM(U286:U303)</f>
        <v>0</v>
      </c>
      <c r="V285" s="1443">
        <f>SUM(V295:V303)</f>
        <v>0</v>
      </c>
      <c r="W285" s="1479">
        <f>SUM(W286:W303)</f>
        <v>0</v>
      </c>
      <c r="X285" s="1443">
        <f>SUM(X295:X303)</f>
        <v>0</v>
      </c>
      <c r="Y285" s="1479">
        <f>SUM(Y286:Y303)</f>
        <v>0</v>
      </c>
      <c r="Z285" s="1443">
        <f>SUM(Z295:Z303)</f>
        <v>1</v>
      </c>
      <c r="AA285" s="1479">
        <f>SUM(AA286:AA303)</f>
        <v>0</v>
      </c>
      <c r="AB285" s="1443">
        <f t="shared" ref="AB285:AM285" si="83">SUM(AB295:AB303)</f>
        <v>0</v>
      </c>
      <c r="AC285" s="1479">
        <f>SUM(AC286:AC303)</f>
        <v>0</v>
      </c>
      <c r="AD285" s="1443">
        <f t="shared" si="83"/>
        <v>0</v>
      </c>
      <c r="AE285" s="1479">
        <f t="shared" si="83"/>
        <v>1</v>
      </c>
      <c r="AF285" s="1443">
        <f t="shared" si="83"/>
        <v>0</v>
      </c>
      <c r="AG285" s="1479">
        <f t="shared" si="83"/>
        <v>0</v>
      </c>
      <c r="AH285" s="1443">
        <f t="shared" si="83"/>
        <v>0</v>
      </c>
      <c r="AI285" s="1479">
        <f t="shared" si="83"/>
        <v>0</v>
      </c>
      <c r="AJ285" s="1443">
        <f t="shared" si="83"/>
        <v>0</v>
      </c>
      <c r="AK285" s="1479">
        <f t="shared" si="83"/>
        <v>0</v>
      </c>
      <c r="AL285" s="1443">
        <f>SUM(AL295:AL303)</f>
        <v>0</v>
      </c>
      <c r="AM285" s="1480">
        <f t="shared" si="83"/>
        <v>0</v>
      </c>
      <c r="AN285" s="802">
        <f t="shared" ref="AN285:AU285" si="84">SUM(AN286:AN303)</f>
        <v>0</v>
      </c>
      <c r="AO285" s="802">
        <f t="shared" si="84"/>
        <v>0</v>
      </c>
      <c r="AP285" s="814">
        <f t="shared" si="84"/>
        <v>0</v>
      </c>
      <c r="AQ285" s="1443">
        <f t="shared" si="84"/>
        <v>0</v>
      </c>
      <c r="AR285" s="814">
        <f t="shared" si="84"/>
        <v>0</v>
      </c>
      <c r="AS285" s="815">
        <f t="shared" si="84"/>
        <v>0</v>
      </c>
      <c r="AT285" s="815">
        <f t="shared" si="84"/>
        <v>0</v>
      </c>
      <c r="AU285" s="856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1481" t="s">
        <v>33</v>
      </c>
      <c r="C286" s="234">
        <f t="shared" si="82"/>
        <v>0</v>
      </c>
      <c r="D286" s="1164"/>
      <c r="E286" s="1482">
        <f t="shared" ref="E286:E294" si="85">SUM(K286+M286+O286+Q286+S286+U286+W286+Y286+AA286+AC286)</f>
        <v>0</v>
      </c>
      <c r="F286" s="1483"/>
      <c r="G286" s="507"/>
      <c r="H286" s="1483"/>
      <c r="I286" s="507"/>
      <c r="J286" s="1483"/>
      <c r="K286" s="57"/>
      <c r="L286" s="1483"/>
      <c r="M286" s="57"/>
      <c r="N286" s="1483"/>
      <c r="O286" s="57"/>
      <c r="P286" s="1483"/>
      <c r="Q286" s="57"/>
      <c r="R286" s="1483"/>
      <c r="S286" s="57"/>
      <c r="T286" s="1483"/>
      <c r="U286" s="57"/>
      <c r="V286" s="1483"/>
      <c r="W286" s="57"/>
      <c r="X286" s="1483"/>
      <c r="Y286" s="57"/>
      <c r="Z286" s="1483"/>
      <c r="AA286" s="57"/>
      <c r="AB286" s="1483"/>
      <c r="AC286" s="57"/>
      <c r="AD286" s="1483"/>
      <c r="AE286" s="507"/>
      <c r="AF286" s="1483"/>
      <c r="AG286" s="507"/>
      <c r="AH286" s="1483"/>
      <c r="AI286" s="507"/>
      <c r="AJ286" s="1483"/>
      <c r="AK286" s="507"/>
      <c r="AL286" s="1483"/>
      <c r="AM286" s="551"/>
      <c r="AN286" s="1484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842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837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837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837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837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837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837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536"/>
      <c r="B294" s="844" t="s">
        <v>299</v>
      </c>
      <c r="C294" s="287">
        <f t="shared" si="82"/>
        <v>1</v>
      </c>
      <c r="D294" s="559"/>
      <c r="E294" s="840">
        <f t="shared" si="85"/>
        <v>1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>
        <v>1</v>
      </c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>
        <v>0</v>
      </c>
      <c r="AO294" s="244">
        <v>0</v>
      </c>
      <c r="AP294" s="63">
        <v>0</v>
      </c>
      <c r="AQ294" s="43">
        <v>0</v>
      </c>
      <c r="AR294" s="63">
        <v>0</v>
      </c>
      <c r="AS294" s="298">
        <v>0</v>
      </c>
      <c r="AT294" s="298">
        <v>0</v>
      </c>
      <c r="AU294" s="63">
        <v>0</v>
      </c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1481" t="s">
        <v>33</v>
      </c>
      <c r="C295" s="436">
        <f t="shared" ref="C295:C303" si="93">SUM(D295+E295)</f>
        <v>0</v>
      </c>
      <c r="D295" s="437">
        <f>SUM(F295+H295+J295+L295+N295+P295+R295+T295+V295+X295+Z295+AB295+AD295+AF295+AH295+AJ295+AL295)</f>
        <v>0</v>
      </c>
      <c r="E295" s="842">
        <f>SUM(G295+I295+K295+M295+O295+Q295+S295+U295+W295+Y295+AA295+AC295+AE295+AG295+AI295+AK295+AM295)</f>
        <v>0</v>
      </c>
      <c r="F295" s="1169"/>
      <c r="G295" s="1170"/>
      <c r="H295" s="1171"/>
      <c r="I295" s="1170"/>
      <c r="J295" s="1171"/>
      <c r="K295" s="381"/>
      <c r="L295" s="1172"/>
      <c r="M295" s="1170"/>
      <c r="N295" s="1171"/>
      <c r="O295" s="1173"/>
      <c r="P295" s="1169"/>
      <c r="Q295" s="1170"/>
      <c r="R295" s="1171"/>
      <c r="S295" s="1173"/>
      <c r="T295" s="1169"/>
      <c r="U295" s="1170"/>
      <c r="V295" s="1171"/>
      <c r="W295" s="1173"/>
      <c r="X295" s="1169"/>
      <c r="Y295" s="1170"/>
      <c r="Z295" s="1171"/>
      <c r="AA295" s="1173"/>
      <c r="AB295" s="1169"/>
      <c r="AC295" s="1170"/>
      <c r="AD295" s="1171"/>
      <c r="AE295" s="1173"/>
      <c r="AF295" s="1169"/>
      <c r="AG295" s="1170"/>
      <c r="AH295" s="1171"/>
      <c r="AI295" s="1173"/>
      <c r="AJ295" s="1169"/>
      <c r="AK295" s="1170"/>
      <c r="AL295" s="1171"/>
      <c r="AM295" s="1174"/>
      <c r="AN295" s="1484"/>
      <c r="AO295" s="373"/>
      <c r="AP295" s="57"/>
      <c r="AQ295" s="55"/>
      <c r="AR295" s="57"/>
      <c r="AS295" s="439"/>
      <c r="AT295" s="439"/>
      <c r="AU295" s="57"/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842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2</v>
      </c>
      <c r="D297" s="235">
        <f t="shared" si="94"/>
        <v>1</v>
      </c>
      <c r="E297" s="837">
        <f t="shared" si="94"/>
        <v>1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/>
      <c r="S297" s="38"/>
      <c r="T297" s="36"/>
      <c r="U297" s="41"/>
      <c r="V297" s="237"/>
      <c r="W297" s="38"/>
      <c r="X297" s="36"/>
      <c r="Y297" s="41"/>
      <c r="Z297" s="237">
        <v>1</v>
      </c>
      <c r="AA297" s="38"/>
      <c r="AB297" s="36"/>
      <c r="AC297" s="41"/>
      <c r="AD297" s="237"/>
      <c r="AE297" s="38">
        <v>1</v>
      </c>
      <c r="AF297" s="36"/>
      <c r="AG297" s="41"/>
      <c r="AH297" s="237"/>
      <c r="AI297" s="38"/>
      <c r="AJ297" s="36"/>
      <c r="AK297" s="41"/>
      <c r="AL297" s="237"/>
      <c r="AM297" s="39"/>
      <c r="AN297" s="237">
        <v>0</v>
      </c>
      <c r="AO297" s="237">
        <v>0</v>
      </c>
      <c r="AP297" s="40">
        <v>0</v>
      </c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837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837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837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837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837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305"/>
      <c r="B303" s="844" t="s">
        <v>299</v>
      </c>
      <c r="C303" s="287">
        <f t="shared" si="93"/>
        <v>0</v>
      </c>
      <c r="D303" s="288">
        <f t="shared" si="94"/>
        <v>0</v>
      </c>
      <c r="E303" s="840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1485"/>
      <c r="AY303" s="1486"/>
      <c r="AZ303" s="1486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1485"/>
      <c r="AY304" s="1486"/>
      <c r="AZ304" s="1486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094" t="s">
        <v>302</v>
      </c>
      <c r="G305" s="5095"/>
      <c r="H305" s="5095"/>
      <c r="I305" s="5095"/>
      <c r="J305" s="5095"/>
      <c r="K305" s="5095"/>
      <c r="L305" s="5095"/>
      <c r="M305" s="5095"/>
      <c r="N305" s="5095"/>
      <c r="O305" s="5095"/>
      <c r="P305" s="5095"/>
      <c r="Q305" s="5095"/>
      <c r="R305" s="5095"/>
      <c r="S305" s="5095"/>
      <c r="T305" s="5095"/>
      <c r="U305" s="5095"/>
      <c r="V305" s="5095"/>
      <c r="W305" s="5095"/>
      <c r="X305" s="5095"/>
      <c r="Y305" s="5095"/>
      <c r="Z305" s="5095"/>
      <c r="AA305" s="5095"/>
      <c r="AB305" s="5095"/>
      <c r="AC305" s="5095"/>
      <c r="AD305" s="5095"/>
      <c r="AE305" s="5095"/>
      <c r="AF305" s="5095"/>
      <c r="AG305" s="5095"/>
      <c r="AH305" s="5095"/>
      <c r="AI305" s="5095"/>
      <c r="AJ305" s="5095"/>
      <c r="AK305" s="5095"/>
      <c r="AL305" s="5095"/>
      <c r="AM305" s="5095"/>
      <c r="AN305" s="5095"/>
      <c r="AO305" s="5095"/>
      <c r="AP305" s="5095"/>
      <c r="AQ305" s="5095"/>
      <c r="AR305" s="5095"/>
      <c r="AS305" s="5325"/>
      <c r="AT305" s="5178" t="s">
        <v>283</v>
      </c>
      <c r="AU305" s="5537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540"/>
      <c r="D306" s="4909"/>
      <c r="E306" s="5305"/>
      <c r="F306" s="5501" t="s">
        <v>303</v>
      </c>
      <c r="G306" s="5146"/>
      <c r="H306" s="5501" t="s">
        <v>304</v>
      </c>
      <c r="I306" s="5146"/>
      <c r="J306" s="5501" t="s">
        <v>305</v>
      </c>
      <c r="K306" s="5146"/>
      <c r="L306" s="5501" t="s">
        <v>306</v>
      </c>
      <c r="M306" s="5146"/>
      <c r="N306" s="5501" t="s">
        <v>307</v>
      </c>
      <c r="O306" s="5146"/>
      <c r="P306" s="5501" t="s">
        <v>184</v>
      </c>
      <c r="Q306" s="5146"/>
      <c r="R306" s="5501" t="s">
        <v>119</v>
      </c>
      <c r="S306" s="5146"/>
      <c r="T306" s="5501" t="s">
        <v>12</v>
      </c>
      <c r="U306" s="5146"/>
      <c r="V306" s="5501" t="s">
        <v>121</v>
      </c>
      <c r="W306" s="5502"/>
      <c r="X306" s="5501" t="s">
        <v>122</v>
      </c>
      <c r="Y306" s="5502"/>
      <c r="Z306" s="5501" t="s">
        <v>123</v>
      </c>
      <c r="AA306" s="5502"/>
      <c r="AB306" s="5501" t="s">
        <v>124</v>
      </c>
      <c r="AC306" s="5502"/>
      <c r="AD306" s="5501" t="s">
        <v>125</v>
      </c>
      <c r="AE306" s="5502"/>
      <c r="AF306" s="5501" t="s">
        <v>126</v>
      </c>
      <c r="AG306" s="5502"/>
      <c r="AH306" s="5501" t="s">
        <v>127</v>
      </c>
      <c r="AI306" s="5502"/>
      <c r="AJ306" s="5501" t="s">
        <v>128</v>
      </c>
      <c r="AK306" s="5502"/>
      <c r="AL306" s="5501" t="s">
        <v>129</v>
      </c>
      <c r="AM306" s="5502"/>
      <c r="AN306" s="5501" t="s">
        <v>130</v>
      </c>
      <c r="AO306" s="5502"/>
      <c r="AP306" s="5501" t="s">
        <v>131</v>
      </c>
      <c r="AQ306" s="5502"/>
      <c r="AR306" s="5501" t="s">
        <v>132</v>
      </c>
      <c r="AS306" s="5532"/>
      <c r="AT306" s="5184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512"/>
      <c r="B307" s="5196"/>
      <c r="C307" s="1487" t="s">
        <v>97</v>
      </c>
      <c r="D307" s="853" t="s">
        <v>62</v>
      </c>
      <c r="E307" s="834" t="s">
        <v>98</v>
      </c>
      <c r="F307" s="1487" t="s">
        <v>288</v>
      </c>
      <c r="G307" s="1488" t="s">
        <v>98</v>
      </c>
      <c r="H307" s="1487" t="s">
        <v>288</v>
      </c>
      <c r="I307" s="1488" t="s">
        <v>98</v>
      </c>
      <c r="J307" s="1487" t="s">
        <v>288</v>
      </c>
      <c r="K307" s="1488" t="s">
        <v>98</v>
      </c>
      <c r="L307" s="1487" t="s">
        <v>288</v>
      </c>
      <c r="M307" s="1488" t="s">
        <v>98</v>
      </c>
      <c r="N307" s="1487" t="s">
        <v>288</v>
      </c>
      <c r="O307" s="1488" t="s">
        <v>98</v>
      </c>
      <c r="P307" s="1487" t="s">
        <v>288</v>
      </c>
      <c r="Q307" s="1488" t="s">
        <v>98</v>
      </c>
      <c r="R307" s="1487" t="s">
        <v>288</v>
      </c>
      <c r="S307" s="1488" t="s">
        <v>98</v>
      </c>
      <c r="T307" s="1487" t="s">
        <v>288</v>
      </c>
      <c r="U307" s="1488" t="s">
        <v>98</v>
      </c>
      <c r="V307" s="1487" t="s">
        <v>288</v>
      </c>
      <c r="W307" s="1488" t="s">
        <v>98</v>
      </c>
      <c r="X307" s="1487" t="s">
        <v>288</v>
      </c>
      <c r="Y307" s="1488" t="s">
        <v>98</v>
      </c>
      <c r="Z307" s="1487" t="s">
        <v>288</v>
      </c>
      <c r="AA307" s="1488" t="s">
        <v>98</v>
      </c>
      <c r="AB307" s="1487" t="s">
        <v>288</v>
      </c>
      <c r="AC307" s="1488" t="s">
        <v>98</v>
      </c>
      <c r="AD307" s="1487" t="s">
        <v>288</v>
      </c>
      <c r="AE307" s="1488" t="s">
        <v>98</v>
      </c>
      <c r="AF307" s="1487" t="s">
        <v>288</v>
      </c>
      <c r="AG307" s="1488" t="s">
        <v>98</v>
      </c>
      <c r="AH307" s="1487" t="s">
        <v>288</v>
      </c>
      <c r="AI307" s="1488" t="s">
        <v>98</v>
      </c>
      <c r="AJ307" s="1487" t="s">
        <v>288</v>
      </c>
      <c r="AK307" s="1488" t="s">
        <v>98</v>
      </c>
      <c r="AL307" s="1487" t="s">
        <v>288</v>
      </c>
      <c r="AM307" s="1488" t="s">
        <v>98</v>
      </c>
      <c r="AN307" s="1487" t="s">
        <v>288</v>
      </c>
      <c r="AO307" s="1488" t="s">
        <v>98</v>
      </c>
      <c r="AP307" s="1487" t="s">
        <v>288</v>
      </c>
      <c r="AQ307" s="1488" t="s">
        <v>98</v>
      </c>
      <c r="AR307" s="1487" t="s">
        <v>288</v>
      </c>
      <c r="AS307" s="1489" t="s">
        <v>98</v>
      </c>
      <c r="AT307" s="5542"/>
      <c r="AU307" s="5196"/>
      <c r="AV307" s="5515"/>
      <c r="AW307" s="5196"/>
      <c r="AX307" s="5196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1482" t="s">
        <v>185</v>
      </c>
      <c r="C308" s="320">
        <f>SUM(D308+E308)</f>
        <v>0</v>
      </c>
      <c r="D308" s="828"/>
      <c r="E308" s="1490">
        <f>+Q308+S308+U308+W308+Y308+AA308+AC308+AE308+AG308+AI308</f>
        <v>0</v>
      </c>
      <c r="F308" s="1491"/>
      <c r="G308" s="1492"/>
      <c r="H308" s="1491"/>
      <c r="I308" s="1492"/>
      <c r="J308" s="1491"/>
      <c r="K308" s="1493"/>
      <c r="L308" s="1491"/>
      <c r="M308" s="1494"/>
      <c r="N308" s="1491"/>
      <c r="O308" s="1493"/>
      <c r="P308" s="1491"/>
      <c r="Q308" s="1495"/>
      <c r="R308" s="1491"/>
      <c r="S308" s="1495"/>
      <c r="T308" s="1491"/>
      <c r="U308" s="1495"/>
      <c r="V308" s="1491"/>
      <c r="W308" s="1495"/>
      <c r="X308" s="1491"/>
      <c r="Y308" s="1495"/>
      <c r="Z308" s="1491"/>
      <c r="AA308" s="1495"/>
      <c r="AB308" s="1491"/>
      <c r="AC308" s="1495"/>
      <c r="AD308" s="1491"/>
      <c r="AE308" s="1495"/>
      <c r="AF308" s="1491"/>
      <c r="AG308" s="1495"/>
      <c r="AH308" s="1491"/>
      <c r="AI308" s="1495"/>
      <c r="AJ308" s="1491"/>
      <c r="AK308" s="1492"/>
      <c r="AL308" s="1491"/>
      <c r="AM308" s="1492"/>
      <c r="AN308" s="1491"/>
      <c r="AO308" s="1492"/>
      <c r="AP308" s="1491"/>
      <c r="AQ308" s="1492"/>
      <c r="AR308" s="1491"/>
      <c r="AS308" s="1496"/>
      <c r="AT308" s="1495"/>
      <c r="AU308" s="1497"/>
      <c r="AV308" s="1498"/>
      <c r="AW308" s="1497"/>
      <c r="AX308" s="1497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515"/>
      <c r="B309" s="1454" t="s">
        <v>300</v>
      </c>
      <c r="C309" s="723">
        <f t="shared" ref="C309:C318" si="95">SUM(D309+E309)</f>
        <v>5</v>
      </c>
      <c r="D309" s="577">
        <f>SUM(F309+H309+J309+L309+N309+P309+R309+T309+V309+X309+Z309+AB309+AD309+AF309+AH309+AJ309+AL309+AN309+AP309+AR309)</f>
        <v>5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>
        <v>1</v>
      </c>
      <c r="W309" s="493"/>
      <c r="X309" s="724">
        <v>1</v>
      </c>
      <c r="Y309" s="493"/>
      <c r="Z309" s="724">
        <v>2</v>
      </c>
      <c r="AA309" s="493"/>
      <c r="AB309" s="724"/>
      <c r="AC309" s="493"/>
      <c r="AD309" s="724"/>
      <c r="AE309" s="493"/>
      <c r="AF309" s="724">
        <v>1</v>
      </c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697">
        <v>0</v>
      </c>
      <c r="AW309" s="417">
        <v>0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179" t="s">
        <v>308</v>
      </c>
      <c r="B310" s="5538"/>
      <c r="C310" s="1499">
        <f t="shared" si="95"/>
        <v>1</v>
      </c>
      <c r="D310" s="1500">
        <f t="shared" ref="D310" si="102">SUM(F310+H310+J310+L310+N310+P310+R310+T310+V310+X310+Z310+AB310+AD310+AF310+AH310+AJ310+AL310+AN310+AP310+AR310)</f>
        <v>1</v>
      </c>
      <c r="E310" s="781">
        <f t="shared" ref="E310" si="103">SUM(G310+I310+K310+M310+O310+Q310+S310+U310+W310+Y310+AA310+AC310+AE310+AG310+AI310+AK310+AM310+AO310+AQ310+AS310)</f>
        <v>0</v>
      </c>
      <c r="F310" s="1501"/>
      <c r="G310" s="803"/>
      <c r="H310" s="1501"/>
      <c r="I310" s="803"/>
      <c r="J310" s="1501"/>
      <c r="K310" s="780"/>
      <c r="L310" s="1501"/>
      <c r="M310" s="796"/>
      <c r="N310" s="1501"/>
      <c r="O310" s="780"/>
      <c r="P310" s="1501"/>
      <c r="Q310" s="803"/>
      <c r="R310" s="1501"/>
      <c r="S310" s="803"/>
      <c r="T310" s="1501"/>
      <c r="U310" s="803"/>
      <c r="V310" s="1501"/>
      <c r="W310" s="803"/>
      <c r="X310" s="1501">
        <v>1</v>
      </c>
      <c r="Y310" s="803"/>
      <c r="Z310" s="1501"/>
      <c r="AA310" s="803"/>
      <c r="AB310" s="1501"/>
      <c r="AC310" s="803"/>
      <c r="AD310" s="1501"/>
      <c r="AE310" s="803"/>
      <c r="AF310" s="1501"/>
      <c r="AG310" s="803"/>
      <c r="AH310" s="1501"/>
      <c r="AI310" s="803"/>
      <c r="AJ310" s="1501"/>
      <c r="AK310" s="803"/>
      <c r="AL310" s="1501"/>
      <c r="AM310" s="803"/>
      <c r="AN310" s="1501"/>
      <c r="AO310" s="803"/>
      <c r="AP310" s="1501"/>
      <c r="AQ310" s="803"/>
      <c r="AR310" s="1501"/>
      <c r="AS310" s="1502"/>
      <c r="AT310" s="803">
        <v>0</v>
      </c>
      <c r="AU310" s="780">
        <v>0</v>
      </c>
      <c r="AV310" s="1503">
        <v>0</v>
      </c>
      <c r="AW310" s="780">
        <v>0</v>
      </c>
      <c r="AX310" s="780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539" t="s">
        <v>309</v>
      </c>
      <c r="B311" s="5539"/>
      <c r="C311" s="1504">
        <f t="shared" si="95"/>
        <v>5</v>
      </c>
      <c r="D311" s="1505">
        <f t="shared" ref="D311:E312" si="104">SUM(F311+H311+J311+L311+N311+P311+R311+T311+V311+X311+Z311+AB311+AD311+AF311+AH311+AJ311+AL311+AN311+AP311+AR311)</f>
        <v>2</v>
      </c>
      <c r="E311" s="1506">
        <f t="shared" si="104"/>
        <v>3</v>
      </c>
      <c r="F311" s="804"/>
      <c r="G311" s="586"/>
      <c r="H311" s="804"/>
      <c r="I311" s="586"/>
      <c r="J311" s="804"/>
      <c r="K311" s="587">
        <v>1</v>
      </c>
      <c r="L311" s="804"/>
      <c r="M311" s="588"/>
      <c r="N311" s="804"/>
      <c r="O311" s="587"/>
      <c r="P311" s="804"/>
      <c r="Q311" s="586"/>
      <c r="R311" s="804"/>
      <c r="S311" s="586"/>
      <c r="T311" s="804"/>
      <c r="U311" s="586"/>
      <c r="V311" s="804">
        <v>1</v>
      </c>
      <c r="W311" s="586">
        <v>1</v>
      </c>
      <c r="X311" s="804"/>
      <c r="Y311" s="586"/>
      <c r="Z311" s="804"/>
      <c r="AA311" s="586">
        <v>1</v>
      </c>
      <c r="AB311" s="804">
        <v>1</v>
      </c>
      <c r="AC311" s="586"/>
      <c r="AD311" s="804"/>
      <c r="AE311" s="586"/>
      <c r="AF311" s="804"/>
      <c r="AG311" s="586"/>
      <c r="AH311" s="804"/>
      <c r="AI311" s="586"/>
      <c r="AJ311" s="804"/>
      <c r="AK311" s="586"/>
      <c r="AL311" s="804"/>
      <c r="AM311" s="586"/>
      <c r="AN311" s="804"/>
      <c r="AO311" s="586"/>
      <c r="AP311" s="804"/>
      <c r="AQ311" s="586"/>
      <c r="AR311" s="804"/>
      <c r="AS311" s="589"/>
      <c r="AT311" s="586">
        <v>0</v>
      </c>
      <c r="AU311" s="587">
        <v>0</v>
      </c>
      <c r="AV311" s="816">
        <v>0</v>
      </c>
      <c r="AW311" s="587">
        <v>0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843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>
        <v>0</v>
      </c>
      <c r="AU312" s="591">
        <v>0</v>
      </c>
      <c r="AV312" s="594">
        <v>0</v>
      </c>
      <c r="AW312" s="591">
        <v>0</v>
      </c>
      <c r="AX312" s="591">
        <v>0</v>
      </c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1</v>
      </c>
      <c r="D313" s="386">
        <f>SUM(F313+H313+J313+L313)</f>
        <v>0</v>
      </c>
      <c r="E313" s="387">
        <f>SUM(G313+I313+K313+M313)</f>
        <v>1</v>
      </c>
      <c r="F313" s="120">
        <v>0</v>
      </c>
      <c r="G313" s="595">
        <v>0</v>
      </c>
      <c r="H313" s="120">
        <v>0</v>
      </c>
      <c r="I313" s="595">
        <v>0</v>
      </c>
      <c r="J313" s="120">
        <v>0</v>
      </c>
      <c r="K313" s="125">
        <v>1</v>
      </c>
      <c r="L313" s="120">
        <v>0</v>
      </c>
      <c r="M313" s="596">
        <v>0</v>
      </c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>
        <v>0</v>
      </c>
      <c r="AW313" s="125">
        <v>0</v>
      </c>
      <c r="AX313" s="125">
        <v>0</v>
      </c>
      <c r="AY313" s="31" t="str">
        <f t="shared" si="96"/>
        <v xml:space="preserve">* No olvide digitar los campos Trans y/o Pueblo Originario y/o Migrantes y/o Población SENAME(Digite CERO si no tiene). </v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 xml:space="preserve">* No olvide digitar los campos Trans y/o Pueblo Originario y/o Migrantes y/o Población SENAME(Digite CERO si no tiene). </v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1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838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843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836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836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2</v>
      </c>
      <c r="D317" s="235">
        <f t="shared" si="106"/>
        <v>1</v>
      </c>
      <c r="E317" s="236">
        <f t="shared" si="106"/>
        <v>1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/>
      <c r="AA317" s="237">
        <v>1</v>
      </c>
      <c r="AB317" s="36">
        <v>1</v>
      </c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515"/>
      <c r="B318" s="1507" t="s">
        <v>317</v>
      </c>
      <c r="C318" s="1346">
        <f t="shared" si="95"/>
        <v>4</v>
      </c>
      <c r="D318" s="242">
        <f t="shared" si="106"/>
        <v>2</v>
      </c>
      <c r="E318" s="1347">
        <f t="shared" si="106"/>
        <v>2</v>
      </c>
      <c r="F318" s="1262"/>
      <c r="G318" s="1468"/>
      <c r="H318" s="1262"/>
      <c r="I318" s="1468"/>
      <c r="J318" s="1262"/>
      <c r="K318" s="1264"/>
      <c r="L318" s="1262"/>
      <c r="M318" s="428"/>
      <c r="N318" s="1262"/>
      <c r="O318" s="1264"/>
      <c r="P318" s="1262"/>
      <c r="Q318" s="1468"/>
      <c r="R318" s="1262"/>
      <c r="S318" s="1468"/>
      <c r="T318" s="1262"/>
      <c r="U318" s="1468"/>
      <c r="V318" s="1262">
        <v>1</v>
      </c>
      <c r="W318" s="1468">
        <v>1</v>
      </c>
      <c r="X318" s="1262"/>
      <c r="Y318" s="1468"/>
      <c r="Z318" s="1262"/>
      <c r="AA318" s="1468">
        <v>1</v>
      </c>
      <c r="AB318" s="1262">
        <v>1</v>
      </c>
      <c r="AC318" s="1468"/>
      <c r="AD318" s="1262"/>
      <c r="AE318" s="1468"/>
      <c r="AF318" s="1262"/>
      <c r="AG318" s="1468"/>
      <c r="AH318" s="1262"/>
      <c r="AI318" s="1468"/>
      <c r="AJ318" s="1262"/>
      <c r="AK318" s="1468"/>
      <c r="AL318" s="1262"/>
      <c r="AM318" s="1468"/>
      <c r="AN318" s="1262"/>
      <c r="AO318" s="1468"/>
      <c r="AP318" s="1262"/>
      <c r="AQ318" s="1468"/>
      <c r="AR318" s="1262"/>
      <c r="AS318" s="1508"/>
      <c r="AT318" s="1468">
        <v>0</v>
      </c>
      <c r="AU318" s="1471">
        <v>0</v>
      </c>
      <c r="AV318" s="1509">
        <v>0</v>
      </c>
      <c r="AW318" s="1471">
        <v>0</v>
      </c>
      <c r="AX318" s="1471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1486"/>
      <c r="AN319" s="1486"/>
      <c r="AO319" s="1486"/>
      <c r="AP319" s="1486"/>
      <c r="AQ319" s="1486"/>
      <c r="AR319" s="1486"/>
      <c r="AS319" s="1486"/>
      <c r="AT319" s="1486"/>
      <c r="AU319" s="1486"/>
      <c r="AV319" s="1485"/>
      <c r="AW319" s="1485"/>
      <c r="AX319" s="1485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541" t="s">
        <v>281</v>
      </c>
      <c r="D320" s="5541"/>
      <c r="E320" s="5541"/>
      <c r="F320" s="5094" t="s">
        <v>271</v>
      </c>
      <c r="G320" s="5095"/>
      <c r="H320" s="5095"/>
      <c r="I320" s="5095"/>
      <c r="J320" s="5095"/>
      <c r="K320" s="5095"/>
      <c r="L320" s="5095"/>
      <c r="M320" s="5095"/>
      <c r="N320" s="5095"/>
      <c r="O320" s="5095"/>
      <c r="P320" s="5095"/>
      <c r="Q320" s="5095"/>
      <c r="R320" s="5095"/>
      <c r="S320" s="5095"/>
      <c r="T320" s="5095"/>
      <c r="U320" s="5095"/>
      <c r="V320" s="5095"/>
      <c r="W320" s="5095"/>
      <c r="X320" s="5095"/>
      <c r="Y320" s="5095"/>
      <c r="Z320" s="5095"/>
      <c r="AA320" s="5095"/>
      <c r="AB320" s="5095"/>
      <c r="AC320" s="5095"/>
      <c r="AD320" s="5095"/>
      <c r="AE320" s="5095"/>
      <c r="AF320" s="5095"/>
      <c r="AG320" s="5325"/>
      <c r="AH320" s="4917" t="s">
        <v>283</v>
      </c>
      <c r="AI320" s="4918"/>
      <c r="AJ320" s="5186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541"/>
      <c r="D321" s="5541"/>
      <c r="E321" s="5541"/>
      <c r="F321" s="5501" t="s">
        <v>119</v>
      </c>
      <c r="G321" s="5146"/>
      <c r="H321" s="5501" t="s">
        <v>12</v>
      </c>
      <c r="I321" s="5146"/>
      <c r="J321" s="5501" t="s">
        <v>121</v>
      </c>
      <c r="K321" s="5502"/>
      <c r="L321" s="5501" t="s">
        <v>122</v>
      </c>
      <c r="M321" s="5502"/>
      <c r="N321" s="5501" t="s">
        <v>123</v>
      </c>
      <c r="O321" s="5502"/>
      <c r="P321" s="5501" t="s">
        <v>124</v>
      </c>
      <c r="Q321" s="5502"/>
      <c r="R321" s="5501" t="s">
        <v>125</v>
      </c>
      <c r="S321" s="5502"/>
      <c r="T321" s="5501" t="s">
        <v>126</v>
      </c>
      <c r="U321" s="5502"/>
      <c r="V321" s="5501" t="s">
        <v>127</v>
      </c>
      <c r="W321" s="5502"/>
      <c r="X321" s="5501" t="s">
        <v>128</v>
      </c>
      <c r="Y321" s="5502"/>
      <c r="Z321" s="5501" t="s">
        <v>129</v>
      </c>
      <c r="AA321" s="5502"/>
      <c r="AB321" s="5501" t="s">
        <v>130</v>
      </c>
      <c r="AC321" s="5502"/>
      <c r="AD321" s="5501" t="s">
        <v>131</v>
      </c>
      <c r="AE321" s="5502"/>
      <c r="AF321" s="5501" t="s">
        <v>132</v>
      </c>
      <c r="AG321" s="5532"/>
      <c r="AH321" s="4919"/>
      <c r="AI321" s="5534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512"/>
      <c r="B322" s="5513"/>
      <c r="C322" s="1510" t="s">
        <v>97</v>
      </c>
      <c r="D322" s="1511" t="s">
        <v>62</v>
      </c>
      <c r="E322" s="858" t="s">
        <v>98</v>
      </c>
      <c r="F322" s="1510" t="s">
        <v>288</v>
      </c>
      <c r="G322" s="1512" t="s">
        <v>98</v>
      </c>
      <c r="H322" s="1510" t="s">
        <v>288</v>
      </c>
      <c r="I322" s="1512" t="s">
        <v>98</v>
      </c>
      <c r="J322" s="1510" t="s">
        <v>288</v>
      </c>
      <c r="K322" s="1512" t="s">
        <v>98</v>
      </c>
      <c r="L322" s="1510" t="s">
        <v>288</v>
      </c>
      <c r="M322" s="1512" t="s">
        <v>98</v>
      </c>
      <c r="N322" s="1510" t="s">
        <v>288</v>
      </c>
      <c r="O322" s="1512" t="s">
        <v>98</v>
      </c>
      <c r="P322" s="1510" t="s">
        <v>288</v>
      </c>
      <c r="Q322" s="1512" t="s">
        <v>98</v>
      </c>
      <c r="R322" s="1510" t="s">
        <v>288</v>
      </c>
      <c r="S322" s="1512" t="s">
        <v>98</v>
      </c>
      <c r="T322" s="1510" t="s">
        <v>288</v>
      </c>
      <c r="U322" s="1512" t="s">
        <v>98</v>
      </c>
      <c r="V322" s="1510" t="s">
        <v>288</v>
      </c>
      <c r="W322" s="1512" t="s">
        <v>98</v>
      </c>
      <c r="X322" s="1510" t="s">
        <v>288</v>
      </c>
      <c r="Y322" s="1512" t="s">
        <v>98</v>
      </c>
      <c r="Z322" s="1510" t="s">
        <v>288</v>
      </c>
      <c r="AA322" s="1512" t="s">
        <v>98</v>
      </c>
      <c r="AB322" s="1510" t="s">
        <v>288</v>
      </c>
      <c r="AC322" s="1512" t="s">
        <v>98</v>
      </c>
      <c r="AD322" s="1510" t="s">
        <v>288</v>
      </c>
      <c r="AE322" s="1512" t="s">
        <v>98</v>
      </c>
      <c r="AF322" s="1510" t="s">
        <v>288</v>
      </c>
      <c r="AG322" s="1513" t="s">
        <v>98</v>
      </c>
      <c r="AH322" s="786" t="s">
        <v>289</v>
      </c>
      <c r="AI322" s="1478" t="s">
        <v>290</v>
      </c>
      <c r="AJ322" s="5459"/>
      <c r="AK322" s="5513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817">
        <f>SUM(D323+E323)</f>
        <v>0</v>
      </c>
      <c r="D323" s="818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804"/>
      <c r="G323" s="586"/>
      <c r="H323" s="804"/>
      <c r="I323" s="586"/>
      <c r="J323" s="804"/>
      <c r="K323" s="586"/>
      <c r="L323" s="804"/>
      <c r="M323" s="586"/>
      <c r="N323" s="804"/>
      <c r="O323" s="586"/>
      <c r="P323" s="804"/>
      <c r="Q323" s="586"/>
      <c r="R323" s="804"/>
      <c r="S323" s="586"/>
      <c r="T323" s="804"/>
      <c r="U323" s="586"/>
      <c r="V323" s="804"/>
      <c r="W323" s="586"/>
      <c r="X323" s="804"/>
      <c r="Y323" s="586"/>
      <c r="Z323" s="804"/>
      <c r="AA323" s="586"/>
      <c r="AB323" s="804"/>
      <c r="AC323" s="586"/>
      <c r="AD323" s="804"/>
      <c r="AE323" s="586"/>
      <c r="AF323" s="804"/>
      <c r="AG323" s="589"/>
      <c r="AH323" s="586"/>
      <c r="AI323" s="617"/>
      <c r="AJ323" s="804"/>
      <c r="AK323" s="587"/>
      <c r="AL323" s="211"/>
      <c r="AM323" s="14"/>
      <c r="AN323" s="14"/>
      <c r="AO323" s="14"/>
      <c r="AP323" s="14"/>
      <c r="AQ323" s="14"/>
      <c r="AR323" s="1514"/>
      <c r="AS323" s="1514"/>
      <c r="AT323" s="1514"/>
      <c r="AU323" s="1514"/>
      <c r="AV323" s="1514"/>
      <c r="AW323" s="1514"/>
      <c r="AX323" s="1514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1514"/>
      <c r="AS324" s="1514"/>
      <c r="AT324" s="1514"/>
      <c r="AU324" s="1514"/>
      <c r="AV324" s="1514"/>
      <c r="AW324" s="1514"/>
      <c r="AX324" s="1514"/>
    </row>
    <row r="325" spans="1:94" ht="18.75" customHeight="1" thickTop="1" x14ac:dyDescent="0.2">
      <c r="A325" s="5543" t="s">
        <v>319</v>
      </c>
      <c r="B325" s="5543"/>
      <c r="C325" s="1346">
        <f>SUM(D325+E325)</f>
        <v>0</v>
      </c>
      <c r="D325" s="242">
        <f t="shared" si="107"/>
        <v>0</v>
      </c>
      <c r="E325" s="1470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1515" t="s">
        <v>320</v>
      </c>
      <c r="B326" s="1516"/>
      <c r="C326" s="1517"/>
      <c r="D326" s="1517"/>
      <c r="E326" s="1517"/>
      <c r="F326" s="1517"/>
      <c r="G326" s="1517"/>
      <c r="H326" s="1517"/>
      <c r="I326" s="1517"/>
      <c r="J326" s="1517"/>
      <c r="K326" s="1517"/>
      <c r="L326" s="1517"/>
      <c r="M326" s="1517"/>
      <c r="N326" s="1517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512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1518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5512"/>
      <c r="C328" s="4790"/>
      <c r="D328" s="5513"/>
      <c r="E328" s="5501" t="s">
        <v>182</v>
      </c>
      <c r="F328" s="5502"/>
      <c r="G328" s="5501" t="s">
        <v>183</v>
      </c>
      <c r="H328" s="5502"/>
      <c r="I328" s="5501" t="s">
        <v>184</v>
      </c>
      <c r="J328" s="5502"/>
      <c r="K328" s="5501" t="s">
        <v>119</v>
      </c>
      <c r="L328" s="5502"/>
      <c r="M328" s="5501" t="s">
        <v>12</v>
      </c>
      <c r="N328" s="550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515"/>
      <c r="B329" s="699" t="s">
        <v>97</v>
      </c>
      <c r="C329" s="1519" t="s">
        <v>62</v>
      </c>
      <c r="D329" s="1478" t="s">
        <v>98</v>
      </c>
      <c r="E329" s="1510" t="s">
        <v>62</v>
      </c>
      <c r="F329" s="849" t="s">
        <v>98</v>
      </c>
      <c r="G329" s="1510" t="s">
        <v>62</v>
      </c>
      <c r="H329" s="849" t="s">
        <v>98</v>
      </c>
      <c r="I329" s="1510" t="s">
        <v>62</v>
      </c>
      <c r="J329" s="849" t="s">
        <v>98</v>
      </c>
      <c r="K329" s="1510" t="s">
        <v>62</v>
      </c>
      <c r="L329" s="849" t="s">
        <v>98</v>
      </c>
      <c r="M329" s="1510" t="s">
        <v>62</v>
      </c>
      <c r="N329" s="849" t="s">
        <v>98</v>
      </c>
    </row>
    <row r="330" spans="1:94" ht="20.25" customHeight="1" x14ac:dyDescent="0.2">
      <c r="A330" s="1520" t="s">
        <v>73</v>
      </c>
      <c r="B330" s="1520">
        <f>SUM(C330+D330)</f>
        <v>0</v>
      </c>
      <c r="C330" s="1521">
        <f>SUM(E330+G330+I330+K330+M330)</f>
        <v>0</v>
      </c>
      <c r="D330" s="1522">
        <f>SUM(F330+H330+J330+L330+N330)</f>
        <v>0</v>
      </c>
      <c r="E330" s="1523"/>
      <c r="F330" s="1524"/>
      <c r="G330" s="1523"/>
      <c r="H330" s="1524"/>
      <c r="I330" s="1523"/>
      <c r="J330" s="1525"/>
      <c r="K330" s="1523"/>
      <c r="L330" s="1525"/>
      <c r="M330" s="1526"/>
      <c r="N330" s="1525"/>
      <c r="O330" s="3"/>
    </row>
    <row r="331" spans="1:94" ht="21.75" customHeight="1" x14ac:dyDescent="0.2">
      <c r="A331" s="1507" t="s">
        <v>85</v>
      </c>
      <c r="B331" s="1507">
        <f>SUM(C331+D331)</f>
        <v>0</v>
      </c>
      <c r="C331" s="1527">
        <f>SUM(E331+G331+I331+K331+M331)</f>
        <v>0</v>
      </c>
      <c r="D331" s="1426">
        <f>SUM(F331+H331+J331+L331+N331)</f>
        <v>0</v>
      </c>
      <c r="E331" s="1262"/>
      <c r="F331" s="1471"/>
      <c r="G331" s="1262"/>
      <c r="H331" s="955"/>
      <c r="I331" s="1262"/>
      <c r="J331" s="1471"/>
      <c r="K331" s="1262"/>
      <c r="L331" s="1471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5544" t="s">
        <v>322</v>
      </c>
      <c r="D333" s="5544"/>
      <c r="E333" s="5544"/>
      <c r="F333" s="5501" t="s">
        <v>323</v>
      </c>
      <c r="G333" s="5146"/>
      <c r="H333" s="5146"/>
      <c r="I333" s="5146"/>
      <c r="J333" s="5146"/>
      <c r="K333" s="5146"/>
      <c r="L333" s="5146"/>
      <c r="M333" s="5146"/>
      <c r="N333" s="5146"/>
      <c r="O333" s="5146"/>
      <c r="P333" s="5146"/>
      <c r="Q333" s="5146"/>
      <c r="R333" s="5146"/>
      <c r="S333" s="5146"/>
      <c r="T333" s="5146"/>
      <c r="U333" s="5146"/>
      <c r="V333" s="5146"/>
      <c r="W333" s="5146"/>
      <c r="X333" s="5146"/>
      <c r="Y333" s="5146"/>
      <c r="Z333" s="5146"/>
      <c r="AA333" s="5146"/>
      <c r="AB333" s="5146"/>
      <c r="AC333" s="5146"/>
      <c r="AD333" s="5146"/>
      <c r="AE333" s="5146"/>
      <c r="AF333" s="5146"/>
      <c r="AG333" s="5532"/>
      <c r="AH333" s="4887" t="s">
        <v>272</v>
      </c>
      <c r="AI333" s="5189" t="s">
        <v>8</v>
      </c>
      <c r="AJ333" s="4889" t="s">
        <v>7</v>
      </c>
      <c r="AK333" s="5501" t="s">
        <v>325</v>
      </c>
      <c r="AL333" s="5146"/>
      <c r="AM333" s="5502"/>
      <c r="AN333" s="5088" t="s">
        <v>326</v>
      </c>
      <c r="BT333" s="3"/>
    </row>
    <row r="334" spans="1:94" ht="30.6" customHeight="1" x14ac:dyDescent="0.2">
      <c r="A334" s="5009"/>
      <c r="B334" s="5009"/>
      <c r="C334" s="5544"/>
      <c r="D334" s="5544"/>
      <c r="E334" s="5544"/>
      <c r="F334" s="5501" t="s">
        <v>119</v>
      </c>
      <c r="G334" s="5502"/>
      <c r="H334" s="5501" t="s">
        <v>12</v>
      </c>
      <c r="I334" s="5502"/>
      <c r="J334" s="5501" t="s">
        <v>121</v>
      </c>
      <c r="K334" s="5502"/>
      <c r="L334" s="5501" t="s">
        <v>122</v>
      </c>
      <c r="M334" s="5502"/>
      <c r="N334" s="5501" t="s">
        <v>123</v>
      </c>
      <c r="O334" s="5502"/>
      <c r="P334" s="5501" t="s">
        <v>124</v>
      </c>
      <c r="Q334" s="5502"/>
      <c r="R334" s="5501" t="s">
        <v>125</v>
      </c>
      <c r="S334" s="5502"/>
      <c r="T334" s="5501" t="s">
        <v>126</v>
      </c>
      <c r="U334" s="5502"/>
      <c r="V334" s="5501" t="s">
        <v>127</v>
      </c>
      <c r="W334" s="5502"/>
      <c r="X334" s="5501" t="s">
        <v>128</v>
      </c>
      <c r="Y334" s="5502"/>
      <c r="Z334" s="5501" t="s">
        <v>129</v>
      </c>
      <c r="AA334" s="5502"/>
      <c r="AB334" s="5501" t="s">
        <v>130</v>
      </c>
      <c r="AC334" s="5502"/>
      <c r="AD334" s="5501" t="s">
        <v>131</v>
      </c>
      <c r="AE334" s="5502"/>
      <c r="AF334" s="5501" t="s">
        <v>132</v>
      </c>
      <c r="AG334" s="5532"/>
      <c r="AH334" s="4939"/>
      <c r="AI334" s="4938"/>
      <c r="AJ334" s="4729"/>
      <c r="AK334" s="5186" t="s">
        <v>327</v>
      </c>
      <c r="AL334" s="5189" t="s">
        <v>328</v>
      </c>
      <c r="AM334" s="5190" t="s">
        <v>329</v>
      </c>
      <c r="AN334" s="5009"/>
      <c r="BT334" s="3"/>
    </row>
    <row r="335" spans="1:94" x14ac:dyDescent="0.2">
      <c r="A335" s="5515"/>
      <c r="B335" s="5515"/>
      <c r="C335" s="1528" t="s">
        <v>97</v>
      </c>
      <c r="D335" s="1529" t="s">
        <v>62</v>
      </c>
      <c r="E335" s="849" t="s">
        <v>98</v>
      </c>
      <c r="F335" s="1510" t="s">
        <v>62</v>
      </c>
      <c r="G335" s="849" t="s">
        <v>98</v>
      </c>
      <c r="H335" s="1510" t="s">
        <v>62</v>
      </c>
      <c r="I335" s="849" t="s">
        <v>98</v>
      </c>
      <c r="J335" s="1510" t="s">
        <v>288</v>
      </c>
      <c r="K335" s="849" t="s">
        <v>98</v>
      </c>
      <c r="L335" s="1510" t="s">
        <v>288</v>
      </c>
      <c r="M335" s="849" t="s">
        <v>98</v>
      </c>
      <c r="N335" s="1510" t="s">
        <v>288</v>
      </c>
      <c r="O335" s="849" t="s">
        <v>98</v>
      </c>
      <c r="P335" s="1510" t="s">
        <v>288</v>
      </c>
      <c r="Q335" s="849" t="s">
        <v>98</v>
      </c>
      <c r="R335" s="1510" t="s">
        <v>288</v>
      </c>
      <c r="S335" s="849" t="s">
        <v>98</v>
      </c>
      <c r="T335" s="1510" t="s">
        <v>288</v>
      </c>
      <c r="U335" s="849" t="s">
        <v>98</v>
      </c>
      <c r="V335" s="1510" t="s">
        <v>288</v>
      </c>
      <c r="W335" s="849" t="s">
        <v>98</v>
      </c>
      <c r="X335" s="1510" t="s">
        <v>288</v>
      </c>
      <c r="Y335" s="849" t="s">
        <v>98</v>
      </c>
      <c r="Z335" s="1510" t="s">
        <v>288</v>
      </c>
      <c r="AA335" s="849" t="s">
        <v>98</v>
      </c>
      <c r="AB335" s="1510" t="s">
        <v>288</v>
      </c>
      <c r="AC335" s="849" t="s">
        <v>98</v>
      </c>
      <c r="AD335" s="1510" t="s">
        <v>288</v>
      </c>
      <c r="AE335" s="849" t="s">
        <v>98</v>
      </c>
      <c r="AF335" s="1510" t="s">
        <v>288</v>
      </c>
      <c r="AG335" s="850" t="s">
        <v>98</v>
      </c>
      <c r="AH335" s="5535"/>
      <c r="AI335" s="4935"/>
      <c r="AJ335" s="5513"/>
      <c r="AK335" s="5459"/>
      <c r="AL335" s="4935"/>
      <c r="AM335" s="5452"/>
      <c r="AN335" s="5515"/>
      <c r="BT335" s="3"/>
    </row>
    <row r="336" spans="1:94" x14ac:dyDescent="0.2">
      <c r="A336" s="5088" t="s">
        <v>73</v>
      </c>
      <c r="B336" s="1530" t="s">
        <v>330</v>
      </c>
      <c r="C336" s="1531">
        <f>SUM(D336+E336)</f>
        <v>0</v>
      </c>
      <c r="D336" s="1532">
        <f>SUM(F336+H336+J336+L336+N336+P336+R336+T336+V336+X336+Z336+AB336+AD336+AF336)</f>
        <v>0</v>
      </c>
      <c r="E336" s="1533">
        <f>SUM(G336+I336+K336+M336+O336+Q336+S336+U336+W336+Y336+AA336+AC336+AE336+AG336)</f>
        <v>0</v>
      </c>
      <c r="F336" s="1523"/>
      <c r="G336" s="1524"/>
      <c r="H336" s="1523"/>
      <c r="I336" s="1524"/>
      <c r="J336" s="1523"/>
      <c r="K336" s="1524"/>
      <c r="L336" s="1523"/>
      <c r="M336" s="1524"/>
      <c r="N336" s="1523"/>
      <c r="O336" s="1524"/>
      <c r="P336" s="1523"/>
      <c r="Q336" s="1524"/>
      <c r="R336" s="1523"/>
      <c r="S336" s="1524"/>
      <c r="T336" s="1523"/>
      <c r="U336" s="1524"/>
      <c r="V336" s="1523"/>
      <c r="W336" s="1524"/>
      <c r="X336" s="1523"/>
      <c r="Y336" s="1524"/>
      <c r="Z336" s="1523"/>
      <c r="AA336" s="1524"/>
      <c r="AB336" s="1523"/>
      <c r="AC336" s="1524"/>
      <c r="AD336" s="1523"/>
      <c r="AE336" s="1524"/>
      <c r="AF336" s="1523"/>
      <c r="AG336" s="1534"/>
      <c r="AH336" s="1535"/>
      <c r="AI336" s="1536"/>
      <c r="AJ336" s="1525"/>
      <c r="AK336" s="1537"/>
      <c r="AL336" s="1538"/>
      <c r="AM336" s="1539"/>
      <c r="AN336" s="1539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515"/>
      <c r="B338" s="1435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1530" t="s">
        <v>330</v>
      </c>
      <c r="C339" s="1531">
        <f t="shared" si="108"/>
        <v>0</v>
      </c>
      <c r="D339" s="1532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846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515"/>
      <c r="B341" s="1435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1262"/>
      <c r="G341" s="1471"/>
      <c r="H341" s="1262"/>
      <c r="I341" s="1471"/>
      <c r="J341" s="1262"/>
      <c r="K341" s="1471"/>
      <c r="L341" s="1262"/>
      <c r="M341" s="1471"/>
      <c r="N341" s="1262"/>
      <c r="O341" s="1471"/>
      <c r="P341" s="1262"/>
      <c r="Q341" s="1471"/>
      <c r="R341" s="1262"/>
      <c r="S341" s="1471"/>
      <c r="T341" s="1262"/>
      <c r="U341" s="1471"/>
      <c r="V341" s="1262"/>
      <c r="W341" s="1471"/>
      <c r="X341" s="1262"/>
      <c r="Y341" s="1471"/>
      <c r="Z341" s="1262"/>
      <c r="AA341" s="1471"/>
      <c r="AB341" s="1262"/>
      <c r="AC341" s="1471"/>
      <c r="AD341" s="1262"/>
      <c r="AE341" s="1471"/>
      <c r="AF341" s="1262"/>
      <c r="AG341" s="1508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418</v>
      </c>
      <c r="B352" s="677">
        <f>SUM(CF8:CN341)</f>
        <v>1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81069BDD-397B-4210-B5C2-755B41EFC776}">
      <formula1>0</formula1>
    </dataValidation>
    <dataValidation type="whole" allowBlank="1" showInputMessage="1" showErrorMessage="1" sqref="A311:A314 A305:B309 B311:B316 C305:E318 F305:AX307" xr:uid="{13015460-19E8-4F83-AA64-D9830527A05C}">
      <formula1>0</formula1>
      <formula2>1E+30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81024-E3E5-408B-88E2-052D1B1247CF}">
  <dimension ref="A1:CZ360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</row>
    <row r="3" spans="1:92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",[7]NOMBRE!B6," - ","( ",[7]NOMBRE!C6,[7]NOMBRE!D6," )")</f>
        <v>MES: JUNIO - ( 06 )</v>
      </c>
      <c r="AE4" s="1580"/>
      <c r="AF4" s="1580"/>
      <c r="AG4" s="1580"/>
      <c r="AH4" s="1580"/>
      <c r="AI4" s="1580"/>
      <c r="AJ4" s="1580"/>
      <c r="AK4" s="1580"/>
      <c r="AL4" s="1580"/>
      <c r="AM4" s="1580"/>
      <c r="AN4" s="1580"/>
      <c r="AO4" s="1580"/>
      <c r="AP4" s="1580"/>
      <c r="AQ4" s="1580"/>
      <c r="AR4" s="1580"/>
      <c r="AS4" s="1580"/>
      <c r="AT4" s="1580"/>
      <c r="AU4" s="1580"/>
      <c r="AV4" s="1580"/>
      <c r="AW4" s="1580"/>
    </row>
    <row r="5" spans="1:92" ht="16.350000000000001" customHeight="1" x14ac:dyDescent="0.2">
      <c r="A5" s="1" t="str">
        <f>CONCATENATE("AÑO: ",[7]NOMBRE!B7)</f>
        <v>AÑO: 2022</v>
      </c>
      <c r="AE5" s="1580"/>
      <c r="AF5" s="1580"/>
      <c r="AG5" s="1580"/>
      <c r="AH5" s="1580"/>
      <c r="AI5" s="1580"/>
      <c r="AJ5" s="1580"/>
      <c r="AK5" s="1580"/>
      <c r="AL5" s="1580"/>
      <c r="AM5" s="1580"/>
      <c r="AN5" s="1580"/>
      <c r="AO5" s="1580"/>
      <c r="AP5" s="1580"/>
      <c r="AQ5" s="1580"/>
      <c r="AR5" s="1580"/>
      <c r="AS5" s="1580"/>
      <c r="AT5" s="1580"/>
      <c r="AU5" s="1580"/>
      <c r="AV5" s="1580"/>
      <c r="AW5" s="1580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579"/>
      <c r="AF6" s="1579"/>
      <c r="AG6" s="1579"/>
      <c r="AH6" s="1579"/>
      <c r="AI6" s="1579"/>
      <c r="AJ6" s="1579"/>
      <c r="AK6" s="1579"/>
      <c r="AL6" s="1579"/>
      <c r="AM6" s="1579"/>
      <c r="AN6" s="1579"/>
      <c r="AO6" s="1579"/>
      <c r="AP6" s="1579"/>
      <c r="AQ6" s="1579"/>
      <c r="AR6" s="1579"/>
      <c r="AS6" s="1579"/>
      <c r="AT6" s="1579"/>
      <c r="AU6" s="1579"/>
      <c r="AV6" s="1579"/>
      <c r="AW6" s="1580"/>
    </row>
    <row r="7" spans="1:92" ht="15" x14ac:dyDescent="0.2">
      <c r="A7" s="9"/>
      <c r="B7" s="9"/>
      <c r="C7" s="1558"/>
      <c r="D7" s="1558"/>
      <c r="E7" s="1558"/>
      <c r="F7" s="1558"/>
      <c r="G7" s="1558"/>
      <c r="H7" s="1558"/>
      <c r="I7" s="1558"/>
      <c r="J7" s="1558"/>
      <c r="K7" s="1558"/>
      <c r="L7" s="1558"/>
      <c r="M7" s="1558"/>
      <c r="N7" s="1558"/>
      <c r="O7" s="1558"/>
      <c r="P7" s="1558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579"/>
      <c r="AF7" s="1579"/>
      <c r="AG7" s="1579"/>
      <c r="AH7" s="1579"/>
      <c r="AI7" s="1579"/>
      <c r="AJ7" s="1579"/>
      <c r="AK7" s="1579"/>
      <c r="AL7" s="1579"/>
      <c r="AM7" s="1579"/>
      <c r="AN7" s="1579"/>
      <c r="AO7" s="1579"/>
      <c r="AP7" s="1579"/>
      <c r="AQ7" s="1579"/>
      <c r="AR7" s="1579"/>
      <c r="AS7" s="1579"/>
      <c r="AT7" s="1579"/>
      <c r="AU7" s="1579"/>
      <c r="AV7" s="1579"/>
      <c r="AW7" s="1580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1579"/>
      <c r="AF8" s="1579"/>
      <c r="AG8" s="1579"/>
      <c r="AH8" s="1579"/>
      <c r="AI8" s="1579"/>
      <c r="AJ8" s="1579"/>
      <c r="AK8" s="1579"/>
      <c r="AL8" s="1579"/>
      <c r="AM8" s="1579"/>
      <c r="AN8" s="1579"/>
      <c r="AO8" s="1579"/>
      <c r="AP8" s="1579"/>
      <c r="AQ8" s="1579"/>
      <c r="AR8" s="1579"/>
      <c r="AS8" s="1579"/>
      <c r="AT8" s="1579"/>
      <c r="AU8" s="1579"/>
      <c r="AV8" s="1579"/>
      <c r="AW8" s="1580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88" t="s">
        <v>4</v>
      </c>
      <c r="D9" s="5094" t="s">
        <v>5</v>
      </c>
      <c r="E9" s="5095"/>
      <c r="F9" s="5095"/>
      <c r="G9" s="5095"/>
      <c r="H9" s="5095"/>
      <c r="I9" s="5095"/>
      <c r="J9" s="5095"/>
      <c r="K9" s="5095"/>
      <c r="L9" s="5095"/>
      <c r="M9" s="5325"/>
      <c r="N9" s="4889" t="s">
        <v>6</v>
      </c>
      <c r="O9" s="5088" t="s">
        <v>7</v>
      </c>
      <c r="P9" s="5088" t="s">
        <v>8</v>
      </c>
      <c r="Q9" s="5088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579"/>
      <c r="AG9" s="1579"/>
      <c r="AH9" s="1579"/>
      <c r="AI9" s="1579"/>
      <c r="AJ9" s="1579"/>
      <c r="AK9" s="1579"/>
      <c r="AL9" s="1579"/>
      <c r="AM9" s="1579"/>
      <c r="AN9" s="1579"/>
      <c r="AO9" s="1579"/>
      <c r="AP9" s="1586"/>
      <c r="AQ9" s="1586"/>
      <c r="AR9" s="1586"/>
      <c r="AS9" s="1586"/>
      <c r="AT9" s="1586"/>
      <c r="AU9" s="1586"/>
      <c r="AV9" s="1586"/>
      <c r="AW9" s="1586"/>
      <c r="AX9" s="1580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383"/>
      <c r="D10" s="776" t="s">
        <v>10</v>
      </c>
      <c r="E10" s="1635" t="s">
        <v>11</v>
      </c>
      <c r="F10" s="1635" t="s">
        <v>12</v>
      </c>
      <c r="G10" s="1635" t="s">
        <v>13</v>
      </c>
      <c r="H10" s="1635" t="s">
        <v>14</v>
      </c>
      <c r="I10" s="1635" t="s">
        <v>15</v>
      </c>
      <c r="J10" s="1635" t="s">
        <v>16</v>
      </c>
      <c r="K10" s="1635" t="s">
        <v>17</v>
      </c>
      <c r="L10" s="1635" t="s">
        <v>18</v>
      </c>
      <c r="M10" s="1574" t="s">
        <v>19</v>
      </c>
      <c r="N10" s="5196"/>
      <c r="O10" s="5383"/>
      <c r="P10" s="5383"/>
      <c r="Q10" s="5383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1581"/>
      <c r="AG10" s="1581"/>
      <c r="AH10" s="1581"/>
      <c r="AI10" s="1581"/>
      <c r="AJ10" s="1581"/>
      <c r="AK10" s="1581"/>
      <c r="AL10" s="1581"/>
      <c r="AM10" s="1581"/>
      <c r="AN10" s="1581"/>
      <c r="AO10" s="1582"/>
      <c r="AP10" s="1582"/>
      <c r="AQ10" s="1582"/>
      <c r="AR10" s="1582"/>
      <c r="AS10" s="1582"/>
      <c r="AT10" s="1582"/>
      <c r="AU10" s="1582"/>
      <c r="AV10" s="1582"/>
      <c r="AW10" s="1582"/>
      <c r="AX10" s="1580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547" t="s">
        <v>20</v>
      </c>
      <c r="B11" s="5547"/>
      <c r="C11" s="1636">
        <f>SUM(D11:M11)</f>
        <v>0</v>
      </c>
      <c r="D11" s="1594"/>
      <c r="E11" s="1599"/>
      <c r="F11" s="1599"/>
      <c r="G11" s="1599"/>
      <c r="H11" s="1599"/>
      <c r="I11" s="1599"/>
      <c r="J11" s="1599"/>
      <c r="K11" s="1599"/>
      <c r="L11" s="1637"/>
      <c r="M11" s="1638"/>
      <c r="N11" s="1595"/>
      <c r="O11" s="1596"/>
      <c r="P11" s="1596"/>
      <c r="Q11" s="1596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1581"/>
      <c r="AG11" s="1581"/>
      <c r="AH11" s="1581"/>
      <c r="AI11" s="1581"/>
      <c r="AJ11" s="1581"/>
      <c r="AK11" s="1582"/>
      <c r="AL11" s="1582"/>
      <c r="AM11" s="1582"/>
      <c r="AN11" s="1582"/>
      <c r="AO11" s="1582"/>
      <c r="AP11" s="1582"/>
      <c r="AQ11" s="1582"/>
      <c r="AR11" s="1582"/>
      <c r="AS11" s="1582"/>
      <c r="AT11" s="1582"/>
      <c r="AU11" s="1582"/>
      <c r="AV11" s="1582"/>
      <c r="AW11" s="1582"/>
      <c r="AX11" s="1580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IF(C11&lt;[7]A03!C79,1,0)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1581"/>
      <c r="AG12" s="1581"/>
      <c r="AH12" s="1581"/>
      <c r="AI12" s="1581"/>
      <c r="AJ12" s="1581"/>
      <c r="AK12" s="1582"/>
      <c r="AL12" s="1582"/>
      <c r="AM12" s="1582"/>
      <c r="AN12" s="1582"/>
      <c r="AO12" s="1581"/>
      <c r="AP12" s="1581"/>
      <c r="AQ12" s="1582"/>
      <c r="AR12" s="1582"/>
      <c r="AS12" s="1582"/>
      <c r="AT12" s="1582"/>
      <c r="AU12" s="1582"/>
      <c r="AV12" s="1582"/>
      <c r="AW12" s="1582"/>
      <c r="AX12" s="1580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1581"/>
      <c r="AG13" s="1581"/>
      <c r="AH13" s="1581"/>
      <c r="AI13" s="1581"/>
      <c r="AJ13" s="1581"/>
      <c r="AK13" s="1582"/>
      <c r="AL13" s="1582"/>
      <c r="AM13" s="1582"/>
      <c r="AN13" s="1582"/>
      <c r="AO13" s="1581"/>
      <c r="AP13" s="1581"/>
      <c r="AQ13" s="1581"/>
      <c r="AR13" s="1582"/>
      <c r="AS13" s="1582"/>
      <c r="AT13" s="1582"/>
      <c r="AU13" s="1582"/>
      <c r="AV13" s="1582"/>
      <c r="AW13" s="1582"/>
      <c r="AX13" s="1580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1581"/>
      <c r="AG14" s="1581"/>
      <c r="AH14" s="1581"/>
      <c r="AI14" s="1581"/>
      <c r="AJ14" s="1581"/>
      <c r="AK14" s="1581"/>
      <c r="AL14" s="1581"/>
      <c r="AM14" s="1581"/>
      <c r="AN14" s="1581"/>
      <c r="AO14" s="1582"/>
      <c r="AP14" s="1582"/>
      <c r="AQ14" s="1582"/>
      <c r="AR14" s="1582"/>
      <c r="AS14" s="1582"/>
      <c r="AT14" s="1582"/>
      <c r="AU14" s="1582"/>
      <c r="AV14" s="1582"/>
      <c r="AW14" s="1582"/>
      <c r="AX14" s="1580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1581"/>
      <c r="AF15" s="1581"/>
      <c r="AG15" s="1581"/>
      <c r="AH15" s="1581"/>
      <c r="AI15" s="1581"/>
      <c r="AJ15" s="1581"/>
      <c r="AK15" s="1581"/>
      <c r="AL15" s="1581"/>
      <c r="AM15" s="1581"/>
      <c r="AN15" s="1581"/>
      <c r="AO15" s="1581"/>
      <c r="AP15" s="1581"/>
      <c r="AQ15" s="1581"/>
      <c r="AR15" s="1581"/>
      <c r="AS15" s="1581"/>
      <c r="AT15" s="1581"/>
      <c r="AU15" s="1581"/>
      <c r="AV15" s="1581"/>
      <c r="AW15" s="1580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186" t="s">
        <v>26</v>
      </c>
      <c r="D16" s="5189" t="s">
        <v>27</v>
      </c>
      <c r="E16" s="5189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1581"/>
      <c r="AF16" s="1582"/>
      <c r="AG16" s="1582"/>
      <c r="AH16" s="1582"/>
      <c r="AI16" s="1582"/>
      <c r="AJ16" s="1582"/>
      <c r="AK16" s="1582"/>
      <c r="AL16" s="1582"/>
      <c r="AM16" s="1582"/>
      <c r="AN16" s="1582"/>
      <c r="AO16" s="1582"/>
      <c r="AP16" s="1582"/>
      <c r="AQ16" s="1582"/>
      <c r="AR16" s="1582"/>
      <c r="AS16" s="1582"/>
      <c r="AT16" s="1582"/>
      <c r="AU16" s="1582"/>
      <c r="AV16" s="1582"/>
      <c r="AW16" s="1580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448"/>
      <c r="D17" s="5548"/>
      <c r="E17" s="5548"/>
      <c r="F17" s="519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1581"/>
      <c r="AF17" s="1582"/>
      <c r="AG17" s="1582"/>
      <c r="AH17" s="1582"/>
      <c r="AI17" s="1582"/>
      <c r="AJ17" s="1582"/>
      <c r="AK17" s="1582"/>
      <c r="AL17" s="1582"/>
      <c r="AM17" s="1582"/>
      <c r="AN17" s="1582"/>
      <c r="AO17" s="1582"/>
      <c r="AP17" s="1582"/>
      <c r="AQ17" s="1582"/>
      <c r="AR17" s="1582"/>
      <c r="AS17" s="1582"/>
      <c r="AT17" s="1582"/>
      <c r="AU17" s="1582"/>
      <c r="AV17" s="1582"/>
      <c r="AW17" s="1580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454" t="s">
        <v>28</v>
      </c>
      <c r="B18" s="5455"/>
      <c r="C18" s="1639">
        <v>80</v>
      </c>
      <c r="D18" s="1640">
        <v>0</v>
      </c>
      <c r="E18" s="1640">
        <v>0</v>
      </c>
      <c r="F18" s="1641">
        <v>2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1581"/>
      <c r="AF18" s="1582"/>
      <c r="AG18" s="1582"/>
      <c r="AH18" s="1582"/>
      <c r="AI18" s="1582"/>
      <c r="AJ18" s="1582"/>
      <c r="AK18" s="1582"/>
      <c r="AL18" s="1582"/>
      <c r="AM18" s="1582"/>
      <c r="AN18" s="1582"/>
      <c r="AO18" s="1582"/>
      <c r="AP18" s="1582"/>
      <c r="AQ18" s="1582"/>
      <c r="AR18" s="1582"/>
      <c r="AS18" s="1582"/>
      <c r="AT18" s="1582"/>
      <c r="AU18" s="1582"/>
      <c r="AV18" s="1582"/>
      <c r="AW18" s="1580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545" t="s">
        <v>29</v>
      </c>
      <c r="B19" s="5546"/>
      <c r="C19" s="55">
        <v>0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1581"/>
      <c r="AF19" s="1582"/>
      <c r="AG19" s="1582"/>
      <c r="AH19" s="1582"/>
      <c r="AI19" s="1582"/>
      <c r="AJ19" s="1582"/>
      <c r="AK19" s="1582"/>
      <c r="AL19" s="1582"/>
      <c r="AM19" s="1582"/>
      <c r="AN19" s="1582"/>
      <c r="AO19" s="1582"/>
      <c r="AP19" s="1582"/>
      <c r="AQ19" s="1582"/>
      <c r="AR19" s="1582"/>
      <c r="AS19" s="1582"/>
      <c r="AT19" s="1582"/>
      <c r="AU19" s="1582"/>
      <c r="AV19" s="1582"/>
      <c r="AW19" s="1580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3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1581"/>
      <c r="AF20" s="1582"/>
      <c r="AG20" s="1582"/>
      <c r="AH20" s="1582"/>
      <c r="AI20" s="1582"/>
      <c r="AJ20" s="1582"/>
      <c r="AK20" s="1582"/>
      <c r="AL20" s="1582"/>
      <c r="AM20" s="1582"/>
      <c r="AN20" s="1582"/>
      <c r="AO20" s="1582"/>
      <c r="AP20" s="1582"/>
      <c r="AQ20" s="1582"/>
      <c r="AR20" s="1582"/>
      <c r="AS20" s="1582"/>
      <c r="AT20" s="1582"/>
      <c r="AU20" s="1582"/>
      <c r="AV20" s="1582"/>
      <c r="AW20" s="1580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7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1581"/>
      <c r="AF21" s="1582"/>
      <c r="AG21" s="1582"/>
      <c r="AH21" s="1582"/>
      <c r="AI21" s="1582"/>
      <c r="AJ21" s="1582"/>
      <c r="AK21" s="1582"/>
      <c r="AL21" s="1582"/>
      <c r="AM21" s="1582"/>
      <c r="AN21" s="1582"/>
      <c r="AO21" s="1582"/>
      <c r="AP21" s="1582"/>
      <c r="AQ21" s="1582"/>
      <c r="AR21" s="1582"/>
      <c r="AS21" s="1582"/>
      <c r="AT21" s="1582"/>
      <c r="AU21" s="1582"/>
      <c r="AV21" s="1582"/>
      <c r="AW21" s="1580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1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1581"/>
      <c r="AF22" s="1582"/>
      <c r="AG22" s="1582"/>
      <c r="AH22" s="1582"/>
      <c r="AI22" s="1582"/>
      <c r="AJ22" s="1582"/>
      <c r="AK22" s="1582"/>
      <c r="AL22" s="1582"/>
      <c r="AM22" s="1582"/>
      <c r="AN22" s="1582"/>
      <c r="AO22" s="1582"/>
      <c r="AP22" s="1582"/>
      <c r="AQ22" s="1582"/>
      <c r="AR22" s="1582"/>
      <c r="AS22" s="1582"/>
      <c r="AT22" s="1582"/>
      <c r="AU22" s="1582"/>
      <c r="AV22" s="1582"/>
      <c r="AW22" s="1580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1581"/>
      <c r="AF23" s="1582"/>
      <c r="AG23" s="1582"/>
      <c r="AH23" s="1582"/>
      <c r="AI23" s="1582"/>
      <c r="AJ23" s="1582"/>
      <c r="AK23" s="1582"/>
      <c r="AL23" s="1582"/>
      <c r="AM23" s="1582"/>
      <c r="AN23" s="1582"/>
      <c r="AO23" s="1582"/>
      <c r="AP23" s="1582"/>
      <c r="AQ23" s="1582"/>
      <c r="AR23" s="1582"/>
      <c r="AS23" s="1582"/>
      <c r="AT23" s="1582"/>
      <c r="AU23" s="1582"/>
      <c r="AV23" s="1582"/>
      <c r="AW23" s="1580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1581"/>
      <c r="AF24" s="1582"/>
      <c r="AG24" s="1582"/>
      <c r="AH24" s="1582"/>
      <c r="AI24" s="1582"/>
      <c r="AJ24" s="1582"/>
      <c r="AK24" s="1582"/>
      <c r="AL24" s="1582"/>
      <c r="AM24" s="1582"/>
      <c r="AN24" s="1582"/>
      <c r="AO24" s="1582"/>
      <c r="AP24" s="1582"/>
      <c r="AQ24" s="1582"/>
      <c r="AR24" s="1582"/>
      <c r="AS24" s="1582"/>
      <c r="AT24" s="1582"/>
      <c r="AU24" s="1582"/>
      <c r="AV24" s="1582"/>
      <c r="AW24" s="1580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3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1581"/>
      <c r="AF25" s="1582"/>
      <c r="AG25" s="1582"/>
      <c r="AH25" s="1582"/>
      <c r="AI25" s="1582"/>
      <c r="AJ25" s="1582"/>
      <c r="AK25" s="1582"/>
      <c r="AL25" s="1582"/>
      <c r="AM25" s="1582"/>
      <c r="AN25" s="1582"/>
      <c r="AO25" s="1582"/>
      <c r="AP25" s="1582"/>
      <c r="AQ25" s="1582"/>
      <c r="AR25" s="1582"/>
      <c r="AS25" s="1582"/>
      <c r="AT25" s="1582"/>
      <c r="AU25" s="1582"/>
      <c r="AV25" s="1582"/>
      <c r="AW25" s="1580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14</v>
      </c>
      <c r="D26" s="37">
        <v>0</v>
      </c>
      <c r="E26" s="37">
        <v>0</v>
      </c>
      <c r="F26" s="40">
        <v>2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1581"/>
      <c r="AF26" s="1582"/>
      <c r="AG26" s="1582"/>
      <c r="AH26" s="1582"/>
      <c r="AI26" s="1582"/>
      <c r="AJ26" s="1582"/>
      <c r="AK26" s="1582"/>
      <c r="AL26" s="1582"/>
      <c r="AM26" s="1582"/>
      <c r="AN26" s="1582"/>
      <c r="AO26" s="1582"/>
      <c r="AP26" s="1582"/>
      <c r="AQ26" s="1582"/>
      <c r="AR26" s="1582"/>
      <c r="AS26" s="1582"/>
      <c r="AT26" s="1582"/>
      <c r="AU26" s="1582"/>
      <c r="AV26" s="1582"/>
      <c r="AW26" s="1580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2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1581"/>
      <c r="AF27" s="1582"/>
      <c r="AG27" s="1582"/>
      <c r="AH27" s="1582"/>
      <c r="AI27" s="1582"/>
      <c r="AJ27" s="1582"/>
      <c r="AK27" s="1582"/>
      <c r="AL27" s="1582"/>
      <c r="AM27" s="1582"/>
      <c r="AN27" s="1582"/>
      <c r="AO27" s="1582"/>
      <c r="AP27" s="1582"/>
      <c r="AQ27" s="1582"/>
      <c r="AR27" s="1582"/>
      <c r="AS27" s="1582"/>
      <c r="AT27" s="1582"/>
      <c r="AU27" s="1582"/>
      <c r="AV27" s="1582"/>
      <c r="AW27" s="1580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6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1581"/>
      <c r="AF28" s="1582"/>
      <c r="AG28" s="1582"/>
      <c r="AH28" s="1587"/>
      <c r="AI28" s="1582"/>
      <c r="AJ28" s="1582"/>
      <c r="AK28" s="1582"/>
      <c r="AL28" s="1582"/>
      <c r="AM28" s="1582"/>
      <c r="AN28" s="1582"/>
      <c r="AO28" s="1582"/>
      <c r="AP28" s="1582"/>
      <c r="AQ28" s="1582"/>
      <c r="AR28" s="1582"/>
      <c r="AS28" s="1582"/>
      <c r="AT28" s="1582"/>
      <c r="AU28" s="1582"/>
      <c r="AV28" s="1582"/>
      <c r="AW28" s="1584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8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1581"/>
      <c r="AF29" s="1582"/>
      <c r="AG29" s="1582"/>
      <c r="AH29" s="1587"/>
      <c r="AI29" s="1582"/>
      <c r="AJ29" s="1582"/>
      <c r="AK29" s="1582"/>
      <c r="AL29" s="1582"/>
      <c r="AM29" s="1582"/>
      <c r="AN29" s="1582"/>
      <c r="AO29" s="1582"/>
      <c r="AP29" s="1582"/>
      <c r="AQ29" s="1582"/>
      <c r="AR29" s="1582"/>
      <c r="AS29" s="1582"/>
      <c r="AT29" s="1582"/>
      <c r="AU29" s="1582"/>
      <c r="AV29" s="1582"/>
      <c r="AW29" s="1584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4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1581"/>
      <c r="AF30" s="1582"/>
      <c r="AG30" s="1582"/>
      <c r="AH30" s="1587"/>
      <c r="AI30" s="1582"/>
      <c r="AJ30" s="1582"/>
      <c r="AK30" s="1582"/>
      <c r="AL30" s="1582"/>
      <c r="AM30" s="1582"/>
      <c r="AN30" s="1582"/>
      <c r="AO30" s="1582"/>
      <c r="AP30" s="1582"/>
      <c r="AQ30" s="1582"/>
      <c r="AR30" s="1582"/>
      <c r="AS30" s="1582"/>
      <c r="AT30" s="1582"/>
      <c r="AU30" s="1582"/>
      <c r="AV30" s="1582"/>
      <c r="AW30" s="1584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32</v>
      </c>
      <c r="D31" s="44">
        <v>0</v>
      </c>
      <c r="E31" s="44">
        <v>0</v>
      </c>
      <c r="F31" s="63">
        <v>0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1579"/>
      <c r="AF31" s="1579"/>
      <c r="AG31" s="1579"/>
      <c r="AH31" s="1642"/>
      <c r="AI31" s="1579"/>
      <c r="AJ31" s="1579"/>
      <c r="AK31" s="1579"/>
      <c r="AL31" s="1579"/>
      <c r="AM31" s="1579"/>
      <c r="AN31" s="1579"/>
      <c r="AO31" s="1579"/>
      <c r="AP31" s="1579"/>
      <c r="AQ31" s="1579"/>
      <c r="AR31" s="1579"/>
      <c r="AS31" s="1579"/>
      <c r="AT31" s="1579"/>
      <c r="AU31" s="1579"/>
      <c r="AV31" s="1579"/>
      <c r="AW31" s="1584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1579"/>
      <c r="AF32" s="1579"/>
      <c r="AG32" s="1579"/>
      <c r="AH32" s="1642"/>
      <c r="AI32" s="1579"/>
      <c r="AJ32" s="1579"/>
      <c r="AK32" s="1579"/>
      <c r="AL32" s="1579"/>
      <c r="AM32" s="1579"/>
      <c r="AN32" s="1579"/>
      <c r="AO32" s="1579"/>
      <c r="AP32" s="1579"/>
      <c r="AQ32" s="1579"/>
      <c r="AR32" s="1579"/>
      <c r="AS32" s="1579"/>
      <c r="AT32" s="1579"/>
      <c r="AU32" s="1579"/>
      <c r="AV32" s="1579"/>
      <c r="AW32" s="1584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5094" t="s">
        <v>5</v>
      </c>
      <c r="E33" s="5095"/>
      <c r="F33" s="5095"/>
      <c r="G33" s="5095"/>
      <c r="H33" s="5095"/>
      <c r="I33" s="5095"/>
      <c r="J33" s="5095"/>
      <c r="K33" s="5095"/>
      <c r="L33" s="5095"/>
      <c r="M33" s="5095"/>
      <c r="N33" s="5095"/>
      <c r="O33" s="5095"/>
      <c r="P33" s="5325"/>
      <c r="Q33" s="819"/>
      <c r="R33" s="820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579"/>
      <c r="AJ33" s="1579"/>
      <c r="AK33" s="1579"/>
      <c r="AL33" s="1642"/>
      <c r="AM33" s="1579"/>
      <c r="AN33" s="1579"/>
      <c r="AO33" s="1586"/>
      <c r="AP33" s="1586"/>
      <c r="AQ33" s="1586"/>
      <c r="AR33" s="1586"/>
      <c r="AS33" s="1586"/>
      <c r="AT33" s="1586"/>
      <c r="AU33" s="1586"/>
      <c r="AV33" s="1586"/>
      <c r="AW33" s="1586"/>
      <c r="AX33" s="1586"/>
      <c r="AY33" s="1586"/>
      <c r="AZ33" s="1586"/>
      <c r="BA33" s="1584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383"/>
      <c r="D34" s="776" t="s">
        <v>10</v>
      </c>
      <c r="E34" s="1635" t="s">
        <v>11</v>
      </c>
      <c r="F34" s="1635" t="s">
        <v>12</v>
      </c>
      <c r="G34" s="1635" t="s">
        <v>13</v>
      </c>
      <c r="H34" s="1635" t="s">
        <v>14</v>
      </c>
      <c r="I34" s="1635" t="s">
        <v>15</v>
      </c>
      <c r="J34" s="1635" t="s">
        <v>16</v>
      </c>
      <c r="K34" s="1635" t="s">
        <v>17</v>
      </c>
      <c r="L34" s="1635" t="s">
        <v>18</v>
      </c>
      <c r="M34" s="1635" t="s">
        <v>44</v>
      </c>
      <c r="N34" s="774" t="s">
        <v>45</v>
      </c>
      <c r="O34" s="1635" t="s">
        <v>46</v>
      </c>
      <c r="P34" s="1574" t="s">
        <v>47</v>
      </c>
      <c r="Q34" s="1559" t="s">
        <v>48</v>
      </c>
      <c r="R34" s="1559" t="s">
        <v>49</v>
      </c>
      <c r="S34" s="71"/>
      <c r="T34" s="726"/>
      <c r="U34" s="1643"/>
      <c r="V34" s="1643"/>
      <c r="W34" s="726"/>
      <c r="X34" s="1644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1581"/>
      <c r="AJ34" s="1581"/>
      <c r="AK34" s="1581"/>
      <c r="AL34" s="1645"/>
      <c r="AM34" s="1581"/>
      <c r="AN34" s="1581"/>
      <c r="AO34" s="1581"/>
      <c r="AP34" s="1581"/>
      <c r="AQ34" s="1581"/>
      <c r="AR34" s="1581"/>
      <c r="AS34" s="1581"/>
      <c r="AT34" s="1582"/>
      <c r="AU34" s="1582"/>
      <c r="AV34" s="1582"/>
      <c r="AW34" s="1582"/>
      <c r="AX34" s="1582"/>
      <c r="AY34" s="1582"/>
      <c r="AZ34" s="1582"/>
      <c r="BA34" s="1584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097" t="s">
        <v>50</v>
      </c>
      <c r="B35" s="5097"/>
      <c r="C35" s="1573">
        <f>SUM(D35:P35)</f>
        <v>0</v>
      </c>
      <c r="D35" s="1575">
        <f>SUM(D36:D47,D50:D51,D54)</f>
        <v>0</v>
      </c>
      <c r="E35" s="1646">
        <f t="shared" ref="E35:R35" si="3">SUM(E36:E47,E50:E51,E54)</f>
        <v>0</v>
      </c>
      <c r="F35" s="1646">
        <f t="shared" si="3"/>
        <v>0</v>
      </c>
      <c r="G35" s="1646">
        <f t="shared" si="3"/>
        <v>0</v>
      </c>
      <c r="H35" s="1646">
        <f t="shared" si="3"/>
        <v>0</v>
      </c>
      <c r="I35" s="1646">
        <f t="shared" si="3"/>
        <v>0</v>
      </c>
      <c r="J35" s="1646">
        <f t="shared" si="3"/>
        <v>0</v>
      </c>
      <c r="K35" s="1646">
        <f t="shared" si="3"/>
        <v>0</v>
      </c>
      <c r="L35" s="1646">
        <f t="shared" si="3"/>
        <v>0</v>
      </c>
      <c r="M35" s="1646">
        <f t="shared" si="3"/>
        <v>0</v>
      </c>
      <c r="N35" s="775">
        <f>SUM(N36:N47,N50:N51,N54)</f>
        <v>0</v>
      </c>
      <c r="O35" s="1646">
        <f t="shared" si="3"/>
        <v>0</v>
      </c>
      <c r="P35" s="1576">
        <f t="shared" si="3"/>
        <v>0</v>
      </c>
      <c r="Q35" s="1585">
        <f t="shared" si="3"/>
        <v>0</v>
      </c>
      <c r="R35" s="1585">
        <f t="shared" si="3"/>
        <v>0</v>
      </c>
      <c r="S35" s="82" t="str">
        <f>CA35&amp;CB35&amp;CC35</f>
        <v/>
      </c>
      <c r="T35" s="1647"/>
      <c r="U35" s="726"/>
      <c r="V35" s="726"/>
      <c r="W35" s="1647"/>
      <c r="X35" s="1647"/>
      <c r="Y35" s="1647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581"/>
      <c r="AN35" s="1581"/>
      <c r="AO35" s="1581"/>
      <c r="AP35" s="1581"/>
      <c r="AQ35" s="1581"/>
      <c r="AR35" s="1581"/>
      <c r="AS35" s="1581"/>
      <c r="AT35" s="1582"/>
      <c r="AU35" s="1582"/>
      <c r="AV35" s="1582"/>
      <c r="AW35" s="1582"/>
      <c r="AX35" s="1582"/>
      <c r="AY35" s="1582"/>
      <c r="AZ35" s="1582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553" t="s">
        <v>51</v>
      </c>
      <c r="B36" s="5554"/>
      <c r="C36" s="1597">
        <f>SUM(D36:M36)</f>
        <v>0</v>
      </c>
      <c r="D36" s="1594"/>
      <c r="E36" s="1599"/>
      <c r="F36" s="1599"/>
      <c r="G36" s="1599"/>
      <c r="H36" s="1599"/>
      <c r="I36" s="1599"/>
      <c r="J36" s="1599"/>
      <c r="K36" s="1599"/>
      <c r="L36" s="1599"/>
      <c r="M36" s="1599"/>
      <c r="N36" s="1648"/>
      <c r="O36" s="1649"/>
      <c r="P36" s="1650"/>
      <c r="Q36" s="1595"/>
      <c r="R36" s="1595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581"/>
      <c r="AN36" s="1582"/>
      <c r="AO36" s="1582"/>
      <c r="AP36" s="1582"/>
      <c r="AQ36" s="1582"/>
      <c r="AR36" s="1582"/>
      <c r="AS36" s="1582"/>
      <c r="AT36" s="1582"/>
      <c r="AU36" s="1582"/>
      <c r="AV36" s="1582"/>
      <c r="AW36" s="1582"/>
      <c r="AX36" s="1582"/>
      <c r="AY36" s="1582"/>
      <c r="AZ36" s="1582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581"/>
      <c r="AN37" s="1582"/>
      <c r="AO37" s="1582"/>
      <c r="AP37" s="1582"/>
      <c r="AQ37" s="1582"/>
      <c r="AR37" s="1582"/>
      <c r="AS37" s="1582"/>
      <c r="AT37" s="1582"/>
      <c r="AU37" s="1582"/>
      <c r="AV37" s="1582"/>
      <c r="AW37" s="1582"/>
      <c r="AX37" s="1582"/>
      <c r="AY37" s="1582"/>
      <c r="AZ37" s="1582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1651" t="s">
        <v>54</v>
      </c>
      <c r="C38" s="1597">
        <f t="shared" si="7"/>
        <v>0</v>
      </c>
      <c r="D38" s="1594"/>
      <c r="E38" s="1599"/>
      <c r="F38" s="1599"/>
      <c r="G38" s="1599"/>
      <c r="H38" s="1599"/>
      <c r="I38" s="1599"/>
      <c r="J38" s="1599"/>
      <c r="K38" s="1599"/>
      <c r="L38" s="1599"/>
      <c r="M38" s="1599"/>
      <c r="N38" s="1648"/>
      <c r="O38" s="1649"/>
      <c r="P38" s="1650"/>
      <c r="Q38" s="1595"/>
      <c r="R38" s="1595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581"/>
      <c r="AN38" s="1582"/>
      <c r="AO38" s="1582"/>
      <c r="AP38" s="1582"/>
      <c r="AQ38" s="1582"/>
      <c r="AR38" s="1582"/>
      <c r="AS38" s="1582"/>
      <c r="AT38" s="1582"/>
      <c r="AU38" s="1582"/>
      <c r="AV38" s="1582"/>
      <c r="AW38" s="1582"/>
      <c r="AX38" s="1582"/>
      <c r="AY38" s="1582"/>
      <c r="AZ38" s="1582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1557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581"/>
      <c r="AN39" s="1582"/>
      <c r="AO39" s="1582"/>
      <c r="AP39" s="1582"/>
      <c r="AQ39" s="1582"/>
      <c r="AR39" s="1582"/>
      <c r="AS39" s="1582"/>
      <c r="AT39" s="1582"/>
      <c r="AU39" s="1582"/>
      <c r="AV39" s="1582"/>
      <c r="AW39" s="1582"/>
      <c r="AX39" s="1582"/>
      <c r="AY39" s="1582"/>
      <c r="AZ39" s="1582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1557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581"/>
      <c r="AN40" s="1582"/>
      <c r="AO40" s="1582"/>
      <c r="AP40" s="1582"/>
      <c r="AQ40" s="1582"/>
      <c r="AR40" s="1582"/>
      <c r="AS40" s="1582"/>
      <c r="AT40" s="1582"/>
      <c r="AU40" s="1582"/>
      <c r="AV40" s="1582"/>
      <c r="AW40" s="1582"/>
      <c r="AX40" s="1582"/>
      <c r="AY40" s="1582"/>
      <c r="AZ40" s="1582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1557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581"/>
      <c r="AN41" s="1582"/>
      <c r="AO41" s="1582"/>
      <c r="AP41" s="1582"/>
      <c r="AQ41" s="1582"/>
      <c r="AR41" s="1582"/>
      <c r="AS41" s="1582"/>
      <c r="AT41" s="1582"/>
      <c r="AU41" s="1582"/>
      <c r="AV41" s="1582"/>
      <c r="AW41" s="1582"/>
      <c r="AX41" s="1582"/>
      <c r="AY41" s="1582"/>
      <c r="AZ41" s="1582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1557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581"/>
      <c r="AN42" s="1582"/>
      <c r="AO42" s="1582"/>
      <c r="AP42" s="1582"/>
      <c r="AQ42" s="1582"/>
      <c r="AR42" s="1582"/>
      <c r="AS42" s="1582"/>
      <c r="AT42" s="1582"/>
      <c r="AU42" s="1582"/>
      <c r="AV42" s="1582"/>
      <c r="AW42" s="1582"/>
      <c r="AX42" s="1582"/>
      <c r="AY42" s="1582"/>
      <c r="AZ42" s="1582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551"/>
      <c r="B43" s="99" t="s">
        <v>59</v>
      </c>
      <c r="C43" s="1652">
        <f t="shared" si="7"/>
        <v>0</v>
      </c>
      <c r="D43" s="773"/>
      <c r="E43" s="704"/>
      <c r="F43" s="704"/>
      <c r="G43" s="704"/>
      <c r="H43" s="704"/>
      <c r="I43" s="704"/>
      <c r="J43" s="704"/>
      <c r="K43" s="704"/>
      <c r="L43" s="704"/>
      <c r="M43" s="704"/>
      <c r="N43" s="901"/>
      <c r="O43" s="705"/>
      <c r="P43" s="902"/>
      <c r="Q43" s="106"/>
      <c r="R43" s="106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581"/>
      <c r="AN43" s="1582"/>
      <c r="AO43" s="1582"/>
      <c r="AP43" s="1582"/>
      <c r="AQ43" s="1582"/>
      <c r="AR43" s="1582"/>
      <c r="AS43" s="1582"/>
      <c r="AT43" s="1582"/>
      <c r="AU43" s="1582"/>
      <c r="AV43" s="1582"/>
      <c r="AW43" s="1582"/>
      <c r="AX43" s="1582"/>
      <c r="AY43" s="1582"/>
      <c r="AZ43" s="1582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555" t="s">
        <v>60</v>
      </c>
      <c r="B44" s="1653" t="s">
        <v>61</v>
      </c>
      <c r="C44" s="1654">
        <f t="shared" si="7"/>
        <v>0</v>
      </c>
      <c r="D44" s="1655"/>
      <c r="E44" s="1656"/>
      <c r="F44" s="1656"/>
      <c r="G44" s="1656"/>
      <c r="H44" s="1656"/>
      <c r="I44" s="1656"/>
      <c r="J44" s="1656"/>
      <c r="K44" s="1656"/>
      <c r="L44" s="1656"/>
      <c r="M44" s="1656"/>
      <c r="N44" s="1657"/>
      <c r="O44" s="1658"/>
      <c r="P44" s="1659"/>
      <c r="Q44" s="1660"/>
      <c r="R44" s="1660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661"/>
      <c r="AN44" s="1662"/>
      <c r="AO44" s="1662"/>
      <c r="AP44" s="1662"/>
      <c r="AQ44" s="1662"/>
      <c r="AR44" s="1662"/>
      <c r="AS44" s="1662"/>
      <c r="AT44" s="1662"/>
      <c r="AU44" s="1662"/>
      <c r="AV44" s="1662"/>
      <c r="AW44" s="1662"/>
      <c r="AX44" s="1662"/>
      <c r="AY44" s="1662"/>
      <c r="AZ44" s="1662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551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661"/>
      <c r="AN45" s="1662"/>
      <c r="AO45" s="1662"/>
      <c r="AP45" s="1662"/>
      <c r="AQ45" s="1662"/>
      <c r="AR45" s="1662"/>
      <c r="AS45" s="1662"/>
      <c r="AT45" s="1662"/>
      <c r="AU45" s="1662"/>
      <c r="AV45" s="1662"/>
      <c r="AW45" s="1662"/>
      <c r="AX45" s="1662"/>
      <c r="AY45" s="1662"/>
      <c r="AZ45" s="1662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550" t="s">
        <v>63</v>
      </c>
      <c r="B46" s="117" t="s">
        <v>61</v>
      </c>
      <c r="C46" s="1663">
        <f t="shared" si="7"/>
        <v>0</v>
      </c>
      <c r="D46" s="1664"/>
      <c r="E46" s="1665"/>
      <c r="F46" s="1665"/>
      <c r="G46" s="1665"/>
      <c r="H46" s="1665"/>
      <c r="I46" s="1665"/>
      <c r="J46" s="1665"/>
      <c r="K46" s="1665"/>
      <c r="L46" s="1665"/>
      <c r="M46" s="1665"/>
      <c r="N46" s="1666"/>
      <c r="O46" s="1667"/>
      <c r="P46" s="1668"/>
      <c r="Q46" s="1669"/>
      <c r="R46" s="1669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670"/>
      <c r="AN46" s="1671"/>
      <c r="AO46" s="1671"/>
      <c r="AP46" s="1671"/>
      <c r="AQ46" s="1671"/>
      <c r="AR46" s="1671"/>
      <c r="AS46" s="1671"/>
      <c r="AT46" s="1671"/>
      <c r="AU46" s="1671"/>
      <c r="AV46" s="1671"/>
      <c r="AW46" s="1671"/>
      <c r="AX46" s="1671"/>
      <c r="AY46" s="1671"/>
      <c r="AZ46" s="1671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661"/>
      <c r="AN47" s="1662"/>
      <c r="AO47" s="1662"/>
      <c r="AP47" s="1662"/>
      <c r="AQ47" s="1662"/>
      <c r="AR47" s="1662"/>
      <c r="AS47" s="1662"/>
      <c r="AT47" s="1662"/>
      <c r="AU47" s="1662"/>
      <c r="AV47" s="1662"/>
      <c r="AW47" s="1662"/>
      <c r="AX47" s="1662"/>
      <c r="AY47" s="1662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661"/>
      <c r="AN48" s="1662"/>
      <c r="AO48" s="1662"/>
      <c r="AP48" s="1662"/>
      <c r="AQ48" s="1662"/>
      <c r="AR48" s="1662"/>
      <c r="AS48" s="1662"/>
      <c r="AT48" s="1662"/>
      <c r="AU48" s="1662"/>
      <c r="AV48" s="1662"/>
      <c r="AW48" s="1662"/>
      <c r="AX48" s="1662"/>
      <c r="AY48" s="1662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549" t="s">
        <v>65</v>
      </c>
      <c r="B49" s="4758"/>
      <c r="C49" s="1652">
        <f t="shared" si="7"/>
        <v>0</v>
      </c>
      <c r="D49" s="773"/>
      <c r="E49" s="704"/>
      <c r="F49" s="704"/>
      <c r="G49" s="704"/>
      <c r="H49" s="704"/>
      <c r="I49" s="704"/>
      <c r="J49" s="704"/>
      <c r="K49" s="704"/>
      <c r="L49" s="704"/>
      <c r="M49" s="704"/>
      <c r="N49" s="901"/>
      <c r="O49" s="705"/>
      <c r="P49" s="902"/>
      <c r="Q49" s="106"/>
      <c r="R49" s="106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661"/>
      <c r="AN49" s="1662"/>
      <c r="AO49" s="1662"/>
      <c r="AP49" s="1662"/>
      <c r="AQ49" s="1662"/>
      <c r="AR49" s="1662"/>
      <c r="AS49" s="1662"/>
      <c r="AT49" s="1662"/>
      <c r="AU49" s="1662"/>
      <c r="AV49" s="1662"/>
      <c r="AW49" s="1662"/>
      <c r="AX49" s="1662"/>
      <c r="AY49" s="1662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550" t="s">
        <v>66</v>
      </c>
      <c r="B50" s="1672" t="s">
        <v>61</v>
      </c>
      <c r="C50" s="1663">
        <f>SUM(D50:P50)</f>
        <v>0</v>
      </c>
      <c r="D50" s="1664"/>
      <c r="E50" s="1665"/>
      <c r="F50" s="1665"/>
      <c r="G50" s="1665"/>
      <c r="H50" s="1665"/>
      <c r="I50" s="1665"/>
      <c r="J50" s="1665"/>
      <c r="K50" s="1665"/>
      <c r="L50" s="1665"/>
      <c r="M50" s="1665"/>
      <c r="N50" s="1673"/>
      <c r="O50" s="1665"/>
      <c r="P50" s="1674"/>
      <c r="Q50" s="1669"/>
      <c r="R50" s="1669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670"/>
      <c r="AN50" s="1671"/>
      <c r="AO50" s="1671"/>
      <c r="AP50" s="1671"/>
      <c r="AQ50" s="1671"/>
      <c r="AR50" s="1671"/>
      <c r="AS50" s="1671"/>
      <c r="AT50" s="1671"/>
      <c r="AU50" s="1671"/>
      <c r="AV50" s="1671"/>
      <c r="AW50" s="1671"/>
      <c r="AX50" s="1671"/>
      <c r="AY50" s="1671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551"/>
      <c r="B51" s="140" t="s">
        <v>62</v>
      </c>
      <c r="C51" s="1652">
        <f t="shared" ref="C51:C54" si="12">SUM(D51:P51)</f>
        <v>0</v>
      </c>
      <c r="D51" s="773"/>
      <c r="E51" s="704"/>
      <c r="F51" s="704"/>
      <c r="G51" s="704"/>
      <c r="H51" s="704"/>
      <c r="I51" s="704"/>
      <c r="J51" s="704"/>
      <c r="K51" s="704"/>
      <c r="L51" s="704"/>
      <c r="M51" s="704"/>
      <c r="N51" s="827"/>
      <c r="O51" s="704"/>
      <c r="P51" s="926"/>
      <c r="Q51" s="106"/>
      <c r="R51" s="106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661"/>
      <c r="AN51" s="1662"/>
      <c r="AO51" s="1662"/>
      <c r="AP51" s="1662"/>
      <c r="AQ51" s="1662"/>
      <c r="AR51" s="1662"/>
      <c r="AS51" s="1662"/>
      <c r="AT51" s="1662"/>
      <c r="AU51" s="1662"/>
      <c r="AV51" s="1662"/>
      <c r="AW51" s="1662"/>
      <c r="AX51" s="1662"/>
      <c r="AY51" s="1662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552" t="s">
        <v>67</v>
      </c>
      <c r="B52" s="1675" t="s">
        <v>61</v>
      </c>
      <c r="C52" s="1676">
        <f t="shared" si="12"/>
        <v>0</v>
      </c>
      <c r="D52" s="1677"/>
      <c r="E52" s="1678"/>
      <c r="F52" s="1678"/>
      <c r="G52" s="1678"/>
      <c r="H52" s="1678"/>
      <c r="I52" s="1678"/>
      <c r="J52" s="1678"/>
      <c r="K52" s="1678"/>
      <c r="L52" s="1678"/>
      <c r="M52" s="1678"/>
      <c r="N52" s="1679"/>
      <c r="O52" s="1678"/>
      <c r="P52" s="1680"/>
      <c r="Q52" s="1681"/>
      <c r="R52" s="1681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682"/>
      <c r="AN52" s="1683"/>
      <c r="AO52" s="1683"/>
      <c r="AP52" s="1683"/>
      <c r="AQ52" s="1683"/>
      <c r="AR52" s="1683"/>
      <c r="AS52" s="1683"/>
      <c r="AT52" s="1683"/>
      <c r="AU52" s="1683"/>
      <c r="AV52" s="1683"/>
      <c r="AW52" s="1683"/>
      <c r="AX52" s="1683"/>
      <c r="AY52" s="1683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551"/>
      <c r="B53" s="1684" t="s">
        <v>62</v>
      </c>
      <c r="C53" s="1652">
        <f t="shared" si="12"/>
        <v>0</v>
      </c>
      <c r="D53" s="773"/>
      <c r="E53" s="704"/>
      <c r="F53" s="704"/>
      <c r="G53" s="704"/>
      <c r="H53" s="704"/>
      <c r="I53" s="704"/>
      <c r="J53" s="704"/>
      <c r="K53" s="704"/>
      <c r="L53" s="704"/>
      <c r="M53" s="704"/>
      <c r="N53" s="827"/>
      <c r="O53" s="704"/>
      <c r="P53" s="926"/>
      <c r="Q53" s="106"/>
      <c r="R53" s="106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685"/>
      <c r="AM53" s="1685"/>
      <c r="AN53" s="1685"/>
      <c r="AO53" s="1685"/>
      <c r="AP53" s="1685"/>
      <c r="AQ53" s="1685"/>
      <c r="AR53" s="1685"/>
      <c r="AS53" s="1685"/>
      <c r="AT53" s="1685"/>
      <c r="AU53" s="1685"/>
      <c r="AV53" s="1685"/>
      <c r="AW53" s="1685"/>
      <c r="AX53" s="1685"/>
      <c r="AY53" s="1685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086" t="s">
        <v>68</v>
      </c>
      <c r="B54" s="5087"/>
      <c r="C54" s="1652">
        <f t="shared" si="12"/>
        <v>0</v>
      </c>
      <c r="D54" s="773"/>
      <c r="E54" s="704"/>
      <c r="F54" s="704"/>
      <c r="G54" s="704"/>
      <c r="H54" s="704"/>
      <c r="I54" s="704"/>
      <c r="J54" s="704"/>
      <c r="K54" s="704"/>
      <c r="L54" s="704"/>
      <c r="M54" s="704"/>
      <c r="N54" s="827"/>
      <c r="O54" s="704"/>
      <c r="P54" s="926"/>
      <c r="Q54" s="106"/>
      <c r="R54" s="106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1685"/>
      <c r="AM54" s="1685"/>
      <c r="AN54" s="1685"/>
      <c r="AO54" s="1685"/>
      <c r="AP54" s="1685"/>
      <c r="AQ54" s="1685"/>
      <c r="AR54" s="1685"/>
      <c r="AS54" s="1685"/>
      <c r="AT54" s="1685"/>
      <c r="AU54" s="1685"/>
      <c r="AV54" s="1685"/>
      <c r="AW54" s="1685"/>
      <c r="AX54" s="1685"/>
      <c r="AY54" s="1685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685"/>
      <c r="AM55" s="1685"/>
      <c r="AN55" s="1685"/>
      <c r="AO55" s="1686"/>
      <c r="AP55" s="1686"/>
      <c r="AQ55" s="1686"/>
      <c r="AR55" s="1686"/>
      <c r="AS55" s="1686"/>
      <c r="AT55" s="1686"/>
      <c r="AU55" s="1686"/>
      <c r="AV55" s="1686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823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685"/>
      <c r="AM56" s="1685"/>
      <c r="AN56" s="1685"/>
      <c r="AO56" s="1686"/>
      <c r="AP56" s="1686"/>
      <c r="AQ56" s="1686"/>
      <c r="AR56" s="1686"/>
      <c r="AS56" s="1686"/>
      <c r="AT56" s="1686"/>
      <c r="AU56" s="1686"/>
      <c r="AV56" s="1686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5094" t="s">
        <v>5</v>
      </c>
      <c r="E57" s="5095"/>
      <c r="F57" s="5095"/>
      <c r="G57" s="5095"/>
      <c r="H57" s="5095"/>
      <c r="I57" s="5095"/>
      <c r="J57" s="5095"/>
      <c r="K57" s="5095"/>
      <c r="L57" s="5095"/>
      <c r="M57" s="5095"/>
      <c r="N57" s="5095"/>
      <c r="O57" s="5095"/>
      <c r="P57" s="5096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685"/>
      <c r="AK57" s="1685"/>
      <c r="AL57" s="1685"/>
      <c r="AM57" s="1686"/>
      <c r="AN57" s="1686"/>
      <c r="AO57" s="1686"/>
      <c r="AP57" s="1686"/>
      <c r="AQ57" s="1686"/>
      <c r="AR57" s="1686"/>
      <c r="AS57" s="1686"/>
      <c r="AT57" s="1686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551"/>
      <c r="D58" s="776" t="s">
        <v>10</v>
      </c>
      <c r="E58" s="1635" t="s">
        <v>11</v>
      </c>
      <c r="F58" s="1635" t="s">
        <v>12</v>
      </c>
      <c r="G58" s="1635" t="s">
        <v>13</v>
      </c>
      <c r="H58" s="1635" t="s">
        <v>14</v>
      </c>
      <c r="I58" s="1635" t="s">
        <v>15</v>
      </c>
      <c r="J58" s="1635" t="s">
        <v>16</v>
      </c>
      <c r="K58" s="1635" t="s">
        <v>17</v>
      </c>
      <c r="L58" s="1635" t="s">
        <v>18</v>
      </c>
      <c r="M58" s="1635" t="s">
        <v>44</v>
      </c>
      <c r="N58" s="774" t="s">
        <v>45</v>
      </c>
      <c r="O58" s="1635" t="s">
        <v>46</v>
      </c>
      <c r="P58" s="1577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685"/>
      <c r="AK58" s="1685"/>
      <c r="AL58" s="1685"/>
      <c r="AM58" s="1686"/>
      <c r="AN58" s="1686"/>
      <c r="AO58" s="1686"/>
      <c r="AP58" s="1686"/>
      <c r="AQ58" s="1686"/>
      <c r="AR58" s="1686"/>
      <c r="AS58" s="1686"/>
      <c r="AT58" s="1686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097" t="s">
        <v>50</v>
      </c>
      <c r="B59" s="5097"/>
      <c r="C59" s="1573">
        <f>SUM(D59:P59)</f>
        <v>0</v>
      </c>
      <c r="D59" s="1575">
        <f>SUM(D60:D71,D74:D75,D78)</f>
        <v>0</v>
      </c>
      <c r="E59" s="1646">
        <f t="shared" ref="E59:P59" si="13">SUM(E60:E71,E74:E75,E78)</f>
        <v>0</v>
      </c>
      <c r="F59" s="1646">
        <f t="shared" si="13"/>
        <v>0</v>
      </c>
      <c r="G59" s="1646">
        <f t="shared" si="13"/>
        <v>0</v>
      </c>
      <c r="H59" s="1646">
        <f t="shared" si="13"/>
        <v>0</v>
      </c>
      <c r="I59" s="1646">
        <f t="shared" si="13"/>
        <v>0</v>
      </c>
      <c r="J59" s="1646">
        <f t="shared" si="13"/>
        <v>0</v>
      </c>
      <c r="K59" s="1646">
        <f t="shared" si="13"/>
        <v>0</v>
      </c>
      <c r="L59" s="1646">
        <f t="shared" si="13"/>
        <v>0</v>
      </c>
      <c r="M59" s="1646">
        <f t="shared" si="13"/>
        <v>0</v>
      </c>
      <c r="N59" s="775">
        <f t="shared" si="13"/>
        <v>0</v>
      </c>
      <c r="O59" s="1646">
        <f t="shared" si="13"/>
        <v>0</v>
      </c>
      <c r="P59" s="1578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685"/>
      <c r="AK59" s="1685"/>
      <c r="AL59" s="1685"/>
      <c r="AM59" s="1686"/>
      <c r="AN59" s="1686"/>
      <c r="AO59" s="1686"/>
      <c r="AP59" s="1686"/>
      <c r="AQ59" s="1686"/>
      <c r="AR59" s="1686"/>
      <c r="AS59" s="1686"/>
      <c r="AT59" s="1686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553" t="s">
        <v>51</v>
      </c>
      <c r="B60" s="5554"/>
      <c r="C60" s="1597">
        <f>SUM(D60:M60)</f>
        <v>0</v>
      </c>
      <c r="D60" s="1594"/>
      <c r="E60" s="1656"/>
      <c r="F60" s="1656"/>
      <c r="G60" s="1656"/>
      <c r="H60" s="1656"/>
      <c r="I60" s="1656"/>
      <c r="J60" s="1656"/>
      <c r="K60" s="1656"/>
      <c r="L60" s="1656"/>
      <c r="M60" s="1656"/>
      <c r="N60" s="1648"/>
      <c r="O60" s="1658"/>
      <c r="P60" s="1687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685"/>
      <c r="AK60" s="1685"/>
      <c r="AL60" s="1685"/>
      <c r="AM60" s="1686"/>
      <c r="AN60" s="1686"/>
      <c r="AO60" s="1686"/>
      <c r="AP60" s="1686"/>
      <c r="AQ60" s="1686"/>
      <c r="AR60" s="1686"/>
      <c r="AS60" s="1686"/>
      <c r="AT60" s="1686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685"/>
      <c r="AK61" s="1685"/>
      <c r="AL61" s="1685"/>
      <c r="AM61" s="1686"/>
      <c r="AN61" s="1686"/>
      <c r="AO61" s="1686"/>
      <c r="AP61" s="1686"/>
      <c r="AQ61" s="1686"/>
      <c r="AR61" s="1686"/>
      <c r="AS61" s="1686"/>
      <c r="AT61" s="1686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1651" t="s">
        <v>54</v>
      </c>
      <c r="C62" s="1597">
        <f t="shared" ref="C62:C73" si="14">SUM(D62:M62)</f>
        <v>0</v>
      </c>
      <c r="D62" s="1594"/>
      <c r="E62" s="1656"/>
      <c r="F62" s="1656"/>
      <c r="G62" s="1656"/>
      <c r="H62" s="1656"/>
      <c r="I62" s="1656"/>
      <c r="J62" s="1656"/>
      <c r="K62" s="1656"/>
      <c r="L62" s="1656"/>
      <c r="M62" s="1656"/>
      <c r="N62" s="1648"/>
      <c r="O62" s="1658"/>
      <c r="P62" s="1687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685"/>
      <c r="AK62" s="1685"/>
      <c r="AL62" s="1685"/>
      <c r="AM62" s="1686"/>
      <c r="AN62" s="1686"/>
      <c r="AO62" s="1686"/>
      <c r="AP62" s="1686"/>
      <c r="AQ62" s="1686"/>
      <c r="AR62" s="1686"/>
      <c r="AS62" s="1686"/>
      <c r="AT62" s="1686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1557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685"/>
      <c r="AK63" s="1685"/>
      <c r="AL63" s="1685"/>
      <c r="AM63" s="1686"/>
      <c r="AN63" s="1686"/>
      <c r="AO63" s="1686"/>
      <c r="AP63" s="1686"/>
      <c r="AQ63" s="1686"/>
      <c r="AR63" s="1686"/>
      <c r="AS63" s="1686"/>
      <c r="AT63" s="1686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1557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685"/>
      <c r="AK64" s="1685"/>
      <c r="AL64" s="1685"/>
      <c r="AM64" s="1686"/>
      <c r="AN64" s="1686"/>
      <c r="AO64" s="1686"/>
      <c r="AP64" s="1686"/>
      <c r="AQ64" s="1686"/>
      <c r="AR64" s="1686"/>
      <c r="AS64" s="1686"/>
      <c r="AT64" s="1686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1557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685"/>
      <c r="AK65" s="1685"/>
      <c r="AL65" s="1685"/>
      <c r="AM65" s="1686"/>
      <c r="AN65" s="1686"/>
      <c r="AO65" s="1686"/>
      <c r="AP65" s="1686"/>
      <c r="AQ65" s="1686"/>
      <c r="AR65" s="1686"/>
      <c r="AS65" s="1686"/>
      <c r="AT65" s="1686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1557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685"/>
      <c r="AK66" s="1685"/>
      <c r="AL66" s="1685"/>
      <c r="AM66" s="1686"/>
      <c r="AN66" s="1686"/>
      <c r="AO66" s="1686"/>
      <c r="AP66" s="1686"/>
      <c r="AQ66" s="1686"/>
      <c r="AR66" s="1686"/>
      <c r="AS66" s="1686"/>
      <c r="AT66" s="1686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551"/>
      <c r="B67" s="99" t="s">
        <v>59</v>
      </c>
      <c r="C67" s="1652">
        <f t="shared" si="14"/>
        <v>0</v>
      </c>
      <c r="D67" s="773"/>
      <c r="E67" s="704"/>
      <c r="F67" s="704"/>
      <c r="G67" s="704"/>
      <c r="H67" s="704"/>
      <c r="I67" s="704"/>
      <c r="J67" s="704"/>
      <c r="K67" s="704"/>
      <c r="L67" s="704"/>
      <c r="M67" s="704"/>
      <c r="N67" s="901"/>
      <c r="O67" s="705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685"/>
      <c r="AK67" s="1685"/>
      <c r="AL67" s="1685"/>
      <c r="AM67" s="1686"/>
      <c r="AN67" s="1686"/>
      <c r="AO67" s="1686"/>
      <c r="AP67" s="1686"/>
      <c r="AQ67" s="1686"/>
      <c r="AR67" s="1686"/>
      <c r="AS67" s="1686"/>
      <c r="AT67" s="1686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552" t="s">
        <v>60</v>
      </c>
      <c r="B68" s="1688" t="s">
        <v>61</v>
      </c>
      <c r="C68" s="1676">
        <f t="shared" si="14"/>
        <v>0</v>
      </c>
      <c r="D68" s="1677"/>
      <c r="E68" s="1678"/>
      <c r="F68" s="1678"/>
      <c r="G68" s="1678"/>
      <c r="H68" s="1678"/>
      <c r="I68" s="1678"/>
      <c r="J68" s="1678"/>
      <c r="K68" s="1678"/>
      <c r="L68" s="1678"/>
      <c r="M68" s="1678"/>
      <c r="N68" s="1689"/>
      <c r="O68" s="1690"/>
      <c r="P68" s="1691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692"/>
      <c r="AK68" s="1692"/>
      <c r="AL68" s="1692"/>
      <c r="AM68" s="1693"/>
      <c r="AN68" s="1693"/>
      <c r="AO68" s="1693"/>
      <c r="AP68" s="1693"/>
      <c r="AQ68" s="1693"/>
      <c r="AR68" s="1693"/>
      <c r="AS68" s="1693"/>
      <c r="AT68" s="1693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551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692"/>
      <c r="AK69" s="1692"/>
      <c r="AL69" s="1692"/>
      <c r="AM69" s="1693"/>
      <c r="AN69" s="1693"/>
      <c r="AO69" s="1693"/>
      <c r="AP69" s="1693"/>
      <c r="AQ69" s="1693"/>
      <c r="AR69" s="1693"/>
      <c r="AS69" s="1693"/>
      <c r="AT69" s="1693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556" t="s">
        <v>63</v>
      </c>
      <c r="B70" s="117" t="s">
        <v>61</v>
      </c>
      <c r="C70" s="1694">
        <f t="shared" si="14"/>
        <v>0</v>
      </c>
      <c r="D70" s="1695"/>
      <c r="E70" s="1696"/>
      <c r="F70" s="1696"/>
      <c r="G70" s="1696"/>
      <c r="H70" s="1696"/>
      <c r="I70" s="1696"/>
      <c r="J70" s="1696"/>
      <c r="K70" s="1696"/>
      <c r="L70" s="1696"/>
      <c r="M70" s="1696"/>
      <c r="N70" s="1697"/>
      <c r="O70" s="1698"/>
      <c r="P70" s="1699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700"/>
      <c r="AK70" s="1700"/>
      <c r="AL70" s="1700"/>
      <c r="AM70" s="1701"/>
      <c r="AN70" s="1701"/>
      <c r="AO70" s="1701"/>
      <c r="AP70" s="1701"/>
      <c r="AQ70" s="1701"/>
      <c r="AR70" s="1701"/>
      <c r="AS70" s="1701"/>
      <c r="AT70" s="1701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551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700"/>
      <c r="AK71" s="1700"/>
      <c r="AL71" s="1700"/>
      <c r="AM71" s="1701"/>
      <c r="AN71" s="1701"/>
      <c r="AO71" s="1701"/>
      <c r="AP71" s="1701"/>
      <c r="AQ71" s="1701"/>
      <c r="AR71" s="1701"/>
      <c r="AS71" s="1701"/>
      <c r="AT71" s="1701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1689"/>
      <c r="O72" s="1698"/>
      <c r="P72" s="1699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700"/>
      <c r="AK72" s="1700"/>
      <c r="AL72" s="1700"/>
      <c r="AM72" s="1701"/>
      <c r="AN72" s="1701"/>
      <c r="AO72" s="1701"/>
      <c r="AP72" s="1701"/>
      <c r="AQ72" s="1701"/>
      <c r="AR72" s="1701"/>
      <c r="AS72" s="1701"/>
      <c r="AT72" s="1701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549" t="s">
        <v>65</v>
      </c>
      <c r="B73" s="4758"/>
      <c r="C73" s="1652">
        <f t="shared" si="14"/>
        <v>0</v>
      </c>
      <c r="D73" s="773"/>
      <c r="E73" s="704"/>
      <c r="F73" s="704"/>
      <c r="G73" s="704"/>
      <c r="H73" s="704"/>
      <c r="I73" s="704"/>
      <c r="J73" s="704"/>
      <c r="K73" s="704"/>
      <c r="L73" s="704"/>
      <c r="M73" s="704"/>
      <c r="N73" s="901"/>
      <c r="O73" s="705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700"/>
      <c r="AK73" s="1700"/>
      <c r="AL73" s="1700"/>
      <c r="AM73" s="1701"/>
      <c r="AN73" s="1701"/>
      <c r="AO73" s="1701"/>
      <c r="AP73" s="1701"/>
      <c r="AQ73" s="1701"/>
      <c r="AR73" s="1701"/>
      <c r="AS73" s="1701"/>
      <c r="AT73" s="1701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557" t="s">
        <v>66</v>
      </c>
      <c r="B74" s="1702" t="s">
        <v>61</v>
      </c>
      <c r="C74" s="1703">
        <f>SUM(D74:P74)</f>
        <v>0</v>
      </c>
      <c r="D74" s="1704"/>
      <c r="E74" s="1705"/>
      <c r="F74" s="1705"/>
      <c r="G74" s="1705"/>
      <c r="H74" s="1705"/>
      <c r="I74" s="1705"/>
      <c r="J74" s="1705"/>
      <c r="K74" s="1705"/>
      <c r="L74" s="1705"/>
      <c r="M74" s="1705"/>
      <c r="N74" s="1706"/>
      <c r="O74" s="1705"/>
      <c r="P74" s="1707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708"/>
      <c r="AK74" s="1708"/>
      <c r="AL74" s="1708"/>
      <c r="AM74" s="1709"/>
      <c r="AN74" s="1709"/>
      <c r="AO74" s="1709"/>
      <c r="AP74" s="1709"/>
      <c r="AQ74" s="1709"/>
      <c r="AR74" s="1709"/>
      <c r="AS74" s="1709"/>
      <c r="AT74" s="1709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551"/>
      <c r="B75" s="140" t="s">
        <v>62</v>
      </c>
      <c r="C75" s="1652">
        <f t="shared" ref="C75:C76" si="15">SUM(D75:P75)</f>
        <v>0</v>
      </c>
      <c r="D75" s="773"/>
      <c r="E75" s="704"/>
      <c r="F75" s="704"/>
      <c r="G75" s="704"/>
      <c r="H75" s="704"/>
      <c r="I75" s="704"/>
      <c r="J75" s="704"/>
      <c r="K75" s="704"/>
      <c r="L75" s="704"/>
      <c r="M75" s="704"/>
      <c r="N75" s="827"/>
      <c r="O75" s="704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1708"/>
      <c r="AK75" s="1708"/>
      <c r="AL75" s="1708"/>
      <c r="AM75" s="1709"/>
      <c r="AN75" s="1709"/>
      <c r="AO75" s="1709"/>
      <c r="AP75" s="1709"/>
      <c r="AQ75" s="1709"/>
      <c r="AR75" s="1709"/>
      <c r="AS75" s="1709"/>
      <c r="AT75" s="1709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558" t="s">
        <v>67</v>
      </c>
      <c r="B76" s="1710" t="s">
        <v>61</v>
      </c>
      <c r="C76" s="1711">
        <f t="shared" si="15"/>
        <v>0</v>
      </c>
      <c r="D76" s="1712"/>
      <c r="E76" s="1713"/>
      <c r="F76" s="1713"/>
      <c r="G76" s="1713"/>
      <c r="H76" s="1713"/>
      <c r="I76" s="1713"/>
      <c r="J76" s="1713"/>
      <c r="K76" s="1713"/>
      <c r="L76" s="1713"/>
      <c r="M76" s="1713"/>
      <c r="N76" s="1714"/>
      <c r="O76" s="1713"/>
      <c r="P76" s="1715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1716"/>
      <c r="AK76" s="1716"/>
      <c r="AL76" s="1716"/>
      <c r="AM76" s="1717"/>
      <c r="AN76" s="1717"/>
      <c r="AO76" s="1717"/>
      <c r="AP76" s="1717"/>
      <c r="AQ76" s="1717"/>
      <c r="AR76" s="1717"/>
      <c r="AS76" s="1717"/>
      <c r="AT76" s="1717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551"/>
      <c r="B77" s="1684" t="s">
        <v>62</v>
      </c>
      <c r="C77" s="1652">
        <f>SUM(D77:P77)</f>
        <v>0</v>
      </c>
      <c r="D77" s="773"/>
      <c r="E77" s="704"/>
      <c r="F77" s="704"/>
      <c r="G77" s="704"/>
      <c r="H77" s="704"/>
      <c r="I77" s="704"/>
      <c r="J77" s="704"/>
      <c r="K77" s="704"/>
      <c r="L77" s="704"/>
      <c r="M77" s="704"/>
      <c r="N77" s="827"/>
      <c r="O77" s="704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1716"/>
      <c r="AK77" s="1716"/>
      <c r="AL77" s="1716"/>
      <c r="AM77" s="1717"/>
      <c r="AN77" s="1717"/>
      <c r="AO77" s="1717"/>
      <c r="AP77" s="1717"/>
      <c r="AQ77" s="1717"/>
      <c r="AR77" s="1717"/>
      <c r="AS77" s="1717"/>
      <c r="AT77" s="1717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086" t="s">
        <v>68</v>
      </c>
      <c r="B78" s="5087"/>
      <c r="C78" s="1652">
        <f>SUM(D78:P78)</f>
        <v>0</v>
      </c>
      <c r="D78" s="773"/>
      <c r="E78" s="704"/>
      <c r="F78" s="704"/>
      <c r="G78" s="704"/>
      <c r="H78" s="704"/>
      <c r="I78" s="704"/>
      <c r="J78" s="704"/>
      <c r="K78" s="704"/>
      <c r="L78" s="704"/>
      <c r="M78" s="704"/>
      <c r="N78" s="827"/>
      <c r="O78" s="704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716"/>
      <c r="AK78" s="1716"/>
      <c r="AL78" s="1716"/>
      <c r="AM78" s="1717"/>
      <c r="AN78" s="1717"/>
      <c r="AO78" s="1717"/>
      <c r="AP78" s="1717"/>
      <c r="AQ78" s="1717"/>
      <c r="AR78" s="1717"/>
      <c r="AS78" s="1717"/>
      <c r="AT78" s="1717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1716"/>
      <c r="AJ79" s="1716"/>
      <c r="AK79" s="1716"/>
      <c r="AL79" s="1716"/>
      <c r="AM79" s="1716"/>
      <c r="AN79" s="1716"/>
      <c r="AO79" s="1717"/>
      <c r="AP79" s="1717"/>
      <c r="AQ79" s="1717"/>
      <c r="AR79" s="1717"/>
      <c r="AS79" s="1717"/>
      <c r="AT79" s="1717"/>
      <c r="AU79" s="1717"/>
      <c r="AV79" s="1717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1572" t="s">
        <v>71</v>
      </c>
      <c r="B80" s="1572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1716"/>
      <c r="AP80" s="1716"/>
      <c r="AQ80" s="1716"/>
      <c r="AR80" s="1716"/>
      <c r="AS80" s="1716"/>
      <c r="AT80" s="1716"/>
      <c r="AU80" s="1716"/>
      <c r="AV80" s="1716"/>
      <c r="AW80" s="1718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1719" t="s">
        <v>73</v>
      </c>
      <c r="B81" s="1455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720"/>
      <c r="AP81" s="1720"/>
      <c r="AQ81" s="1720"/>
      <c r="AR81" s="1720"/>
      <c r="AS81" s="1720"/>
      <c r="AT81" s="1720"/>
      <c r="AU81" s="1720"/>
      <c r="AV81" s="1720"/>
      <c r="AW81" s="1718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1721"/>
      <c r="AP82" s="1721"/>
      <c r="AQ82" s="1720"/>
      <c r="AR82" s="1720"/>
      <c r="AS82" s="1720"/>
      <c r="AT82" s="1720"/>
      <c r="AU82" s="1720"/>
      <c r="AV82" s="1720"/>
      <c r="AW82" s="1718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1572" t="s">
        <v>72</v>
      </c>
      <c r="D83" s="776" t="s">
        <v>76</v>
      </c>
      <c r="E83" s="777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1722"/>
      <c r="AT83" s="1722"/>
      <c r="AU83" s="1722"/>
      <c r="AV83" s="1723"/>
      <c r="AW83" s="1723"/>
      <c r="AX83" s="1723"/>
      <c r="AY83" s="1723"/>
      <c r="AZ83" s="1723"/>
      <c r="BA83" s="1718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560" t="s">
        <v>78</v>
      </c>
      <c r="B84" s="5561"/>
      <c r="C84" s="1573">
        <f>SUM(D84:E84)</f>
        <v>0</v>
      </c>
      <c r="D84" s="1724"/>
      <c r="E84" s="780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1722"/>
      <c r="AT84" s="1722"/>
      <c r="AU84" s="1722"/>
      <c r="AV84" s="1723"/>
      <c r="AW84" s="1723"/>
      <c r="AX84" s="1723"/>
      <c r="AY84" s="1723"/>
      <c r="AZ84" s="1723"/>
      <c r="BA84" s="1718"/>
      <c r="BZ84" s="2"/>
      <c r="CA84" s="3" t="str">
        <f>IF(AND(([7]A01!$C20+[7]A01!$C21+[7]A01!$C22+[7]A01!$C23+[7]A01!$F37+[7]A01!$F38+[7]A01!$F39)&lt;&gt;0,D84=0,E84=""),"*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1722"/>
      <c r="AT85" s="1722"/>
      <c r="AU85" s="1722"/>
      <c r="AV85" s="1723"/>
      <c r="AW85" s="1723"/>
      <c r="AX85" s="1723"/>
      <c r="AY85" s="1723"/>
      <c r="AZ85" s="1723"/>
      <c r="BA85" s="1718"/>
      <c r="BZ85" s="2"/>
      <c r="CA85" s="3" t="str">
        <f>IF(AND(([7]A01!$C20+[7]A01!$C21+[7]A01!$C22+[7]A01!$C23+[7]A01!$F37+[7]A01!$F38+[7]A01!$F39)&lt;&gt;0,D85=0,E85=""),"*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563" t="s">
        <v>82</v>
      </c>
      <c r="G86" s="5178"/>
      <c r="H86" s="5178"/>
      <c r="I86" s="5178"/>
      <c r="J86" s="5178"/>
      <c r="K86" s="5178"/>
      <c r="L86" s="5178"/>
      <c r="M86" s="5178"/>
      <c r="N86" s="5178"/>
      <c r="O86" s="5178"/>
      <c r="P86" s="5178"/>
      <c r="Q86" s="5537"/>
      <c r="R86" s="5146" t="s">
        <v>83</v>
      </c>
      <c r="S86" s="5502"/>
      <c r="T86" s="5501" t="s">
        <v>84</v>
      </c>
      <c r="U86" s="5532"/>
      <c r="V86" s="5567" t="s">
        <v>85</v>
      </c>
      <c r="W86" s="5568"/>
      <c r="X86" s="5564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1722"/>
      <c r="AT86" s="1722"/>
      <c r="AU86" s="1722"/>
      <c r="AV86" s="1723"/>
      <c r="AW86" s="1723"/>
      <c r="AX86" s="1723"/>
      <c r="AY86" s="1723"/>
      <c r="AZ86" s="1723"/>
      <c r="BA86" s="1718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562"/>
      <c r="D87" s="4790"/>
      <c r="E87" s="4735"/>
      <c r="F87" s="5501" t="s">
        <v>88</v>
      </c>
      <c r="G87" s="5502"/>
      <c r="H87" s="5501" t="s">
        <v>89</v>
      </c>
      <c r="I87" s="5502"/>
      <c r="J87" s="5501" t="s">
        <v>90</v>
      </c>
      <c r="K87" s="5502"/>
      <c r="L87" s="5501" t="s">
        <v>91</v>
      </c>
      <c r="M87" s="5502"/>
      <c r="N87" s="5501" t="s">
        <v>92</v>
      </c>
      <c r="O87" s="5502"/>
      <c r="P87" s="5501" t="s">
        <v>93</v>
      </c>
      <c r="Q87" s="5502"/>
      <c r="R87" s="5146" t="s">
        <v>94</v>
      </c>
      <c r="S87" s="5502"/>
      <c r="T87" s="5501" t="s">
        <v>95</v>
      </c>
      <c r="U87" s="5532"/>
      <c r="V87" s="5502" t="s">
        <v>96</v>
      </c>
      <c r="W87" s="5564"/>
      <c r="X87" s="5564"/>
      <c r="Y87" s="5559"/>
      <c r="Z87" s="4781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1722"/>
      <c r="AT87" s="1722"/>
      <c r="AU87" s="1722"/>
      <c r="AV87" s="1723"/>
      <c r="AW87" s="1723"/>
      <c r="AX87" s="1723"/>
      <c r="AY87" s="1723"/>
      <c r="AZ87" s="1723"/>
      <c r="BA87" s="1718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562"/>
      <c r="B88" s="4735"/>
      <c r="C88" s="776" t="s">
        <v>97</v>
      </c>
      <c r="D88" s="1592" t="s">
        <v>62</v>
      </c>
      <c r="E88" s="1545" t="s">
        <v>98</v>
      </c>
      <c r="F88" s="1562" t="s">
        <v>62</v>
      </c>
      <c r="G88" s="1559" t="s">
        <v>98</v>
      </c>
      <c r="H88" s="1562" t="s">
        <v>62</v>
      </c>
      <c r="I88" s="1559" t="s">
        <v>98</v>
      </c>
      <c r="J88" s="1562" t="s">
        <v>62</v>
      </c>
      <c r="K88" s="1559" t="s">
        <v>98</v>
      </c>
      <c r="L88" s="1562" t="s">
        <v>62</v>
      </c>
      <c r="M88" s="1559" t="s">
        <v>98</v>
      </c>
      <c r="N88" s="1562" t="s">
        <v>62</v>
      </c>
      <c r="O88" s="1559" t="s">
        <v>98</v>
      </c>
      <c r="P88" s="1562" t="s">
        <v>62</v>
      </c>
      <c r="Q88" s="1559" t="s">
        <v>98</v>
      </c>
      <c r="R88" s="1540" t="s">
        <v>62</v>
      </c>
      <c r="S88" s="1559" t="s">
        <v>98</v>
      </c>
      <c r="T88" s="1562" t="s">
        <v>62</v>
      </c>
      <c r="U88" s="1560" t="s">
        <v>98</v>
      </c>
      <c r="V88" s="1559" t="s">
        <v>99</v>
      </c>
      <c r="W88" s="1572" t="s">
        <v>100</v>
      </c>
      <c r="X88" s="5517"/>
      <c r="Y88" s="1572" t="s">
        <v>101</v>
      </c>
      <c r="Z88" s="1572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1718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565" t="s">
        <v>103</v>
      </c>
      <c r="B89" s="5566"/>
      <c r="C89" s="1725">
        <f>SUM(D89:E89)</f>
        <v>0</v>
      </c>
      <c r="D89" s="1726">
        <f>SUM(F89+H89+J89+L89+N89+P89)</f>
        <v>0</v>
      </c>
      <c r="E89" s="1727">
        <f>SUM(G89+I89+K89+M89+O89+Q89)</f>
        <v>0</v>
      </c>
      <c r="F89" s="1712"/>
      <c r="G89" s="1595"/>
      <c r="H89" s="1712"/>
      <c r="I89" s="1595"/>
      <c r="J89" s="1712"/>
      <c r="K89" s="1595"/>
      <c r="L89" s="1712"/>
      <c r="M89" s="1595"/>
      <c r="N89" s="1712"/>
      <c r="O89" s="1595"/>
      <c r="P89" s="1712"/>
      <c r="Q89" s="1595"/>
      <c r="R89" s="1714"/>
      <c r="S89" s="1595"/>
      <c r="T89" s="1712"/>
      <c r="U89" s="1598"/>
      <c r="V89" s="1714"/>
      <c r="W89" s="1712"/>
      <c r="X89" s="1728"/>
      <c r="Y89" s="1728"/>
      <c r="Z89" s="1729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1718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1718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779">
        <f>SUM(D92:E92)</f>
        <v>0</v>
      </c>
      <c r="D92" s="701">
        <f t="shared" si="16"/>
        <v>0</v>
      </c>
      <c r="E92" s="1553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1730"/>
      <c r="Z92" s="1730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563" t="s">
        <v>108</v>
      </c>
      <c r="G94" s="5178"/>
      <c r="H94" s="5178"/>
      <c r="I94" s="5178"/>
      <c r="J94" s="5178"/>
      <c r="K94" s="5178"/>
      <c r="L94" s="5178"/>
      <c r="M94" s="5178"/>
      <c r="N94" s="5178"/>
      <c r="O94" s="5178"/>
      <c r="P94" s="5178"/>
      <c r="Q94" s="5569"/>
      <c r="R94" s="5570" t="s">
        <v>109</v>
      </c>
      <c r="S94" s="5571"/>
      <c r="T94" s="5571"/>
      <c r="U94" s="5571"/>
      <c r="V94" s="5567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562"/>
      <c r="D95" s="4790"/>
      <c r="E95" s="4735"/>
      <c r="F95" s="5501" t="s">
        <v>88</v>
      </c>
      <c r="G95" s="5502"/>
      <c r="H95" s="5501" t="s">
        <v>89</v>
      </c>
      <c r="I95" s="5502"/>
      <c r="J95" s="5501" t="s">
        <v>90</v>
      </c>
      <c r="K95" s="5502"/>
      <c r="L95" s="5501" t="s">
        <v>91</v>
      </c>
      <c r="M95" s="5502"/>
      <c r="N95" s="5501" t="s">
        <v>92</v>
      </c>
      <c r="O95" s="5502"/>
      <c r="P95" s="5501" t="s">
        <v>93</v>
      </c>
      <c r="Q95" s="5532"/>
      <c r="R95" s="5146" t="s">
        <v>96</v>
      </c>
      <c r="S95" s="5502"/>
      <c r="T95" s="5088" t="s">
        <v>86</v>
      </c>
      <c r="U95" s="5501" t="s">
        <v>110</v>
      </c>
      <c r="V95" s="5502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562"/>
      <c r="B96" s="4735"/>
      <c r="C96" s="776" t="s">
        <v>97</v>
      </c>
      <c r="D96" s="1592" t="s">
        <v>62</v>
      </c>
      <c r="E96" s="1545" t="s">
        <v>98</v>
      </c>
      <c r="F96" s="1562" t="s">
        <v>62</v>
      </c>
      <c r="G96" s="1559" t="s">
        <v>98</v>
      </c>
      <c r="H96" s="1562" t="s">
        <v>62</v>
      </c>
      <c r="I96" s="1559" t="s">
        <v>98</v>
      </c>
      <c r="J96" s="1562" t="s">
        <v>62</v>
      </c>
      <c r="K96" s="1559" t="s">
        <v>98</v>
      </c>
      <c r="L96" s="1562" t="s">
        <v>62</v>
      </c>
      <c r="M96" s="1559" t="s">
        <v>98</v>
      </c>
      <c r="N96" s="1562" t="s">
        <v>62</v>
      </c>
      <c r="O96" s="1559" t="s">
        <v>98</v>
      </c>
      <c r="P96" s="1562" t="s">
        <v>62</v>
      </c>
      <c r="Q96" s="1560" t="s">
        <v>98</v>
      </c>
      <c r="R96" s="1559" t="s">
        <v>99</v>
      </c>
      <c r="S96" s="1572" t="s">
        <v>100</v>
      </c>
      <c r="T96" s="5551"/>
      <c r="U96" s="1566" t="s">
        <v>101</v>
      </c>
      <c r="V96" s="1572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565" t="s">
        <v>103</v>
      </c>
      <c r="B97" s="5566"/>
      <c r="C97" s="1725">
        <f>SUM(D97:E97)</f>
        <v>0</v>
      </c>
      <c r="D97" s="1726">
        <f>SUM(F97+H97+J97+L97+N97+P97)</f>
        <v>0</v>
      </c>
      <c r="E97" s="1727">
        <f>SUM(G97+I97+K97+M97+O97+Q97)</f>
        <v>0</v>
      </c>
      <c r="F97" s="1712"/>
      <c r="G97" s="1595"/>
      <c r="H97" s="1712"/>
      <c r="I97" s="1595"/>
      <c r="J97" s="1712"/>
      <c r="K97" s="1595"/>
      <c r="L97" s="1712"/>
      <c r="M97" s="1595"/>
      <c r="N97" s="1712"/>
      <c r="O97" s="1595"/>
      <c r="P97" s="1712"/>
      <c r="Q97" s="1598"/>
      <c r="R97" s="1714"/>
      <c r="S97" s="1712"/>
      <c r="T97" s="1728"/>
      <c r="U97" s="1728"/>
      <c r="V97" s="1729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1731"/>
      <c r="X98" s="1732"/>
      <c r="Y98" s="1732"/>
      <c r="Z98" s="1718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1731"/>
      <c r="X99" s="1732"/>
      <c r="Y99" s="1732"/>
      <c r="Z99" s="1718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779">
        <f>SUM(D100:E100)</f>
        <v>0</v>
      </c>
      <c r="D100" s="701">
        <f t="shared" si="17"/>
        <v>0</v>
      </c>
      <c r="E100" s="1553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1730"/>
      <c r="V100" s="1730"/>
      <c r="W100" s="1731"/>
      <c r="X100" s="1732"/>
      <c r="Y100" s="1732"/>
      <c r="Z100" s="1718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1733"/>
      <c r="S101" s="1733"/>
      <c r="T101" s="1733"/>
      <c r="U101" s="1732"/>
      <c r="V101" s="1732"/>
      <c r="W101" s="1732"/>
      <c r="X101" s="1732"/>
      <c r="Y101" s="1732"/>
      <c r="Z101" s="1718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501" t="s">
        <v>113</v>
      </c>
      <c r="G102" s="5146"/>
      <c r="H102" s="5146"/>
      <c r="I102" s="5146"/>
      <c r="J102" s="5146"/>
      <c r="K102" s="5146"/>
      <c r="L102" s="5146"/>
      <c r="M102" s="5146"/>
      <c r="N102" s="5146"/>
      <c r="O102" s="5502"/>
      <c r="P102" s="205"/>
      <c r="Q102" s="205"/>
      <c r="R102" s="1733"/>
      <c r="S102" s="1733"/>
      <c r="T102" s="1733"/>
      <c r="U102" s="1732"/>
      <c r="V102" s="1732"/>
      <c r="W102" s="1732"/>
      <c r="X102" s="1732"/>
      <c r="Y102" s="1732"/>
      <c r="Z102" s="1718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501" t="s">
        <v>114</v>
      </c>
      <c r="G103" s="5502"/>
      <c r="H103" s="5501" t="s">
        <v>115</v>
      </c>
      <c r="I103" s="5502"/>
      <c r="J103" s="5501" t="s">
        <v>116</v>
      </c>
      <c r="K103" s="5502"/>
      <c r="L103" s="5501" t="s">
        <v>117</v>
      </c>
      <c r="M103" s="5502"/>
      <c r="N103" s="5094" t="s">
        <v>12</v>
      </c>
      <c r="O103" s="5096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1734"/>
      <c r="AO103" s="1732"/>
      <c r="AP103" s="1732"/>
      <c r="AQ103" s="1732"/>
      <c r="AR103" s="1732"/>
      <c r="AS103" s="1732"/>
      <c r="AT103" s="1732"/>
      <c r="AU103" s="1732"/>
      <c r="AV103" s="1732"/>
      <c r="AW103" s="1718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572"/>
      <c r="B104" s="5573"/>
      <c r="C104" s="1583" t="s">
        <v>97</v>
      </c>
      <c r="D104" s="1592" t="s">
        <v>62</v>
      </c>
      <c r="E104" s="1559" t="s">
        <v>98</v>
      </c>
      <c r="F104" s="776" t="s">
        <v>62</v>
      </c>
      <c r="G104" s="1559" t="s">
        <v>98</v>
      </c>
      <c r="H104" s="776" t="s">
        <v>62</v>
      </c>
      <c r="I104" s="1559" t="s">
        <v>98</v>
      </c>
      <c r="J104" s="776" t="s">
        <v>62</v>
      </c>
      <c r="K104" s="1559" t="s">
        <v>98</v>
      </c>
      <c r="L104" s="776" t="s">
        <v>62</v>
      </c>
      <c r="M104" s="1559" t="s">
        <v>98</v>
      </c>
      <c r="N104" s="776" t="s">
        <v>62</v>
      </c>
      <c r="O104" s="1559" t="s">
        <v>98</v>
      </c>
      <c r="AH104" s="12"/>
      <c r="AI104" s="12"/>
      <c r="AJ104" s="12"/>
      <c r="AK104" s="12"/>
      <c r="AL104" s="1720"/>
      <c r="AM104" s="1720"/>
      <c r="AN104" s="1720"/>
      <c r="AO104" s="1720"/>
      <c r="AP104" s="1720"/>
      <c r="AQ104" s="1720"/>
      <c r="AR104" s="1720"/>
      <c r="AS104" s="1720"/>
      <c r="AT104" s="1720"/>
      <c r="AU104" s="1735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454" t="s">
        <v>73</v>
      </c>
      <c r="B105" s="5455"/>
      <c r="C105" s="1736">
        <f>SUM(D105:E105)</f>
        <v>0</v>
      </c>
      <c r="D105" s="1737">
        <f>SUM(F105+H105+J105+L105+N105)</f>
        <v>0</v>
      </c>
      <c r="E105" s="727">
        <f>SUM(G105+I105+K105+M105+O105)</f>
        <v>0</v>
      </c>
      <c r="F105" s="1724"/>
      <c r="G105" s="780"/>
      <c r="H105" s="1724"/>
      <c r="I105" s="780"/>
      <c r="J105" s="1724"/>
      <c r="K105" s="1738"/>
      <c r="L105" s="1724"/>
      <c r="M105" s="1738"/>
      <c r="N105" s="1724"/>
      <c r="O105" s="1738"/>
      <c r="P105" s="3"/>
      <c r="AH105" s="12"/>
      <c r="AI105" s="12"/>
      <c r="AJ105" s="12"/>
      <c r="AK105" s="12"/>
      <c r="AL105" s="1720"/>
      <c r="AM105" s="1720"/>
      <c r="AN105" s="1720"/>
      <c r="AO105" s="1720"/>
      <c r="AP105" s="1720"/>
      <c r="AQ105" s="1720"/>
      <c r="AR105" s="1720"/>
      <c r="AS105" s="1720"/>
      <c r="AT105" s="1720"/>
      <c r="AU105" s="1735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1002"/>
      <c r="AH106" s="12"/>
      <c r="AI106" s="12"/>
      <c r="AJ106" s="12"/>
      <c r="AK106" s="16"/>
      <c r="AL106" s="1739"/>
      <c r="AM106" s="1739"/>
      <c r="AN106" s="1739"/>
      <c r="AO106" s="1739"/>
      <c r="AP106" s="1739"/>
      <c r="AQ106" s="1739"/>
      <c r="AR106" s="1739"/>
      <c r="AS106" s="1739"/>
      <c r="AT106" s="1739"/>
      <c r="AU106" s="1740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501" t="s">
        <v>73</v>
      </c>
      <c r="G107" s="5146"/>
      <c r="H107" s="5146"/>
      <c r="I107" s="5146"/>
      <c r="J107" s="5146"/>
      <c r="K107" s="5146"/>
      <c r="L107" s="5146"/>
      <c r="M107" s="5146"/>
      <c r="N107" s="5146"/>
      <c r="O107" s="5146"/>
      <c r="P107" s="5146"/>
      <c r="Q107" s="5146"/>
      <c r="R107" s="5146"/>
      <c r="S107" s="5146"/>
      <c r="T107" s="5146"/>
      <c r="U107" s="5146"/>
      <c r="V107" s="5146"/>
      <c r="W107" s="5146"/>
      <c r="X107" s="5146"/>
      <c r="Y107" s="5146"/>
      <c r="Z107" s="5146"/>
      <c r="AA107" s="5146"/>
      <c r="AB107" s="5146"/>
      <c r="AC107" s="5146"/>
      <c r="AD107" s="5146"/>
      <c r="AE107" s="5146"/>
      <c r="AF107" s="5146"/>
      <c r="AG107" s="5502"/>
      <c r="AH107" s="12"/>
      <c r="AI107" s="12"/>
      <c r="AJ107" s="12"/>
      <c r="AK107" s="16"/>
      <c r="AL107" s="1739"/>
      <c r="AM107" s="1739"/>
      <c r="AN107" s="1739"/>
      <c r="AO107" s="1739"/>
      <c r="AP107" s="1739"/>
      <c r="AQ107" s="1739"/>
      <c r="AR107" s="1739"/>
      <c r="AS107" s="1739"/>
      <c r="AT107" s="1739"/>
      <c r="AU107" s="1740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516" t="s">
        <v>119</v>
      </c>
      <c r="G108" s="5516"/>
      <c r="H108" s="5516" t="s">
        <v>120</v>
      </c>
      <c r="I108" s="5516"/>
      <c r="J108" s="5516" t="s">
        <v>121</v>
      </c>
      <c r="K108" s="5516"/>
      <c r="L108" s="5516" t="s">
        <v>122</v>
      </c>
      <c r="M108" s="5516"/>
      <c r="N108" s="5516" t="s">
        <v>123</v>
      </c>
      <c r="O108" s="5516"/>
      <c r="P108" s="5516" t="s">
        <v>124</v>
      </c>
      <c r="Q108" s="5516"/>
      <c r="R108" s="5516" t="s">
        <v>125</v>
      </c>
      <c r="S108" s="5516"/>
      <c r="T108" s="5516" t="s">
        <v>126</v>
      </c>
      <c r="U108" s="5516"/>
      <c r="V108" s="5516" t="s">
        <v>127</v>
      </c>
      <c r="W108" s="5516"/>
      <c r="X108" s="5516" t="s">
        <v>128</v>
      </c>
      <c r="Y108" s="5516"/>
      <c r="Z108" s="5501" t="s">
        <v>129</v>
      </c>
      <c r="AA108" s="5502"/>
      <c r="AB108" s="5501" t="s">
        <v>130</v>
      </c>
      <c r="AC108" s="5502"/>
      <c r="AD108" s="5501" t="s">
        <v>131</v>
      </c>
      <c r="AE108" s="5502"/>
      <c r="AF108" s="5501" t="s">
        <v>132</v>
      </c>
      <c r="AG108" s="5502"/>
      <c r="AH108" s="12"/>
      <c r="AI108" s="12"/>
      <c r="AJ108" s="126"/>
      <c r="AK108" s="1741"/>
      <c r="AL108" s="1739"/>
      <c r="AM108" s="1739"/>
      <c r="AN108" s="1739"/>
      <c r="AO108" s="1739"/>
      <c r="AP108" s="1739"/>
      <c r="AQ108" s="1739"/>
      <c r="AR108" s="1739"/>
      <c r="AS108" s="1739"/>
      <c r="AT108" s="1739"/>
      <c r="AU108" s="1740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572"/>
      <c r="B109" s="4735"/>
      <c r="C109" s="776" t="s">
        <v>97</v>
      </c>
      <c r="D109" s="1592" t="s">
        <v>62</v>
      </c>
      <c r="E109" s="1559" t="s">
        <v>98</v>
      </c>
      <c r="F109" s="1562" t="s">
        <v>62</v>
      </c>
      <c r="G109" s="1564" t="s">
        <v>98</v>
      </c>
      <c r="H109" s="1562" t="s">
        <v>62</v>
      </c>
      <c r="I109" s="1564" t="s">
        <v>98</v>
      </c>
      <c r="J109" s="1562" t="s">
        <v>62</v>
      </c>
      <c r="K109" s="1564" t="s">
        <v>98</v>
      </c>
      <c r="L109" s="1562" t="s">
        <v>62</v>
      </c>
      <c r="M109" s="1564" t="s">
        <v>98</v>
      </c>
      <c r="N109" s="1562" t="s">
        <v>62</v>
      </c>
      <c r="O109" s="1564" t="s">
        <v>98</v>
      </c>
      <c r="P109" s="1562" t="s">
        <v>62</v>
      </c>
      <c r="Q109" s="1564" t="s">
        <v>98</v>
      </c>
      <c r="R109" s="1562" t="s">
        <v>62</v>
      </c>
      <c r="S109" s="1564" t="s">
        <v>98</v>
      </c>
      <c r="T109" s="1562" t="s">
        <v>62</v>
      </c>
      <c r="U109" s="1564" t="s">
        <v>98</v>
      </c>
      <c r="V109" s="1562" t="s">
        <v>62</v>
      </c>
      <c r="W109" s="1564" t="s">
        <v>98</v>
      </c>
      <c r="X109" s="1562" t="s">
        <v>62</v>
      </c>
      <c r="Y109" s="1564" t="s">
        <v>98</v>
      </c>
      <c r="Z109" s="1562" t="s">
        <v>62</v>
      </c>
      <c r="AA109" s="1564" t="s">
        <v>98</v>
      </c>
      <c r="AB109" s="1562" t="s">
        <v>62</v>
      </c>
      <c r="AC109" s="1564" t="s">
        <v>98</v>
      </c>
      <c r="AD109" s="1562" t="s">
        <v>62</v>
      </c>
      <c r="AE109" s="1564" t="s">
        <v>98</v>
      </c>
      <c r="AF109" s="1562" t="s">
        <v>62</v>
      </c>
      <c r="AG109" s="1564" t="s">
        <v>98</v>
      </c>
      <c r="AH109" s="205"/>
      <c r="AI109" s="12"/>
      <c r="AJ109" s="1742"/>
      <c r="AK109" s="1739"/>
      <c r="AL109" s="1739"/>
      <c r="AM109" s="1739"/>
      <c r="AN109" s="1739"/>
      <c r="AO109" s="1739"/>
      <c r="AP109" s="1739"/>
      <c r="AQ109" s="1739"/>
      <c r="AR109" s="1739"/>
      <c r="AS109" s="1739"/>
      <c r="AT109" s="1739"/>
      <c r="AU109" s="1740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560" t="s">
        <v>133</v>
      </c>
      <c r="B110" s="5561"/>
      <c r="C110" s="1575">
        <f>SUM(D110:E110)</f>
        <v>16</v>
      </c>
      <c r="D110" s="1646">
        <f>SUM(F110+H110+J110+L110+N110+P110+R110+T110+V110+X110+Z110+AB110+AD110+AF110)</f>
        <v>7</v>
      </c>
      <c r="E110" s="1585">
        <f t="shared" ref="D110:E115" si="18">SUM(G110+I110+K110+M110+O110+Q110+S110+U110+W110+Y110+AA110+AC110+AE110+AG110)</f>
        <v>9</v>
      </c>
      <c r="F110" s="1712">
        <v>2</v>
      </c>
      <c r="G110" s="1714">
        <v>2</v>
      </c>
      <c r="H110" s="1712">
        <v>0</v>
      </c>
      <c r="I110" s="1714">
        <v>0</v>
      </c>
      <c r="J110" s="1712">
        <v>0</v>
      </c>
      <c r="K110" s="1714">
        <v>0</v>
      </c>
      <c r="L110" s="1712">
        <v>0</v>
      </c>
      <c r="M110" s="1714">
        <v>0</v>
      </c>
      <c r="N110" s="1712">
        <v>1</v>
      </c>
      <c r="O110" s="1714">
        <v>0</v>
      </c>
      <c r="P110" s="1712">
        <v>0</v>
      </c>
      <c r="Q110" s="1714">
        <v>0</v>
      </c>
      <c r="R110" s="1712">
        <v>0</v>
      </c>
      <c r="S110" s="1714">
        <v>1</v>
      </c>
      <c r="T110" s="1712">
        <v>0</v>
      </c>
      <c r="U110" s="1714">
        <v>3</v>
      </c>
      <c r="V110" s="1712">
        <v>0</v>
      </c>
      <c r="W110" s="1714">
        <v>0</v>
      </c>
      <c r="X110" s="1712">
        <v>3</v>
      </c>
      <c r="Y110" s="1714">
        <v>2</v>
      </c>
      <c r="Z110" s="1712">
        <v>0</v>
      </c>
      <c r="AA110" s="1714">
        <v>0</v>
      </c>
      <c r="AB110" s="1712">
        <v>1</v>
      </c>
      <c r="AC110" s="1714">
        <v>0</v>
      </c>
      <c r="AD110" s="1712">
        <v>0</v>
      </c>
      <c r="AE110" s="1714">
        <v>1</v>
      </c>
      <c r="AF110" s="1712">
        <v>0</v>
      </c>
      <c r="AG110" s="1715">
        <v>0</v>
      </c>
      <c r="AH110" s="281"/>
      <c r="AI110" s="12"/>
      <c r="AJ110" s="1743"/>
      <c r="AK110" s="16"/>
      <c r="AL110" s="1739"/>
      <c r="AM110" s="1739"/>
      <c r="AN110" s="1739"/>
      <c r="AO110" s="1739"/>
      <c r="AP110" s="1739"/>
      <c r="AQ110" s="1739"/>
      <c r="AR110" s="1739"/>
      <c r="AS110" s="1739"/>
      <c r="AT110" s="1739"/>
      <c r="AU110" s="1740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088" t="s">
        <v>134</v>
      </c>
      <c r="B111" s="1711" t="s">
        <v>135</v>
      </c>
      <c r="C111" s="1725">
        <f t="shared" ref="C111:C115" si="19">SUM(D111:E111)</f>
        <v>0</v>
      </c>
      <c r="D111" s="1726">
        <f t="shared" si="18"/>
        <v>0</v>
      </c>
      <c r="E111" s="1727">
        <f>SUM(G111+I111+K111+M111+O111+Q111+S111+U111+W111+Y111+AA111+AC111+AE111+AG111)</f>
        <v>0</v>
      </c>
      <c r="F111" s="1712"/>
      <c r="G111" s="1595"/>
      <c r="H111" s="1712"/>
      <c r="I111" s="1595"/>
      <c r="J111" s="1712"/>
      <c r="K111" s="1595"/>
      <c r="L111" s="1712"/>
      <c r="M111" s="1595"/>
      <c r="N111" s="1712"/>
      <c r="O111" s="1595"/>
      <c r="P111" s="1712"/>
      <c r="Q111" s="1595"/>
      <c r="R111" s="1712"/>
      <c r="S111" s="1595"/>
      <c r="T111" s="1712"/>
      <c r="U111" s="1595"/>
      <c r="V111" s="1712"/>
      <c r="W111" s="1595"/>
      <c r="X111" s="1712"/>
      <c r="Y111" s="1595"/>
      <c r="Z111" s="1712"/>
      <c r="AA111" s="1595"/>
      <c r="AB111" s="1712"/>
      <c r="AC111" s="1595"/>
      <c r="AD111" s="1712"/>
      <c r="AE111" s="1595"/>
      <c r="AF111" s="1712"/>
      <c r="AG111" s="1715"/>
      <c r="AH111" s="281"/>
      <c r="AI111" s="12"/>
      <c r="AJ111" s="1744"/>
      <c r="AK111" s="1741"/>
      <c r="AL111" s="1739"/>
      <c r="AM111" s="1739"/>
      <c r="AN111" s="1739"/>
      <c r="AO111" s="1739"/>
      <c r="AP111" s="1739"/>
      <c r="AQ111" s="1739"/>
      <c r="AR111" s="1739"/>
      <c r="AS111" s="1739"/>
      <c r="AT111" s="1739"/>
      <c r="AU111" s="1740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1557" t="s">
        <v>136</v>
      </c>
      <c r="C112" s="234">
        <f t="shared" si="19"/>
        <v>16</v>
      </c>
      <c r="D112" s="235">
        <f t="shared" si="18"/>
        <v>7</v>
      </c>
      <c r="E112" s="236">
        <f t="shared" si="18"/>
        <v>9</v>
      </c>
      <c r="F112" s="36">
        <v>2</v>
      </c>
      <c r="G112" s="40">
        <v>2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1</v>
      </c>
      <c r="O112" s="40">
        <v>0</v>
      </c>
      <c r="P112" s="36">
        <v>0</v>
      </c>
      <c r="Q112" s="40">
        <v>0</v>
      </c>
      <c r="R112" s="36">
        <v>0</v>
      </c>
      <c r="S112" s="40">
        <v>1</v>
      </c>
      <c r="T112" s="36">
        <v>0</v>
      </c>
      <c r="U112" s="40">
        <v>3</v>
      </c>
      <c r="V112" s="36">
        <v>0</v>
      </c>
      <c r="W112" s="40">
        <v>0</v>
      </c>
      <c r="X112" s="36">
        <v>3</v>
      </c>
      <c r="Y112" s="40">
        <v>2</v>
      </c>
      <c r="Z112" s="36">
        <v>0</v>
      </c>
      <c r="AA112" s="40">
        <v>0</v>
      </c>
      <c r="AB112" s="36">
        <v>1</v>
      </c>
      <c r="AC112" s="40">
        <v>0</v>
      </c>
      <c r="AD112" s="36">
        <v>0</v>
      </c>
      <c r="AE112" s="40">
        <v>1</v>
      </c>
      <c r="AF112" s="36">
        <v>0</v>
      </c>
      <c r="AG112" s="41">
        <v>0</v>
      </c>
      <c r="AH112" s="281"/>
      <c r="AI112" s="12"/>
      <c r="AJ112" s="1743"/>
      <c r="AK112" s="1745"/>
      <c r="AL112" s="1739"/>
      <c r="AM112" s="1739"/>
      <c r="AN112" s="1739"/>
      <c r="AO112" s="1739"/>
      <c r="AP112" s="1739"/>
      <c r="AQ112" s="1739"/>
      <c r="AR112" s="1739"/>
      <c r="AS112" s="1739"/>
      <c r="AT112" s="1739"/>
      <c r="AU112" s="1740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1557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1746"/>
      <c r="AO113" s="1746"/>
      <c r="AP113" s="1746"/>
      <c r="AQ113" s="1746"/>
      <c r="AR113" s="1746"/>
      <c r="AS113" s="1746"/>
      <c r="AT113" s="1746"/>
      <c r="AU113" s="1746"/>
      <c r="AV113" s="1746"/>
      <c r="AW113" s="1740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1739"/>
      <c r="AM114" s="1739"/>
      <c r="AN114" s="1739"/>
      <c r="AO114" s="1739"/>
      <c r="AP114" s="1739"/>
      <c r="AQ114" s="1739"/>
      <c r="AR114" s="1739"/>
      <c r="AS114" s="1739"/>
      <c r="AT114" s="1739"/>
      <c r="AU114" s="1740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383"/>
      <c r="B115" s="88" t="s">
        <v>139</v>
      </c>
      <c r="C115" s="287">
        <f t="shared" si="19"/>
        <v>0</v>
      </c>
      <c r="D115" s="288">
        <f t="shared" si="18"/>
        <v>0</v>
      </c>
      <c r="E115" s="1556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1739"/>
      <c r="AM115" s="1739"/>
      <c r="AN115" s="1739"/>
      <c r="AO115" s="1739"/>
      <c r="AP115" s="1739"/>
      <c r="AQ115" s="1739"/>
      <c r="AR115" s="1739"/>
      <c r="AS115" s="1739"/>
      <c r="AT115" s="1739"/>
      <c r="AU115" s="1740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1739"/>
      <c r="AM116" s="1739"/>
      <c r="AN116" s="1739"/>
      <c r="AO116" s="1739"/>
      <c r="AP116" s="1739"/>
      <c r="AQ116" s="1739"/>
      <c r="AR116" s="1739"/>
      <c r="AS116" s="1739"/>
      <c r="AT116" s="1739"/>
      <c r="AU116" s="1740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088" t="s">
        <v>72</v>
      </c>
      <c r="D117" s="5088"/>
      <c r="E117" s="5088"/>
      <c r="F117" s="5517" t="s">
        <v>85</v>
      </c>
      <c r="G117" s="5517"/>
      <c r="H117" s="5517"/>
      <c r="I117" s="5517"/>
      <c r="J117" s="5517"/>
      <c r="K117" s="5517"/>
      <c r="L117" s="5517"/>
      <c r="M117" s="5517"/>
      <c r="N117" s="5517"/>
      <c r="O117" s="5517"/>
      <c r="P117" s="5517"/>
      <c r="Q117" s="5517"/>
      <c r="R117" s="5517"/>
      <c r="S117" s="5517"/>
      <c r="T117" s="5517"/>
      <c r="U117" s="5517"/>
      <c r="V117" s="5517"/>
      <c r="W117" s="5517"/>
      <c r="X117" s="5517"/>
      <c r="Y117" s="5517"/>
      <c r="Z117" s="5517"/>
      <c r="AA117" s="5517"/>
      <c r="AB117" s="5517"/>
      <c r="AC117" s="5517"/>
      <c r="AD117" s="5517"/>
      <c r="AE117" s="5517"/>
      <c r="AF117" s="5517"/>
      <c r="AG117" s="5574"/>
      <c r="AH117" s="5575" t="s">
        <v>141</v>
      </c>
      <c r="AI117" s="5576"/>
      <c r="AJ117" s="5576"/>
      <c r="AK117" s="5577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516" t="s">
        <v>119</v>
      </c>
      <c r="G118" s="5516"/>
      <c r="H118" s="5516" t="s">
        <v>120</v>
      </c>
      <c r="I118" s="5516"/>
      <c r="J118" s="5517" t="s">
        <v>121</v>
      </c>
      <c r="K118" s="5517"/>
      <c r="L118" s="5517" t="s">
        <v>122</v>
      </c>
      <c r="M118" s="5517"/>
      <c r="N118" s="5517" t="s">
        <v>123</v>
      </c>
      <c r="O118" s="5517"/>
      <c r="P118" s="5517" t="s">
        <v>124</v>
      </c>
      <c r="Q118" s="5517"/>
      <c r="R118" s="5516" t="s">
        <v>125</v>
      </c>
      <c r="S118" s="5516"/>
      <c r="T118" s="5517" t="s">
        <v>126</v>
      </c>
      <c r="U118" s="5517"/>
      <c r="V118" s="5517" t="s">
        <v>127</v>
      </c>
      <c r="W118" s="5517"/>
      <c r="X118" s="5517" t="s">
        <v>128</v>
      </c>
      <c r="Y118" s="5517"/>
      <c r="Z118" s="5517" t="s">
        <v>129</v>
      </c>
      <c r="AA118" s="5517"/>
      <c r="AB118" s="5517" t="s">
        <v>130</v>
      </c>
      <c r="AC118" s="5517"/>
      <c r="AD118" s="5517" t="s">
        <v>131</v>
      </c>
      <c r="AE118" s="5517"/>
      <c r="AF118" s="5517" t="s">
        <v>132</v>
      </c>
      <c r="AG118" s="5574"/>
      <c r="AH118" s="4889" t="s">
        <v>142</v>
      </c>
      <c r="AI118" s="5088" t="s">
        <v>143</v>
      </c>
      <c r="AJ118" s="5088" t="s">
        <v>144</v>
      </c>
      <c r="AK118" s="5088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572"/>
      <c r="B119" s="4735"/>
      <c r="C119" s="776" t="s">
        <v>97</v>
      </c>
      <c r="D119" s="1592" t="s">
        <v>62</v>
      </c>
      <c r="E119" s="1559" t="s">
        <v>98</v>
      </c>
      <c r="F119" s="1562" t="s">
        <v>62</v>
      </c>
      <c r="G119" s="1541" t="s">
        <v>98</v>
      </c>
      <c r="H119" s="1562" t="s">
        <v>62</v>
      </c>
      <c r="I119" s="1541" t="s">
        <v>98</v>
      </c>
      <c r="J119" s="1562" t="s">
        <v>62</v>
      </c>
      <c r="K119" s="1541" t="s">
        <v>98</v>
      </c>
      <c r="L119" s="1562" t="s">
        <v>62</v>
      </c>
      <c r="M119" s="1541" t="s">
        <v>98</v>
      </c>
      <c r="N119" s="1562" t="s">
        <v>62</v>
      </c>
      <c r="O119" s="1541" t="s">
        <v>98</v>
      </c>
      <c r="P119" s="1562" t="s">
        <v>62</v>
      </c>
      <c r="Q119" s="1541" t="s">
        <v>98</v>
      </c>
      <c r="R119" s="1562" t="s">
        <v>62</v>
      </c>
      <c r="S119" s="1541" t="s">
        <v>98</v>
      </c>
      <c r="T119" s="1562" t="s">
        <v>62</v>
      </c>
      <c r="U119" s="1541" t="s">
        <v>98</v>
      </c>
      <c r="V119" s="1562" t="s">
        <v>62</v>
      </c>
      <c r="W119" s="1541" t="s">
        <v>98</v>
      </c>
      <c r="X119" s="1562" t="s">
        <v>62</v>
      </c>
      <c r="Y119" s="1541" t="s">
        <v>98</v>
      </c>
      <c r="Z119" s="1562" t="s">
        <v>62</v>
      </c>
      <c r="AA119" s="1541" t="s">
        <v>98</v>
      </c>
      <c r="AB119" s="1562" t="s">
        <v>62</v>
      </c>
      <c r="AC119" s="1541" t="s">
        <v>98</v>
      </c>
      <c r="AD119" s="1562" t="s">
        <v>62</v>
      </c>
      <c r="AE119" s="1541" t="s">
        <v>98</v>
      </c>
      <c r="AF119" s="1562" t="s">
        <v>62</v>
      </c>
      <c r="AG119" s="680" t="s">
        <v>98</v>
      </c>
      <c r="AH119" s="4735"/>
      <c r="AI119" s="5383"/>
      <c r="AJ119" s="5383"/>
      <c r="AK119" s="5383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560" t="s">
        <v>146</v>
      </c>
      <c r="B120" s="5561"/>
      <c r="C120" s="1575">
        <f>SUM(D120:E120)</f>
        <v>0</v>
      </c>
      <c r="D120" s="1646">
        <f>SUM(F120+H120+J120+L120+N120+P120+R120+T120+V120+X120+Z120+AB120+AD120+AF120)</f>
        <v>0</v>
      </c>
      <c r="E120" s="1585">
        <f t="shared" ref="D120:E125" si="20">SUM(G120+I120+K120+M120+O120+Q120+S120+U120+W120+Y120+AA120+AC120+AE120+AG120)</f>
        <v>0</v>
      </c>
      <c r="F120" s="1712"/>
      <c r="G120" s="1595"/>
      <c r="H120" s="1712"/>
      <c r="I120" s="1595"/>
      <c r="J120" s="1712"/>
      <c r="K120" s="1595"/>
      <c r="L120" s="1712"/>
      <c r="M120" s="1595"/>
      <c r="N120" s="1712"/>
      <c r="O120" s="1595"/>
      <c r="P120" s="1712"/>
      <c r="Q120" s="1595"/>
      <c r="R120" s="1712"/>
      <c r="S120" s="1595"/>
      <c r="T120" s="1712"/>
      <c r="U120" s="1595"/>
      <c r="V120" s="1712"/>
      <c r="W120" s="1595"/>
      <c r="X120" s="1712"/>
      <c r="Y120" s="1595"/>
      <c r="Z120" s="1712"/>
      <c r="AA120" s="1595"/>
      <c r="AB120" s="1712"/>
      <c r="AC120" s="1595"/>
      <c r="AD120" s="1712"/>
      <c r="AE120" s="1595"/>
      <c r="AF120" s="1712"/>
      <c r="AG120" s="1598"/>
      <c r="AH120" s="1595"/>
      <c r="AI120" s="1729"/>
      <c r="AJ120" s="1729"/>
      <c r="AK120" s="1729"/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088" t="s">
        <v>134</v>
      </c>
      <c r="B121" s="1711" t="s">
        <v>135</v>
      </c>
      <c r="C121" s="1725">
        <f t="shared" ref="C121:C125" si="21">SUM(D121:E121)</f>
        <v>0</v>
      </c>
      <c r="D121" s="1726">
        <f t="shared" si="20"/>
        <v>0</v>
      </c>
      <c r="E121" s="1727">
        <f t="shared" si="20"/>
        <v>0</v>
      </c>
      <c r="F121" s="1712"/>
      <c r="G121" s="1595"/>
      <c r="H121" s="1712"/>
      <c r="I121" s="1595"/>
      <c r="J121" s="1712"/>
      <c r="K121" s="1595"/>
      <c r="L121" s="1712"/>
      <c r="M121" s="1595"/>
      <c r="N121" s="1712"/>
      <c r="O121" s="1595"/>
      <c r="P121" s="1712"/>
      <c r="Q121" s="1595"/>
      <c r="R121" s="1712"/>
      <c r="S121" s="1595"/>
      <c r="T121" s="1712"/>
      <c r="U121" s="1595"/>
      <c r="V121" s="1712"/>
      <c r="W121" s="1595"/>
      <c r="X121" s="1712"/>
      <c r="Y121" s="1595"/>
      <c r="Z121" s="1712"/>
      <c r="AA121" s="1595"/>
      <c r="AB121" s="1712"/>
      <c r="AC121" s="1595"/>
      <c r="AD121" s="1712"/>
      <c r="AE121" s="1595"/>
      <c r="AF121" s="1712"/>
      <c r="AG121" s="1598"/>
      <c r="AH121" s="1595"/>
      <c r="AI121" s="1729"/>
      <c r="AJ121" s="1729"/>
      <c r="AK121" s="1729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5009"/>
      <c r="B122" s="1557" t="s">
        <v>136</v>
      </c>
      <c r="C122" s="234">
        <f t="shared" si="21"/>
        <v>0</v>
      </c>
      <c r="D122" s="235">
        <f t="shared" si="20"/>
        <v>0</v>
      </c>
      <c r="E122" s="236">
        <f t="shared" si="20"/>
        <v>0</v>
      </c>
      <c r="F122" s="36"/>
      <c r="G122" s="40"/>
      <c r="H122" s="36"/>
      <c r="I122" s="40"/>
      <c r="J122" s="36"/>
      <c r="K122" s="40"/>
      <c r="L122" s="36"/>
      <c r="M122" s="40"/>
      <c r="N122" s="36"/>
      <c r="O122" s="40"/>
      <c r="P122" s="36"/>
      <c r="Q122" s="40"/>
      <c r="R122" s="36"/>
      <c r="S122" s="40"/>
      <c r="T122" s="36"/>
      <c r="U122" s="40"/>
      <c r="V122" s="36"/>
      <c r="W122" s="40"/>
      <c r="X122" s="36"/>
      <c r="Y122" s="40"/>
      <c r="Z122" s="36"/>
      <c r="AA122" s="40"/>
      <c r="AB122" s="36"/>
      <c r="AC122" s="40"/>
      <c r="AD122" s="36"/>
      <c r="AE122" s="40"/>
      <c r="AF122" s="36"/>
      <c r="AG122" s="238"/>
      <c r="AH122" s="40"/>
      <c r="AI122" s="240"/>
      <c r="AJ122" s="240"/>
      <c r="AK122" s="240"/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5009"/>
      <c r="B123" s="1557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1746"/>
      <c r="AO123" s="1746"/>
      <c r="AP123" s="1746"/>
      <c r="AQ123" s="1746"/>
      <c r="AR123" s="1746"/>
      <c r="AS123" s="1746"/>
      <c r="AT123" s="1746"/>
      <c r="AU123" s="1747"/>
      <c r="AV123" s="1747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5009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1748"/>
      <c r="AM124" s="1746"/>
      <c r="AN124" s="1746"/>
      <c r="AO124" s="1746"/>
      <c r="AP124" s="1746"/>
      <c r="AQ124" s="1746"/>
      <c r="AR124" s="1749"/>
      <c r="AS124" s="1746"/>
      <c r="AT124" s="1746"/>
      <c r="AU124" s="1750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383"/>
      <c r="B125" s="88" t="s">
        <v>139</v>
      </c>
      <c r="C125" s="287">
        <f t="shared" si="21"/>
        <v>0</v>
      </c>
      <c r="D125" s="288">
        <f t="shared" si="20"/>
        <v>0</v>
      </c>
      <c r="E125" s="1556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1751"/>
      <c r="AM125" s="1739"/>
      <c r="AN125" s="1739"/>
      <c r="AO125" s="1739"/>
      <c r="AP125" s="1739"/>
      <c r="AQ125" s="1739"/>
      <c r="AR125" s="1752"/>
      <c r="AS125" s="1739"/>
      <c r="AT125" s="1739"/>
      <c r="AU125" s="1750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1739"/>
      <c r="AT126" s="1739"/>
      <c r="AU126" s="1750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501" t="s">
        <v>73</v>
      </c>
      <c r="G127" s="5146"/>
      <c r="H127" s="5146"/>
      <c r="I127" s="5146"/>
      <c r="J127" s="5146"/>
      <c r="K127" s="5146"/>
      <c r="L127" s="5146"/>
      <c r="M127" s="5146"/>
      <c r="N127" s="5146"/>
      <c r="O127" s="5146"/>
      <c r="P127" s="5146"/>
      <c r="Q127" s="5146"/>
      <c r="R127" s="5146"/>
      <c r="S127" s="5146"/>
      <c r="T127" s="5146"/>
      <c r="U127" s="5146"/>
      <c r="V127" s="5146"/>
      <c r="W127" s="5146"/>
      <c r="X127" s="5146"/>
      <c r="Y127" s="5146"/>
      <c r="Z127" s="5146"/>
      <c r="AA127" s="5146"/>
      <c r="AB127" s="5146"/>
      <c r="AC127" s="5146"/>
      <c r="AD127" s="5146"/>
      <c r="AE127" s="5146"/>
      <c r="AF127" s="5146"/>
      <c r="AG127" s="5532"/>
      <c r="AH127" s="5577" t="s">
        <v>141</v>
      </c>
      <c r="AI127" s="5578"/>
      <c r="AJ127" s="5578"/>
      <c r="AK127" s="301"/>
      <c r="AL127" s="16"/>
      <c r="AM127" s="16"/>
      <c r="AN127" s="16"/>
      <c r="AO127" s="16"/>
      <c r="AP127" s="16"/>
      <c r="AQ127" s="16"/>
      <c r="AR127" s="16"/>
      <c r="AS127" s="1739"/>
      <c r="AT127" s="1739"/>
      <c r="AU127" s="1750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094" t="s">
        <v>148</v>
      </c>
      <c r="G128" s="5096"/>
      <c r="H128" s="5094" t="s">
        <v>120</v>
      </c>
      <c r="I128" s="5096"/>
      <c r="J128" s="5094" t="s">
        <v>121</v>
      </c>
      <c r="K128" s="5096"/>
      <c r="L128" s="5094" t="s">
        <v>122</v>
      </c>
      <c r="M128" s="5096"/>
      <c r="N128" s="5094" t="s">
        <v>123</v>
      </c>
      <c r="O128" s="5096"/>
      <c r="P128" s="5094" t="s">
        <v>124</v>
      </c>
      <c r="Q128" s="5096"/>
      <c r="R128" s="5094" t="s">
        <v>125</v>
      </c>
      <c r="S128" s="5096"/>
      <c r="T128" s="5094" t="s">
        <v>126</v>
      </c>
      <c r="U128" s="5096"/>
      <c r="V128" s="5094" t="s">
        <v>127</v>
      </c>
      <c r="W128" s="5096"/>
      <c r="X128" s="5094" t="s">
        <v>128</v>
      </c>
      <c r="Y128" s="5096"/>
      <c r="Z128" s="5501" t="s">
        <v>129</v>
      </c>
      <c r="AA128" s="5502"/>
      <c r="AB128" s="5501" t="s">
        <v>130</v>
      </c>
      <c r="AC128" s="5502"/>
      <c r="AD128" s="5501" t="s">
        <v>131</v>
      </c>
      <c r="AE128" s="5502"/>
      <c r="AF128" s="5501" t="s">
        <v>132</v>
      </c>
      <c r="AG128" s="5532"/>
      <c r="AH128" s="4889" t="s">
        <v>149</v>
      </c>
      <c r="AI128" s="5088" t="s">
        <v>150</v>
      </c>
      <c r="AJ128" s="5088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1739"/>
      <c r="AT128" s="1739"/>
      <c r="AU128" s="1750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572"/>
      <c r="B129" s="4735"/>
      <c r="C129" s="776" t="s">
        <v>97</v>
      </c>
      <c r="D129" s="1592" t="s">
        <v>62</v>
      </c>
      <c r="E129" s="1559" t="s">
        <v>98</v>
      </c>
      <c r="F129" s="1562" t="s">
        <v>62</v>
      </c>
      <c r="G129" s="1541" t="s">
        <v>98</v>
      </c>
      <c r="H129" s="1562" t="s">
        <v>62</v>
      </c>
      <c r="I129" s="1541" t="s">
        <v>98</v>
      </c>
      <c r="J129" s="1562" t="s">
        <v>62</v>
      </c>
      <c r="K129" s="1541" t="s">
        <v>98</v>
      </c>
      <c r="L129" s="1562" t="s">
        <v>62</v>
      </c>
      <c r="M129" s="1541" t="s">
        <v>98</v>
      </c>
      <c r="N129" s="1562" t="s">
        <v>62</v>
      </c>
      <c r="O129" s="1541" t="s">
        <v>98</v>
      </c>
      <c r="P129" s="1562" t="s">
        <v>62</v>
      </c>
      <c r="Q129" s="1541" t="s">
        <v>98</v>
      </c>
      <c r="R129" s="1562" t="s">
        <v>62</v>
      </c>
      <c r="S129" s="1541" t="s">
        <v>98</v>
      </c>
      <c r="T129" s="1562" t="s">
        <v>62</v>
      </c>
      <c r="U129" s="1541" t="s">
        <v>98</v>
      </c>
      <c r="V129" s="1562" t="s">
        <v>62</v>
      </c>
      <c r="W129" s="1541" t="s">
        <v>98</v>
      </c>
      <c r="X129" s="1562" t="s">
        <v>62</v>
      </c>
      <c r="Y129" s="1541" t="s">
        <v>98</v>
      </c>
      <c r="Z129" s="1562" t="s">
        <v>62</v>
      </c>
      <c r="AA129" s="1541" t="s">
        <v>98</v>
      </c>
      <c r="AB129" s="1562" t="s">
        <v>62</v>
      </c>
      <c r="AC129" s="1541" t="s">
        <v>98</v>
      </c>
      <c r="AD129" s="1562" t="s">
        <v>62</v>
      </c>
      <c r="AE129" s="1541" t="s">
        <v>98</v>
      </c>
      <c r="AF129" s="1562" t="s">
        <v>62</v>
      </c>
      <c r="AG129" s="680" t="s">
        <v>98</v>
      </c>
      <c r="AH129" s="4735"/>
      <c r="AI129" s="5383"/>
      <c r="AJ129" s="5383"/>
      <c r="AK129" s="302"/>
      <c r="AL129" s="16"/>
      <c r="AM129" s="16"/>
      <c r="AN129" s="16"/>
      <c r="AO129" s="16"/>
      <c r="AP129" s="16"/>
      <c r="AQ129" s="16"/>
      <c r="AR129" s="16"/>
      <c r="AS129" s="1739"/>
      <c r="AT129" s="1739"/>
      <c r="AU129" s="1750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565" t="s">
        <v>151</v>
      </c>
      <c r="B130" s="5566"/>
      <c r="C130" s="1725">
        <f>SUM(D130:E130)</f>
        <v>0</v>
      </c>
      <c r="D130" s="1726">
        <f>SUM(F130+H130+J130+L130+N130+P130+R130+T130+V130+X130+Z130+AB130+AD130+AF130)</f>
        <v>0</v>
      </c>
      <c r="E130" s="1727">
        <f>SUM(G130+I130+K130+M130+O130+Q130+S130+U130+W130+Y130+AA130+AC130+AE130+AG130)</f>
        <v>0</v>
      </c>
      <c r="F130" s="1712"/>
      <c r="G130" s="1595"/>
      <c r="H130" s="1712"/>
      <c r="I130" s="1595"/>
      <c r="J130" s="1712"/>
      <c r="K130" s="1595"/>
      <c r="L130" s="1712"/>
      <c r="M130" s="1595"/>
      <c r="N130" s="1712"/>
      <c r="O130" s="1595"/>
      <c r="P130" s="1712"/>
      <c r="Q130" s="1595"/>
      <c r="R130" s="1712"/>
      <c r="S130" s="1595"/>
      <c r="T130" s="1712"/>
      <c r="U130" s="1595"/>
      <c r="V130" s="1712"/>
      <c r="W130" s="1595"/>
      <c r="X130" s="1712"/>
      <c r="Y130" s="1595"/>
      <c r="Z130" s="1712"/>
      <c r="AA130" s="1595"/>
      <c r="AB130" s="1712"/>
      <c r="AC130" s="1595"/>
      <c r="AD130" s="1712"/>
      <c r="AE130" s="1595"/>
      <c r="AF130" s="1712"/>
      <c r="AG130" s="1598"/>
      <c r="AH130" s="1595"/>
      <c r="AI130" s="1729"/>
      <c r="AJ130" s="1729"/>
      <c r="AK130" s="16"/>
      <c r="AL130" s="16"/>
      <c r="AM130" s="16"/>
      <c r="AN130" s="16"/>
      <c r="AO130" s="16"/>
      <c r="AP130" s="16"/>
      <c r="AQ130" s="16"/>
      <c r="AR130" s="16"/>
      <c r="AS130" s="1741"/>
      <c r="AT130" s="1741"/>
      <c r="AU130" s="1750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1711" t="s">
        <v>154</v>
      </c>
      <c r="C132" s="1725">
        <f>SUM(D132:E132)</f>
        <v>0</v>
      </c>
      <c r="D132" s="1726">
        <f t="shared" si="22"/>
        <v>0</v>
      </c>
      <c r="E132" s="1727">
        <f t="shared" si="22"/>
        <v>0</v>
      </c>
      <c r="F132" s="1712"/>
      <c r="G132" s="1595"/>
      <c r="H132" s="1712"/>
      <c r="I132" s="1595"/>
      <c r="J132" s="1712"/>
      <c r="K132" s="1595"/>
      <c r="L132" s="1712"/>
      <c r="M132" s="1595"/>
      <c r="N132" s="1712"/>
      <c r="O132" s="1595"/>
      <c r="P132" s="1712"/>
      <c r="Q132" s="1595"/>
      <c r="R132" s="1712"/>
      <c r="S132" s="1595"/>
      <c r="T132" s="1712"/>
      <c r="U132" s="1595"/>
      <c r="V132" s="1712"/>
      <c r="W132" s="1595"/>
      <c r="X132" s="1712"/>
      <c r="Y132" s="1595"/>
      <c r="Z132" s="1712"/>
      <c r="AA132" s="1595"/>
      <c r="AB132" s="1712"/>
      <c r="AC132" s="1595"/>
      <c r="AD132" s="1712"/>
      <c r="AE132" s="1595"/>
      <c r="AF132" s="1712"/>
      <c r="AG132" s="1598"/>
      <c r="AH132" s="1595"/>
      <c r="AI132" s="1729"/>
      <c r="AJ132" s="1729"/>
      <c r="AK132" s="14"/>
      <c r="AL132" s="1753"/>
      <c r="AM132" s="14"/>
      <c r="AN132" s="1746"/>
      <c r="AO132" s="1746"/>
      <c r="AP132" s="1746"/>
      <c r="AQ132" s="1746"/>
      <c r="AR132" s="1746"/>
      <c r="AS132" s="1746"/>
      <c r="AT132" s="1746"/>
      <c r="AU132" s="1746"/>
      <c r="AV132" s="1746"/>
      <c r="AW132" s="1740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581"/>
      <c r="B133" s="88" t="s">
        <v>155</v>
      </c>
      <c r="C133" s="287">
        <f>SUM(D133:E133)</f>
        <v>0</v>
      </c>
      <c r="D133" s="288">
        <f t="shared" si="22"/>
        <v>0</v>
      </c>
      <c r="E133" s="1556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340" t="s">
        <v>156</v>
      </c>
      <c r="B134" s="4758"/>
      <c r="C134" s="1755">
        <f>SUM(D134:E134)</f>
        <v>0</v>
      </c>
      <c r="D134" s="1756">
        <f t="shared" si="22"/>
        <v>0</v>
      </c>
      <c r="E134" s="1553">
        <f t="shared" si="22"/>
        <v>0</v>
      </c>
      <c r="F134" s="1757"/>
      <c r="G134" s="106"/>
      <c r="H134" s="1757"/>
      <c r="I134" s="106"/>
      <c r="J134" s="1757"/>
      <c r="K134" s="106"/>
      <c r="L134" s="1757"/>
      <c r="M134" s="106"/>
      <c r="N134" s="1757"/>
      <c r="O134" s="106"/>
      <c r="P134" s="1757"/>
      <c r="Q134" s="106"/>
      <c r="R134" s="1757"/>
      <c r="S134" s="106"/>
      <c r="T134" s="1757"/>
      <c r="U134" s="106"/>
      <c r="V134" s="1757"/>
      <c r="W134" s="106"/>
      <c r="X134" s="1757"/>
      <c r="Y134" s="106"/>
      <c r="Z134" s="1757"/>
      <c r="AA134" s="106"/>
      <c r="AB134" s="1757"/>
      <c r="AC134" s="106"/>
      <c r="AD134" s="1757"/>
      <c r="AE134" s="106"/>
      <c r="AF134" s="1757"/>
      <c r="AG134" s="826"/>
      <c r="AH134" s="106"/>
      <c r="AI134" s="1758"/>
      <c r="AJ134" s="1758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1393"/>
      <c r="N135" s="1759"/>
      <c r="O135" s="1721"/>
      <c r="P135" s="1721"/>
      <c r="Q135" s="1721"/>
      <c r="R135" s="1721"/>
      <c r="S135" s="1721"/>
      <c r="T135" s="1721"/>
      <c r="U135" s="1721"/>
      <c r="V135" s="1759"/>
      <c r="W135" s="1721"/>
      <c r="X135" s="1721"/>
      <c r="Y135" s="1721"/>
      <c r="Z135" s="1760"/>
      <c r="AA135" s="1760"/>
      <c r="AB135" s="1718"/>
      <c r="AC135" s="1718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501" t="s">
        <v>72</v>
      </c>
      <c r="D136" s="5146"/>
      <c r="E136" s="5502"/>
      <c r="F136" s="5501" t="s">
        <v>129</v>
      </c>
      <c r="G136" s="5502"/>
      <c r="H136" s="5501" t="s">
        <v>130</v>
      </c>
      <c r="I136" s="5502"/>
      <c r="J136" s="5501" t="s">
        <v>131</v>
      </c>
      <c r="K136" s="5502"/>
      <c r="L136" s="5501" t="s">
        <v>132</v>
      </c>
      <c r="M136" s="5502"/>
      <c r="N136" s="1761"/>
      <c r="O136" s="1721"/>
      <c r="P136" s="1721"/>
      <c r="Q136" s="1721"/>
      <c r="R136" s="1721"/>
      <c r="S136" s="1721"/>
      <c r="T136" s="1721"/>
      <c r="U136" s="1721"/>
      <c r="V136" s="1759"/>
      <c r="W136" s="1721"/>
      <c r="X136" s="1721"/>
      <c r="Y136" s="1721"/>
      <c r="Z136" s="1760"/>
      <c r="AA136" s="1760"/>
      <c r="AB136" s="1718"/>
      <c r="AC136" s="1718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361"/>
      <c r="B137" s="4735"/>
      <c r="C137" s="776" t="s">
        <v>97</v>
      </c>
      <c r="D137" s="1592" t="s">
        <v>62</v>
      </c>
      <c r="E137" s="1559" t="s">
        <v>98</v>
      </c>
      <c r="F137" s="776" t="s">
        <v>62</v>
      </c>
      <c r="G137" s="1559" t="s">
        <v>98</v>
      </c>
      <c r="H137" s="776" t="s">
        <v>62</v>
      </c>
      <c r="I137" s="1559" t="s">
        <v>98</v>
      </c>
      <c r="J137" s="776" t="s">
        <v>62</v>
      </c>
      <c r="K137" s="1559" t="s">
        <v>98</v>
      </c>
      <c r="L137" s="776" t="s">
        <v>62</v>
      </c>
      <c r="M137" s="1559" t="s">
        <v>98</v>
      </c>
      <c r="N137" s="1761"/>
      <c r="O137" s="1721"/>
      <c r="P137" s="1721"/>
      <c r="Q137" s="1721"/>
      <c r="R137" s="1721"/>
      <c r="S137" s="1721"/>
      <c r="T137" s="1721"/>
      <c r="U137" s="1721"/>
      <c r="V137" s="1759"/>
      <c r="W137" s="1721"/>
      <c r="X137" s="1721"/>
      <c r="Y137" s="1721"/>
      <c r="Z137" s="1760"/>
      <c r="AA137" s="1760"/>
      <c r="AB137" s="1718"/>
      <c r="AC137" s="1718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1711" t="s">
        <v>159</v>
      </c>
      <c r="C138" s="1725">
        <f>SUM(D138:E138)</f>
        <v>0</v>
      </c>
      <c r="D138" s="1726">
        <f t="shared" ref="D138:E140" si="23">SUM(F138+H138+J138+L138)</f>
        <v>0</v>
      </c>
      <c r="E138" s="1727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1762"/>
      <c r="O138" s="1721"/>
      <c r="P138" s="1721"/>
      <c r="Q138" s="1721"/>
      <c r="R138" s="1721"/>
      <c r="S138" s="1721"/>
      <c r="T138" s="1721"/>
      <c r="U138" s="1721"/>
      <c r="V138" s="1759"/>
      <c r="W138" s="1721"/>
      <c r="X138" s="1721"/>
      <c r="Y138" s="1721"/>
      <c r="Z138" s="1760"/>
      <c r="AA138" s="1760"/>
      <c r="AB138" s="1718"/>
      <c r="AC138" s="1718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1557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1762"/>
      <c r="O139" s="1721"/>
      <c r="P139" s="1721"/>
      <c r="Q139" s="1721"/>
      <c r="R139" s="1721"/>
      <c r="S139" s="1721"/>
      <c r="T139" s="1721"/>
      <c r="U139" s="1721"/>
      <c r="V139" s="1759"/>
      <c r="W139" s="1721"/>
      <c r="X139" s="1760"/>
      <c r="Y139" s="1760"/>
      <c r="Z139" s="1760"/>
      <c r="AA139" s="1760"/>
      <c r="AB139" s="1718"/>
      <c r="AC139" s="1718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1759"/>
      <c r="V140" s="1721"/>
      <c r="W140" s="1721"/>
      <c r="X140" s="1721"/>
      <c r="Y140" s="1721"/>
      <c r="Z140" s="1721"/>
      <c r="AA140" s="1721"/>
      <c r="AB140" s="1721"/>
      <c r="AC140" s="1721"/>
      <c r="AD140" s="1721"/>
      <c r="AE140" s="1721"/>
      <c r="AF140" s="1721"/>
      <c r="AG140" s="1721"/>
      <c r="AH140" s="1759"/>
      <c r="AI140" s="1721"/>
      <c r="AJ140" s="1760"/>
      <c r="AK140" s="1760"/>
      <c r="AL140" s="1760"/>
      <c r="AM140" s="1760"/>
      <c r="AN140" s="1718"/>
      <c r="AO140" s="1718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503" t="s">
        <v>162</v>
      </c>
      <c r="B141" s="5503"/>
      <c r="C141" s="1575">
        <f>SUM(C138:C140)</f>
        <v>0</v>
      </c>
      <c r="D141" s="1646">
        <f>SUM(D138:D140)</f>
        <v>0</v>
      </c>
      <c r="E141" s="1585">
        <f>SUM(E138:E140)</f>
        <v>0</v>
      </c>
      <c r="F141" s="1575">
        <f t="shared" ref="F141:M141" si="24">SUM(F138:F140)</f>
        <v>0</v>
      </c>
      <c r="G141" s="1585">
        <f t="shared" si="24"/>
        <v>0</v>
      </c>
      <c r="H141" s="1575">
        <f t="shared" si="24"/>
        <v>0</v>
      </c>
      <c r="I141" s="1585">
        <f t="shared" si="24"/>
        <v>0</v>
      </c>
      <c r="J141" s="1575">
        <f t="shared" si="24"/>
        <v>0</v>
      </c>
      <c r="K141" s="1585">
        <f t="shared" si="24"/>
        <v>0</v>
      </c>
      <c r="L141" s="1575">
        <f t="shared" si="24"/>
        <v>0</v>
      </c>
      <c r="M141" s="1585">
        <f t="shared" si="24"/>
        <v>0</v>
      </c>
      <c r="N141" s="319"/>
      <c r="O141" s="12"/>
      <c r="P141" s="12"/>
      <c r="Q141" s="12"/>
      <c r="R141" s="12"/>
      <c r="S141" s="12"/>
      <c r="T141" s="12"/>
      <c r="U141" s="1759"/>
      <c r="V141" s="1721"/>
      <c r="W141" s="1721"/>
      <c r="X141" s="1721"/>
      <c r="Y141" s="1721"/>
      <c r="Z141" s="1721"/>
      <c r="AA141" s="1721"/>
      <c r="AB141" s="1721"/>
      <c r="AC141" s="1721"/>
      <c r="AD141" s="1721"/>
      <c r="AE141" s="1721"/>
      <c r="AF141" s="1721"/>
      <c r="AG141" s="1721"/>
      <c r="AH141" s="1759"/>
      <c r="AI141" s="1721"/>
      <c r="AJ141" s="1760"/>
      <c r="AK141" s="1760"/>
      <c r="AL141" s="1760"/>
      <c r="AM141" s="1760"/>
      <c r="AN141" s="1718"/>
      <c r="AO141" s="1718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1721"/>
      <c r="W142" s="1721"/>
      <c r="X142" s="1721"/>
      <c r="Y142" s="1721"/>
      <c r="Z142" s="1721"/>
      <c r="AA142" s="1721"/>
      <c r="AB142" s="1721"/>
      <c r="AC142" s="1721"/>
      <c r="AD142" s="1721"/>
      <c r="AE142" s="1721"/>
      <c r="AF142" s="1721"/>
      <c r="AG142" s="1721"/>
      <c r="AH142" s="1759"/>
      <c r="AI142" s="1721"/>
      <c r="AJ142" s="1760"/>
      <c r="AK142" s="1760"/>
      <c r="AL142" s="1760"/>
      <c r="AM142" s="1760"/>
      <c r="AN142" s="1718"/>
      <c r="AO142" s="1718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1557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1743"/>
      <c r="V143" s="1721"/>
      <c r="W143" s="1721"/>
      <c r="X143" s="1721"/>
      <c r="Y143" s="1721"/>
      <c r="Z143" s="1721"/>
      <c r="AA143" s="1721"/>
      <c r="AB143" s="1721"/>
      <c r="AC143" s="1721"/>
      <c r="AD143" s="1721"/>
      <c r="AE143" s="1721"/>
      <c r="AF143" s="1721"/>
      <c r="AG143" s="1721"/>
      <c r="AH143" s="1759"/>
      <c r="AI143" s="1721"/>
      <c r="AJ143" s="1760"/>
      <c r="AK143" s="1760"/>
      <c r="AL143" s="1760"/>
      <c r="AM143" s="1760"/>
      <c r="AN143" s="1718"/>
      <c r="AO143" s="1718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1557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1743"/>
      <c r="V144" s="1721"/>
      <c r="W144" s="1721"/>
      <c r="X144" s="1721"/>
      <c r="Y144" s="1721"/>
      <c r="Z144" s="1721"/>
      <c r="AA144" s="1721"/>
      <c r="AB144" s="1721"/>
      <c r="AC144" s="1721"/>
      <c r="AD144" s="1721"/>
      <c r="AE144" s="1721"/>
      <c r="AF144" s="1721"/>
      <c r="AG144" s="1721"/>
      <c r="AH144" s="1759"/>
      <c r="AI144" s="1721"/>
      <c r="AJ144" s="1760"/>
      <c r="AK144" s="1760"/>
      <c r="AL144" s="1760"/>
      <c r="AM144" s="1760"/>
      <c r="AN144" s="1718"/>
      <c r="AO144" s="1718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551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1763"/>
      <c r="U145" s="14"/>
      <c r="V145" s="14"/>
      <c r="W145" s="14"/>
      <c r="X145" s="1746"/>
      <c r="Y145" s="1746"/>
      <c r="Z145" s="1746"/>
      <c r="AA145" s="1746"/>
      <c r="AB145" s="1746"/>
      <c r="AC145" s="1746"/>
      <c r="AD145" s="1746"/>
      <c r="AE145" s="1746"/>
      <c r="AF145" s="1716"/>
      <c r="AG145" s="1760"/>
      <c r="AH145" s="1760"/>
      <c r="AI145" s="1760"/>
      <c r="AJ145" s="1764"/>
      <c r="AK145" s="1760"/>
      <c r="AL145" s="1760"/>
      <c r="AM145" s="1760"/>
      <c r="AN145" s="1760"/>
      <c r="AO145" s="1760"/>
      <c r="AP145" s="1760"/>
      <c r="AQ145" s="1760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393" t="s">
        <v>162</v>
      </c>
      <c r="B146" s="5503"/>
      <c r="C146" s="1575">
        <f>SUM(C142:C145)</f>
        <v>0</v>
      </c>
      <c r="D146" s="1646">
        <f>SUM(D142:D145)</f>
        <v>0</v>
      </c>
      <c r="E146" s="1585">
        <f>SUM(E142:E145)</f>
        <v>0</v>
      </c>
      <c r="F146" s="1575">
        <f>SUM(F142:F145)</f>
        <v>0</v>
      </c>
      <c r="G146" s="1585">
        <f t="shared" ref="G146:M146" si="26">SUM(G142:G145)</f>
        <v>0</v>
      </c>
      <c r="H146" s="1575">
        <f t="shared" si="26"/>
        <v>0</v>
      </c>
      <c r="I146" s="1585">
        <f t="shared" si="26"/>
        <v>0</v>
      </c>
      <c r="J146" s="1575">
        <f t="shared" si="26"/>
        <v>0</v>
      </c>
      <c r="K146" s="1585">
        <f t="shared" si="26"/>
        <v>0</v>
      </c>
      <c r="L146" s="1575">
        <f t="shared" si="26"/>
        <v>0</v>
      </c>
      <c r="M146" s="1585">
        <f t="shared" si="26"/>
        <v>0</v>
      </c>
      <c r="N146" s="3"/>
      <c r="Q146" s="5579"/>
      <c r="R146" s="5580"/>
      <c r="S146" s="5582"/>
      <c r="T146" s="5582"/>
      <c r="U146" s="5582"/>
      <c r="V146" s="5582"/>
      <c r="W146" s="5582"/>
      <c r="X146" s="5582"/>
      <c r="Y146" s="5582"/>
      <c r="Z146" s="5582"/>
      <c r="AA146" s="1765"/>
      <c r="AB146" s="1739"/>
      <c r="AC146" s="1739"/>
      <c r="AD146" s="1739"/>
      <c r="AE146" s="1746"/>
      <c r="AF146" s="1760"/>
      <c r="AG146" s="1760"/>
      <c r="AH146" s="1760"/>
      <c r="AI146" s="1720"/>
      <c r="AJ146" s="1720"/>
      <c r="AK146" s="1720"/>
      <c r="AL146" s="1720"/>
      <c r="AM146" s="1766"/>
      <c r="AN146" s="1721"/>
      <c r="AO146" s="1721"/>
      <c r="AP146" s="1721"/>
      <c r="AQ146" s="1721"/>
      <c r="AR146" s="1721"/>
      <c r="AS146" s="1721"/>
      <c r="AT146" s="1721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393" t="s">
        <v>168</v>
      </c>
      <c r="B147" s="5393"/>
      <c r="C147" s="779">
        <f>SUM(C141+C146)</f>
        <v>0</v>
      </c>
      <c r="D147" s="701">
        <f>SUM(D141+D146)</f>
        <v>0</v>
      </c>
      <c r="E147" s="1553">
        <f>SUM(E141+E146)</f>
        <v>0</v>
      </c>
      <c r="F147" s="779">
        <f>SUM(F141+F146)</f>
        <v>0</v>
      </c>
      <c r="G147" s="1553">
        <f>SUM(G141+G146)</f>
        <v>0</v>
      </c>
      <c r="H147" s="779">
        <f t="shared" ref="H147:M147" si="27">SUM(H141+H146)</f>
        <v>0</v>
      </c>
      <c r="I147" s="1553">
        <f t="shared" si="27"/>
        <v>0</v>
      </c>
      <c r="J147" s="779">
        <f t="shared" si="27"/>
        <v>0</v>
      </c>
      <c r="K147" s="1553">
        <f t="shared" si="27"/>
        <v>0</v>
      </c>
      <c r="L147" s="779">
        <f t="shared" si="27"/>
        <v>0</v>
      </c>
      <c r="M147" s="1553">
        <f t="shared" si="27"/>
        <v>0</v>
      </c>
      <c r="N147" s="3"/>
      <c r="Q147" s="1767"/>
      <c r="R147" s="1768"/>
      <c r="S147" s="1768"/>
      <c r="T147" s="1768"/>
      <c r="U147" s="1768"/>
      <c r="V147" s="1768"/>
      <c r="W147" s="1768"/>
      <c r="X147" s="1768"/>
      <c r="Y147" s="1768"/>
      <c r="Z147" s="1768"/>
      <c r="AA147" s="1765"/>
      <c r="AB147" s="1739"/>
      <c r="AC147" s="1739"/>
      <c r="AD147" s="1739"/>
      <c r="AE147" s="1746"/>
      <c r="AF147" s="1760"/>
      <c r="AG147" s="1760"/>
      <c r="AH147" s="1760"/>
      <c r="AI147" s="1720"/>
      <c r="AJ147" s="1720"/>
      <c r="AK147" s="1720"/>
      <c r="AL147" s="1720"/>
      <c r="AM147" s="1766"/>
      <c r="AN147" s="1721"/>
      <c r="AO147" s="1721"/>
      <c r="AP147" s="1721"/>
      <c r="AQ147" s="1721"/>
      <c r="AR147" s="1721"/>
      <c r="AS147" s="1721"/>
      <c r="AT147" s="1721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1765"/>
      <c r="R148" s="1739"/>
      <c r="S148" s="1739"/>
      <c r="T148" s="1739"/>
      <c r="U148" s="1739"/>
      <c r="V148" s="1739"/>
      <c r="W148" s="1739"/>
      <c r="X148" s="1739"/>
      <c r="Y148" s="1751"/>
      <c r="Z148" s="1751"/>
      <c r="AA148" s="1765"/>
      <c r="AB148" s="1739"/>
      <c r="AC148" s="1739"/>
      <c r="AD148" s="1739"/>
      <c r="AE148" s="1746"/>
      <c r="AF148" s="1760"/>
      <c r="AG148" s="1760"/>
      <c r="AH148" s="1760"/>
      <c r="AI148" s="1720"/>
      <c r="AJ148" s="1720"/>
      <c r="AK148" s="1720"/>
      <c r="AL148" s="1720"/>
      <c r="AM148" s="1720"/>
      <c r="AN148" s="1721"/>
      <c r="AO148" s="1721"/>
      <c r="AP148" s="1721"/>
      <c r="AQ148" s="1721"/>
      <c r="AR148" s="1721"/>
      <c r="AS148" s="1721"/>
      <c r="AT148" s="1721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501" t="s">
        <v>72</v>
      </c>
      <c r="D149" s="5146"/>
      <c r="E149" s="5502"/>
      <c r="F149" s="5501" t="s">
        <v>129</v>
      </c>
      <c r="G149" s="5502"/>
      <c r="H149" s="5501" t="s">
        <v>130</v>
      </c>
      <c r="I149" s="5502"/>
      <c r="J149" s="5501" t="s">
        <v>131</v>
      </c>
      <c r="K149" s="5502"/>
      <c r="L149" s="5501" t="s">
        <v>132</v>
      </c>
      <c r="M149" s="5146"/>
      <c r="N149" s="5583" t="s">
        <v>141</v>
      </c>
      <c r="O149" s="5146"/>
      <c r="P149" s="5502"/>
      <c r="Q149" s="1765"/>
      <c r="R149" s="1739"/>
      <c r="S149" s="1739"/>
      <c r="T149" s="1739"/>
      <c r="U149" s="1739"/>
      <c r="V149" s="1739"/>
      <c r="W149" s="1739"/>
      <c r="X149" s="1739"/>
      <c r="Y149" s="1751"/>
      <c r="Z149" s="1769"/>
      <c r="AA149" s="1745"/>
      <c r="AB149" s="1741"/>
      <c r="AC149" s="1741"/>
      <c r="AD149" s="1741"/>
      <c r="AE149" s="1747"/>
      <c r="AF149" s="1770"/>
      <c r="AG149" s="1770"/>
      <c r="AH149" s="1770"/>
      <c r="AI149" s="1771"/>
      <c r="AJ149" s="1771"/>
      <c r="AK149" s="1771"/>
      <c r="AL149" s="1771"/>
      <c r="AM149" s="1720"/>
      <c r="AN149" s="1721"/>
      <c r="AO149" s="1721"/>
      <c r="AP149" s="1721"/>
      <c r="AQ149" s="1721"/>
      <c r="AR149" s="1721"/>
      <c r="AS149" s="1721"/>
      <c r="AT149" s="1721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572"/>
      <c r="B150" s="4735"/>
      <c r="C150" s="776" t="s">
        <v>97</v>
      </c>
      <c r="D150" s="1592" t="s">
        <v>62</v>
      </c>
      <c r="E150" s="1559" t="s">
        <v>98</v>
      </c>
      <c r="F150" s="776" t="s">
        <v>62</v>
      </c>
      <c r="G150" s="1559" t="s">
        <v>98</v>
      </c>
      <c r="H150" s="776" t="s">
        <v>62</v>
      </c>
      <c r="I150" s="1559" t="s">
        <v>98</v>
      </c>
      <c r="J150" s="776" t="s">
        <v>62</v>
      </c>
      <c r="K150" s="1559" t="s">
        <v>98</v>
      </c>
      <c r="L150" s="776" t="s">
        <v>62</v>
      </c>
      <c r="M150" s="1561" t="s">
        <v>98</v>
      </c>
      <c r="N150" s="728" t="s">
        <v>142</v>
      </c>
      <c r="O150" s="1592" t="s">
        <v>143</v>
      </c>
      <c r="P150" s="1559" t="s">
        <v>144</v>
      </c>
      <c r="Q150" s="1772"/>
      <c r="R150" s="1739"/>
      <c r="S150" s="1739"/>
      <c r="T150" s="1739"/>
      <c r="U150" s="1739"/>
      <c r="V150" s="1739"/>
      <c r="W150" s="1739"/>
      <c r="X150" s="1739"/>
      <c r="Y150" s="1773"/>
      <c r="Z150" s="1751"/>
      <c r="AA150" s="1739"/>
      <c r="AB150" s="1739"/>
      <c r="AC150" s="1739"/>
      <c r="AD150" s="1739"/>
      <c r="AE150" s="1746"/>
      <c r="AF150" s="1760"/>
      <c r="AG150" s="1760"/>
      <c r="AH150" s="1760"/>
      <c r="AI150" s="1720"/>
      <c r="AJ150" s="1720"/>
      <c r="AK150" s="1720"/>
      <c r="AL150" s="1720"/>
      <c r="AM150" s="1720"/>
      <c r="AN150" s="1721"/>
      <c r="AO150" s="1721"/>
      <c r="AP150" s="1721"/>
      <c r="AQ150" s="1721"/>
      <c r="AR150" s="1721"/>
      <c r="AS150" s="1721"/>
      <c r="AT150" s="1721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1711" t="s">
        <v>159</v>
      </c>
      <c r="C151" s="1774">
        <f>SUM(D151:E151)</f>
        <v>0</v>
      </c>
      <c r="D151" s="1775">
        <f>SUM(F151+H151+J151+L151)</f>
        <v>0</v>
      </c>
      <c r="E151" s="1593">
        <f>SUM(G151+I151+K151+M151)</f>
        <v>0</v>
      </c>
      <c r="F151" s="1712"/>
      <c r="G151" s="1595"/>
      <c r="H151" s="1712"/>
      <c r="I151" s="1595"/>
      <c r="J151" s="1712"/>
      <c r="K151" s="1595"/>
      <c r="L151" s="1712"/>
      <c r="M151" s="1776"/>
      <c r="N151" s="1777"/>
      <c r="O151" s="1713"/>
      <c r="P151" s="1595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1739"/>
      <c r="AD151" s="1739"/>
      <c r="AE151" s="1746"/>
      <c r="AF151" s="1760"/>
      <c r="AG151" s="1760"/>
      <c r="AH151" s="1760"/>
      <c r="AI151" s="1720"/>
      <c r="AJ151" s="1720"/>
      <c r="AK151" s="1720"/>
      <c r="AL151" s="1720"/>
      <c r="AM151" s="1720"/>
      <c r="AN151" s="1721"/>
      <c r="AO151" s="1721"/>
      <c r="AP151" s="1721"/>
      <c r="AQ151" s="1721"/>
      <c r="AR151" s="1721"/>
      <c r="AS151" s="1721"/>
      <c r="AT151" s="1721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1557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1772"/>
      <c r="R152" s="1739"/>
      <c r="S152" s="1739"/>
      <c r="T152" s="1739"/>
      <c r="U152" s="1739"/>
      <c r="V152" s="1739"/>
      <c r="W152" s="1739"/>
      <c r="X152" s="1739"/>
      <c r="Y152" s="1752"/>
      <c r="Z152" s="1739"/>
      <c r="AA152" s="1739"/>
      <c r="AB152" s="1739"/>
      <c r="AC152" s="1739"/>
      <c r="AD152" s="1739"/>
      <c r="AE152" s="1739"/>
      <c r="AF152" s="1721"/>
      <c r="AG152" s="1721"/>
      <c r="AH152" s="1721"/>
      <c r="AI152" s="1721"/>
      <c r="AJ152" s="1721"/>
      <c r="AK152" s="1721"/>
      <c r="AL152" s="1721"/>
      <c r="AM152" s="1721"/>
      <c r="AN152" s="1721"/>
      <c r="AO152" s="1760"/>
      <c r="AP152" s="1760"/>
      <c r="AQ152" s="1760"/>
      <c r="AR152" s="1760"/>
      <c r="AS152" s="1720"/>
      <c r="AT152" s="1720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1739"/>
      <c r="AA153" s="1739"/>
      <c r="AB153" s="1739"/>
      <c r="AC153" s="1739"/>
      <c r="AD153" s="1739"/>
      <c r="AE153" s="1739"/>
      <c r="AF153" s="1721"/>
      <c r="AG153" s="1721"/>
      <c r="AH153" s="1721"/>
      <c r="AI153" s="1721"/>
      <c r="AJ153" s="1721"/>
      <c r="AK153" s="1721"/>
      <c r="AL153" s="1721"/>
      <c r="AM153" s="1721"/>
      <c r="AN153" s="1721"/>
      <c r="AO153" s="1760"/>
      <c r="AP153" s="1760"/>
      <c r="AQ153" s="1760"/>
      <c r="AR153" s="1760"/>
      <c r="AS153" s="1720"/>
      <c r="AT153" s="1720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503" t="s">
        <v>162</v>
      </c>
      <c r="B154" s="5503"/>
      <c r="C154" s="1778">
        <f>SUM(C151:C153)</f>
        <v>0</v>
      </c>
      <c r="D154" s="1779">
        <f>SUM(D151:D153)</f>
        <v>0</v>
      </c>
      <c r="E154" s="782">
        <f>SUM(E151:E153)</f>
        <v>0</v>
      </c>
      <c r="F154" s="1778">
        <f>SUM(F151:F153)</f>
        <v>0</v>
      </c>
      <c r="G154" s="782">
        <f t="shared" ref="G154:P154" si="29">SUM(G151:G153)</f>
        <v>0</v>
      </c>
      <c r="H154" s="1778">
        <f t="shared" si="29"/>
        <v>0</v>
      </c>
      <c r="I154" s="782">
        <f t="shared" si="29"/>
        <v>0</v>
      </c>
      <c r="J154" s="1778">
        <f t="shared" si="29"/>
        <v>0</v>
      </c>
      <c r="K154" s="782">
        <f t="shared" si="29"/>
        <v>0</v>
      </c>
      <c r="L154" s="1778">
        <f t="shared" si="29"/>
        <v>0</v>
      </c>
      <c r="M154" s="783">
        <f t="shared" si="29"/>
        <v>0</v>
      </c>
      <c r="N154" s="729">
        <f t="shared" si="29"/>
        <v>0</v>
      </c>
      <c r="O154" s="1779">
        <f t="shared" si="29"/>
        <v>0</v>
      </c>
      <c r="P154" s="782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1739"/>
      <c r="AA154" s="1739"/>
      <c r="AB154" s="1739"/>
      <c r="AC154" s="1739"/>
      <c r="AD154" s="1739"/>
      <c r="AE154" s="1739"/>
      <c r="AF154" s="1721"/>
      <c r="AG154" s="1721"/>
      <c r="AH154" s="1721"/>
      <c r="AI154" s="1721"/>
      <c r="AJ154" s="1721"/>
      <c r="AK154" s="1721"/>
      <c r="AL154" s="1721"/>
      <c r="AM154" s="1721"/>
      <c r="AN154" s="1721"/>
      <c r="AO154" s="1760"/>
      <c r="AP154" s="1760"/>
      <c r="AQ154" s="1760"/>
      <c r="AR154" s="1760"/>
      <c r="AS154" s="1720"/>
      <c r="AT154" s="1720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1739"/>
      <c r="AA155" s="1739"/>
      <c r="AB155" s="1739"/>
      <c r="AC155" s="1739"/>
      <c r="AD155" s="1739"/>
      <c r="AE155" s="1739"/>
      <c r="AF155" s="1721"/>
      <c r="AG155" s="1721"/>
      <c r="AH155" s="1721"/>
      <c r="AI155" s="1721"/>
      <c r="AJ155" s="1721"/>
      <c r="AK155" s="1721"/>
      <c r="AL155" s="1721"/>
      <c r="AM155" s="1721"/>
      <c r="AN155" s="1721"/>
      <c r="AO155" s="1760"/>
      <c r="AP155" s="1760"/>
      <c r="AQ155" s="1760"/>
      <c r="AR155" s="1760"/>
      <c r="AS155" s="1720"/>
      <c r="AT155" s="1720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1557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1739"/>
      <c r="AD156" s="1739"/>
      <c r="AE156" s="1739"/>
      <c r="AF156" s="1721"/>
      <c r="AG156" s="1721"/>
      <c r="AH156" s="1721"/>
      <c r="AI156" s="1721"/>
      <c r="AJ156" s="1721"/>
      <c r="AK156" s="1721"/>
      <c r="AL156" s="1721"/>
      <c r="AM156" s="1721"/>
      <c r="AN156" s="1721"/>
      <c r="AO156" s="1760"/>
      <c r="AP156" s="1760"/>
      <c r="AQ156" s="1760"/>
      <c r="AR156" s="1760"/>
      <c r="AS156" s="1720"/>
      <c r="AT156" s="1720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1557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1739"/>
      <c r="AA157" s="1739"/>
      <c r="AB157" s="1739"/>
      <c r="AC157" s="1739"/>
      <c r="AD157" s="1739"/>
      <c r="AE157" s="1739"/>
      <c r="AF157" s="1721"/>
      <c r="AG157" s="1721"/>
      <c r="AH157" s="1721"/>
      <c r="AI157" s="1721"/>
      <c r="AJ157" s="1721"/>
      <c r="AK157" s="1721"/>
      <c r="AL157" s="1721"/>
      <c r="AM157" s="1721"/>
      <c r="AN157" s="1721"/>
      <c r="AO157" s="1721"/>
      <c r="AP157" s="1721"/>
      <c r="AQ157" s="1721"/>
      <c r="AR157" s="1721"/>
      <c r="AS157" s="1721"/>
      <c r="AT157" s="1721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383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739"/>
      <c r="AC158" s="1739"/>
      <c r="AD158" s="1739"/>
      <c r="AE158" s="1739"/>
      <c r="AF158" s="1721"/>
      <c r="AG158" s="1721"/>
      <c r="AH158" s="1721"/>
      <c r="AI158" s="1721"/>
      <c r="AJ158" s="1721"/>
      <c r="AK158" s="1721"/>
      <c r="AL158" s="1721"/>
      <c r="AM158" s="1721"/>
      <c r="AN158" s="1721"/>
      <c r="AO158" s="1721"/>
      <c r="AP158" s="1721"/>
      <c r="AQ158" s="1721"/>
      <c r="AR158" s="1721"/>
      <c r="AS158" s="1721"/>
      <c r="AT158" s="1721"/>
      <c r="AU158" s="1721"/>
      <c r="AV158" s="1721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393" t="s">
        <v>162</v>
      </c>
      <c r="B159" s="5503"/>
      <c r="C159" s="1778">
        <f>SUM(C155:C158)</f>
        <v>0</v>
      </c>
      <c r="D159" s="1779">
        <f>SUM(D155:D158)</f>
        <v>0</v>
      </c>
      <c r="E159" s="782">
        <f>SUM(E155:E158)</f>
        <v>0</v>
      </c>
      <c r="F159" s="1778">
        <f>SUM(F155:F158)</f>
        <v>0</v>
      </c>
      <c r="G159" s="782">
        <f t="shared" ref="G159:P159" si="31">SUM(G155:G158)</f>
        <v>0</v>
      </c>
      <c r="H159" s="1778">
        <f t="shared" si="31"/>
        <v>0</v>
      </c>
      <c r="I159" s="782">
        <f t="shared" si="31"/>
        <v>0</v>
      </c>
      <c r="J159" s="1778">
        <f t="shared" si="31"/>
        <v>0</v>
      </c>
      <c r="K159" s="782">
        <f t="shared" si="31"/>
        <v>0</v>
      </c>
      <c r="L159" s="1778">
        <f t="shared" si="31"/>
        <v>0</v>
      </c>
      <c r="M159" s="783">
        <f t="shared" si="31"/>
        <v>0</v>
      </c>
      <c r="N159" s="729">
        <f t="shared" si="31"/>
        <v>0</v>
      </c>
      <c r="O159" s="1779">
        <f t="shared" si="31"/>
        <v>0</v>
      </c>
      <c r="P159" s="782">
        <f t="shared" si="31"/>
        <v>0</v>
      </c>
      <c r="Q159" s="302"/>
      <c r="R159" s="16"/>
      <c r="S159" s="16"/>
      <c r="T159" s="16"/>
      <c r="U159" s="16"/>
      <c r="V159" s="16"/>
      <c r="W159" s="1739"/>
      <c r="X159" s="1739"/>
      <c r="Y159" s="1739"/>
      <c r="Z159" s="1739"/>
      <c r="AA159" s="1739"/>
      <c r="AB159" s="1739"/>
      <c r="AC159" s="1739"/>
      <c r="AD159" s="1739"/>
      <c r="AE159" s="1739"/>
      <c r="AF159" s="1721"/>
      <c r="AG159" s="1721"/>
      <c r="AH159" s="1721"/>
      <c r="AI159" s="1721"/>
      <c r="AJ159" s="1721"/>
      <c r="AK159" s="1721"/>
      <c r="AL159" s="1721"/>
      <c r="AM159" s="1721"/>
      <c r="AN159" s="1721"/>
      <c r="AO159" s="1721"/>
      <c r="AP159" s="1721"/>
      <c r="AQ159" s="1721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393" t="s">
        <v>168</v>
      </c>
      <c r="B160" s="5393"/>
      <c r="C160" s="784">
        <f>SUM(C154+C159)</f>
        <v>0</v>
      </c>
      <c r="D160" s="706">
        <f t="shared" ref="D160:P160" si="32">SUM(D154+D159)</f>
        <v>0</v>
      </c>
      <c r="E160" s="366">
        <f t="shared" si="32"/>
        <v>0</v>
      </c>
      <c r="F160" s="784">
        <f t="shared" si="32"/>
        <v>0</v>
      </c>
      <c r="G160" s="366">
        <f t="shared" si="32"/>
        <v>0</v>
      </c>
      <c r="H160" s="784">
        <f t="shared" si="32"/>
        <v>0</v>
      </c>
      <c r="I160" s="366">
        <f t="shared" si="32"/>
        <v>0</v>
      </c>
      <c r="J160" s="784">
        <f t="shared" si="32"/>
        <v>0</v>
      </c>
      <c r="K160" s="366">
        <f t="shared" si="32"/>
        <v>0</v>
      </c>
      <c r="L160" s="784">
        <f t="shared" si="32"/>
        <v>0</v>
      </c>
      <c r="M160" s="367">
        <f t="shared" si="32"/>
        <v>0</v>
      </c>
      <c r="N160" s="785">
        <f t="shared" si="32"/>
        <v>0</v>
      </c>
      <c r="O160" s="706">
        <f t="shared" si="32"/>
        <v>0</v>
      </c>
      <c r="P160" s="366">
        <f t="shared" si="32"/>
        <v>0</v>
      </c>
      <c r="Q160" s="302"/>
      <c r="R160" s="16"/>
      <c r="S160" s="16"/>
      <c r="T160" s="16"/>
      <c r="U160" s="16"/>
      <c r="V160" s="16"/>
      <c r="W160" s="1739"/>
      <c r="X160" s="1739"/>
      <c r="Y160" s="1739"/>
      <c r="Z160" s="1739"/>
      <c r="AA160" s="1739"/>
      <c r="AB160" s="1739"/>
      <c r="AC160" s="1739"/>
      <c r="AD160" s="1739"/>
      <c r="AE160" s="1739"/>
      <c r="AF160" s="1721"/>
      <c r="AG160" s="1721"/>
      <c r="AH160" s="1721"/>
      <c r="AI160" s="1721"/>
      <c r="AJ160" s="1721"/>
      <c r="AK160" s="1721"/>
      <c r="AL160" s="1721"/>
      <c r="AM160" s="1721"/>
      <c r="AN160" s="1721"/>
      <c r="AO160" s="1721"/>
      <c r="AP160" s="1721"/>
      <c r="AQ160" s="1721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1739"/>
      <c r="X161" s="1739"/>
      <c r="Y161" s="1739"/>
      <c r="Z161" s="1739"/>
      <c r="AA161" s="1739"/>
      <c r="AB161" s="1739"/>
      <c r="AC161" s="1739"/>
      <c r="AD161" s="1739"/>
      <c r="AE161" s="1739"/>
      <c r="AF161" s="1721"/>
      <c r="AG161" s="1721"/>
      <c r="AH161" s="1721"/>
      <c r="AI161" s="1721"/>
      <c r="AJ161" s="1721"/>
      <c r="AK161" s="1721"/>
      <c r="AL161" s="1721"/>
      <c r="AM161" s="1721"/>
      <c r="AN161" s="1721"/>
      <c r="AO161" s="1721"/>
      <c r="AP161" s="1721"/>
      <c r="AQ161" s="1721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146" t="s">
        <v>72</v>
      </c>
      <c r="D162" s="5146"/>
      <c r="E162" s="5502"/>
      <c r="F162" s="5501" t="s">
        <v>128</v>
      </c>
      <c r="G162" s="5502"/>
      <c r="H162" s="5501" t="s">
        <v>129</v>
      </c>
      <c r="I162" s="5502"/>
      <c r="J162" s="5501" t="s">
        <v>130</v>
      </c>
      <c r="K162" s="5502"/>
      <c r="L162" s="5501" t="s">
        <v>131</v>
      </c>
      <c r="M162" s="5502"/>
      <c r="N162" s="5501" t="s">
        <v>132</v>
      </c>
      <c r="O162" s="5502"/>
      <c r="P162" s="16"/>
      <c r="Q162" s="16"/>
      <c r="R162" s="16"/>
      <c r="S162" s="16"/>
      <c r="T162" s="16"/>
      <c r="U162" s="16"/>
      <c r="V162" s="16"/>
      <c r="W162" s="1739"/>
      <c r="X162" s="1739"/>
      <c r="Y162" s="1739"/>
      <c r="Z162" s="1739"/>
      <c r="AA162" s="1739"/>
      <c r="AB162" s="1739"/>
      <c r="AC162" s="1739"/>
      <c r="AD162" s="1739"/>
      <c r="AE162" s="1739"/>
      <c r="AF162" s="1721"/>
      <c r="AG162" s="1721"/>
      <c r="AH162" s="1721"/>
      <c r="AI162" s="1721"/>
      <c r="AJ162" s="1721"/>
      <c r="AK162" s="1721"/>
      <c r="AL162" s="1721"/>
      <c r="AM162" s="1721"/>
      <c r="AN162" s="1721"/>
      <c r="AO162" s="1721"/>
      <c r="AP162" s="1721"/>
      <c r="AQ162" s="1780"/>
      <c r="AR162" s="1718"/>
      <c r="AS162" s="1718"/>
      <c r="AT162" s="1718"/>
      <c r="AU162" s="1718"/>
      <c r="AV162" s="1718"/>
      <c r="AW162" s="1718"/>
      <c r="AX162" s="1718"/>
      <c r="AY162" s="1718"/>
      <c r="AZ162" s="1718"/>
      <c r="BA162" s="1718"/>
      <c r="BB162" s="1718"/>
      <c r="BC162" s="1718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572"/>
      <c r="B163" s="4735"/>
      <c r="C163" s="776" t="s">
        <v>97</v>
      </c>
      <c r="D163" s="1592" t="s">
        <v>62</v>
      </c>
      <c r="E163" s="1559" t="s">
        <v>98</v>
      </c>
      <c r="F163" s="776" t="s">
        <v>62</v>
      </c>
      <c r="G163" s="1559" t="s">
        <v>98</v>
      </c>
      <c r="H163" s="776" t="s">
        <v>62</v>
      </c>
      <c r="I163" s="1559" t="s">
        <v>98</v>
      </c>
      <c r="J163" s="776" t="s">
        <v>62</v>
      </c>
      <c r="K163" s="1559" t="s">
        <v>98</v>
      </c>
      <c r="L163" s="776" t="s">
        <v>62</v>
      </c>
      <c r="M163" s="1559" t="s">
        <v>98</v>
      </c>
      <c r="N163" s="786" t="s">
        <v>62</v>
      </c>
      <c r="O163" s="777" t="s">
        <v>98</v>
      </c>
      <c r="P163" s="16"/>
      <c r="Q163" s="16"/>
      <c r="R163" s="16"/>
      <c r="S163" s="16"/>
      <c r="T163" s="16"/>
      <c r="U163" s="16"/>
      <c r="V163" s="16"/>
      <c r="W163" s="1739"/>
      <c r="X163" s="1739"/>
      <c r="Y163" s="1739"/>
      <c r="Z163" s="1739"/>
      <c r="AA163" s="1739"/>
      <c r="AB163" s="1739"/>
      <c r="AC163" s="1739"/>
      <c r="AD163" s="1739"/>
      <c r="AE163" s="1739"/>
      <c r="AF163" s="1721"/>
      <c r="AG163" s="1721"/>
      <c r="AH163" s="1721"/>
      <c r="AI163" s="1721"/>
      <c r="AJ163" s="1721"/>
      <c r="AK163" s="1721"/>
      <c r="AL163" s="1721"/>
      <c r="AM163" s="1721"/>
      <c r="AN163" s="1721"/>
      <c r="AO163" s="1721"/>
      <c r="AP163" s="1721"/>
      <c r="AQ163" s="1742"/>
      <c r="AR163" s="1718"/>
      <c r="AS163" s="1718"/>
      <c r="AT163" s="1718"/>
      <c r="AU163" s="1718"/>
      <c r="AV163" s="1718"/>
      <c r="AW163" s="1718"/>
      <c r="AX163" s="1718"/>
      <c r="AY163" s="1718"/>
      <c r="AZ163" s="1718"/>
      <c r="BA163" s="1718"/>
      <c r="BB163" s="1718"/>
      <c r="BC163" s="1718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1565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1712"/>
      <c r="G164" s="1595"/>
      <c r="H164" s="1712"/>
      <c r="I164" s="57"/>
      <c r="J164" s="55"/>
      <c r="K164" s="57"/>
      <c r="L164" s="55"/>
      <c r="M164" s="57"/>
      <c r="N164" s="373"/>
      <c r="O164" s="1715"/>
      <c r="P164" s="1773"/>
      <c r="Q164" s="1739"/>
      <c r="R164" s="1739"/>
      <c r="S164" s="1739"/>
      <c r="T164" s="1739"/>
      <c r="U164" s="1739"/>
      <c r="V164" s="1739"/>
      <c r="W164" s="1739"/>
      <c r="X164" s="1739"/>
      <c r="Y164" s="1739"/>
      <c r="Z164" s="1739"/>
      <c r="AA164" s="1739"/>
      <c r="AB164" s="1739"/>
      <c r="AC164" s="1739"/>
      <c r="AD164" s="1721"/>
      <c r="AE164" s="1721"/>
      <c r="AF164" s="1721"/>
      <c r="AG164" s="1721"/>
      <c r="AH164" s="1721"/>
      <c r="AI164" s="1759"/>
      <c r="AJ164" s="1781"/>
      <c r="AK164" s="1781"/>
      <c r="AL164" s="1781"/>
      <c r="AM164" s="1781"/>
      <c r="AN164" s="1781"/>
      <c r="AO164" s="1781"/>
      <c r="AP164" s="1781"/>
      <c r="AQ164" s="1781"/>
      <c r="AR164" s="1781"/>
      <c r="AS164" s="1781"/>
      <c r="AT164" s="1781"/>
      <c r="AU164" s="1781"/>
      <c r="AV164" s="1781"/>
      <c r="AW164" s="1781"/>
      <c r="AX164" s="1781"/>
      <c r="AY164" s="1781"/>
      <c r="AZ164" s="1781"/>
      <c r="BA164" s="1781"/>
      <c r="BB164" s="1781"/>
      <c r="BC164" s="1781"/>
      <c r="BD164" s="1781"/>
      <c r="BE164" s="1781"/>
      <c r="BF164" s="1781"/>
      <c r="BG164" s="1781"/>
      <c r="BH164" s="1781"/>
      <c r="BI164" s="1781"/>
      <c r="BJ164" s="1781"/>
      <c r="BK164" s="1781"/>
      <c r="BL164" s="1781"/>
      <c r="BM164" s="1781"/>
      <c r="BN164" s="1781"/>
      <c r="BO164" s="1781"/>
      <c r="BP164" s="1781"/>
      <c r="BQ164" s="1781"/>
      <c r="BR164" s="1781"/>
      <c r="BS164" s="1781"/>
      <c r="BT164" s="1781"/>
      <c r="BU164" s="1781"/>
      <c r="BV164" s="1781"/>
      <c r="BW164" s="1781"/>
      <c r="BX164" s="1781"/>
      <c r="BY164" s="1781"/>
      <c r="BZ164" s="1782"/>
      <c r="CA164" s="1783"/>
      <c r="CB164" s="1783"/>
      <c r="CC164" s="1783"/>
      <c r="CD164" s="1783"/>
      <c r="CE164" s="1783"/>
      <c r="CF164" s="1783"/>
      <c r="CG164" s="1784"/>
      <c r="CH164" s="1784"/>
      <c r="CI164" s="1784"/>
      <c r="CJ164" s="1784"/>
      <c r="CK164" s="1784"/>
      <c r="CL164" s="1784"/>
      <c r="CM164" s="1784"/>
      <c r="CN164" s="1784"/>
      <c r="CO164" s="1783"/>
      <c r="CP164" s="1783"/>
      <c r="CQ164" s="1783"/>
      <c r="CR164" s="1783"/>
      <c r="CS164" s="1783"/>
      <c r="CT164" s="1783"/>
      <c r="CU164" s="1783"/>
      <c r="CV164" s="1783"/>
      <c r="CW164" s="1783"/>
      <c r="CX164" s="1783"/>
      <c r="CY164" s="1783"/>
      <c r="CZ164" s="1783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1739"/>
      <c r="R165" s="1739"/>
      <c r="S165" s="1739"/>
      <c r="T165" s="1739"/>
      <c r="U165" s="1739"/>
      <c r="V165" s="1739"/>
      <c r="W165" s="1739"/>
      <c r="X165" s="1739"/>
      <c r="Y165" s="1739"/>
      <c r="Z165" s="1739"/>
      <c r="AA165" s="1739"/>
      <c r="AB165" s="1739"/>
      <c r="AC165" s="1739"/>
      <c r="AD165" s="1721"/>
      <c r="AE165" s="1721"/>
      <c r="AF165" s="1721"/>
      <c r="AG165" s="1721"/>
      <c r="AH165" s="1721"/>
      <c r="AI165" s="1759"/>
      <c r="AJ165" s="1781"/>
      <c r="AK165" s="1781"/>
      <c r="AL165" s="1781"/>
      <c r="AM165" s="1781"/>
      <c r="AN165" s="1781"/>
      <c r="AO165" s="1781"/>
      <c r="AP165" s="1781"/>
      <c r="AQ165" s="1781"/>
      <c r="AR165" s="1781"/>
      <c r="AS165" s="1781"/>
      <c r="AT165" s="1781"/>
      <c r="AU165" s="1781"/>
      <c r="AV165" s="1781"/>
      <c r="AW165" s="1781"/>
      <c r="AX165" s="1781"/>
      <c r="AY165" s="1781"/>
      <c r="AZ165" s="1781"/>
      <c r="BA165" s="1781"/>
      <c r="BB165" s="1781"/>
      <c r="BC165" s="1781"/>
      <c r="BD165" s="1781"/>
      <c r="BE165" s="1781"/>
      <c r="BF165" s="1781"/>
      <c r="BG165" s="1781"/>
      <c r="BH165" s="1781"/>
      <c r="BI165" s="1781"/>
      <c r="BJ165" s="1781"/>
      <c r="BK165" s="1781"/>
      <c r="BL165" s="1781"/>
      <c r="BM165" s="1781"/>
      <c r="BN165" s="1781"/>
      <c r="BO165" s="1781"/>
      <c r="BP165" s="1781"/>
      <c r="BQ165" s="1781"/>
      <c r="BR165" s="1781"/>
      <c r="BS165" s="1781"/>
      <c r="BT165" s="1781"/>
      <c r="BU165" s="1781"/>
      <c r="BV165" s="1781"/>
      <c r="BW165" s="1781"/>
      <c r="BX165" s="1781"/>
      <c r="BY165" s="1781"/>
      <c r="BZ165" s="1782"/>
      <c r="CA165" s="1783"/>
      <c r="CB165" s="1783"/>
      <c r="CC165" s="1783"/>
      <c r="CD165" s="1783"/>
      <c r="CE165" s="1783"/>
      <c r="CF165" s="1783"/>
      <c r="CG165" s="1784"/>
      <c r="CH165" s="1784"/>
      <c r="CI165" s="1784"/>
      <c r="CJ165" s="1784"/>
      <c r="CK165" s="1784"/>
      <c r="CL165" s="1784"/>
      <c r="CM165" s="1784"/>
      <c r="CN165" s="1784"/>
      <c r="CO165" s="1783"/>
      <c r="CP165" s="1783"/>
      <c r="CQ165" s="1783"/>
      <c r="CR165" s="1783"/>
      <c r="CS165" s="1783"/>
      <c r="CT165" s="1783"/>
      <c r="CU165" s="1783"/>
      <c r="CV165" s="1783"/>
      <c r="CW165" s="1783"/>
      <c r="CX165" s="1783"/>
      <c r="CY165" s="1783"/>
      <c r="CZ165" s="1783"/>
    </row>
    <row r="166" spans="1:104" ht="16.350000000000001" customHeight="1" x14ac:dyDescent="0.2">
      <c r="A166" s="4970"/>
      <c r="B166" s="788" t="s">
        <v>161</v>
      </c>
      <c r="C166" s="287">
        <f>SUM(D166+E166)</f>
        <v>0</v>
      </c>
      <c r="D166" s="288">
        <f>SUM(H166+J166+L166+N166)</f>
        <v>0</v>
      </c>
      <c r="E166" s="1556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1739"/>
      <c r="R166" s="1739"/>
      <c r="S166" s="1739"/>
      <c r="T166" s="1739"/>
      <c r="U166" s="1739"/>
      <c r="V166" s="1739"/>
      <c r="W166" s="1739"/>
      <c r="X166" s="1739"/>
      <c r="Y166" s="1739"/>
      <c r="Z166" s="1739"/>
      <c r="AA166" s="1739"/>
      <c r="AB166" s="1739"/>
      <c r="AC166" s="1739"/>
      <c r="AD166" s="1721"/>
      <c r="AE166" s="1721"/>
      <c r="AF166" s="1721"/>
      <c r="AG166" s="1721"/>
      <c r="AH166" s="1721"/>
      <c r="AI166" s="1759"/>
      <c r="AJ166" s="1718"/>
      <c r="AK166" s="1718"/>
      <c r="AL166" s="1718"/>
      <c r="AM166" s="1718"/>
      <c r="AN166" s="1718"/>
      <c r="AO166" s="1718"/>
      <c r="AP166" s="1718"/>
      <c r="AQ166" s="1718"/>
      <c r="AR166" s="1718"/>
      <c r="AS166" s="1718"/>
      <c r="AT166" s="1718"/>
      <c r="AU166" s="1718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1739"/>
      <c r="Z167" s="1739"/>
      <c r="AA167" s="1739"/>
      <c r="AB167" s="1739"/>
      <c r="AC167" s="1739"/>
      <c r="AD167" s="1721"/>
      <c r="AE167" s="1721"/>
      <c r="AF167" s="1721"/>
      <c r="AG167" s="1721"/>
      <c r="AH167" s="1721"/>
      <c r="AI167" s="1721"/>
      <c r="AJ167" s="1721"/>
      <c r="AK167" s="1721"/>
      <c r="AL167" s="1721"/>
      <c r="AM167" s="1721"/>
      <c r="AN167" s="1721"/>
      <c r="AO167" s="1780"/>
      <c r="AP167" s="1721"/>
      <c r="AQ167" s="1721"/>
      <c r="AR167" s="1735"/>
      <c r="AS167" s="1718"/>
      <c r="AT167" s="1750"/>
      <c r="AU167" s="1750"/>
      <c r="AV167" s="1750"/>
      <c r="AW167" s="1750"/>
      <c r="AX167" s="1750"/>
      <c r="AY167" s="1750"/>
      <c r="AZ167" s="1750"/>
      <c r="BA167" s="1750"/>
      <c r="BB167" s="1750"/>
      <c r="BC167" s="1750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1554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1745"/>
      <c r="Z168" s="1741"/>
      <c r="AA168" s="16"/>
      <c r="AB168" s="1785"/>
      <c r="AC168" s="1741"/>
      <c r="AD168" s="126"/>
      <c r="AE168" s="1786"/>
      <c r="AF168" s="1786"/>
      <c r="AG168" s="1786"/>
      <c r="AH168" s="1721"/>
      <c r="AI168" s="126"/>
      <c r="AJ168" s="1780"/>
      <c r="AK168" s="1780"/>
      <c r="AL168" s="1780"/>
      <c r="AM168" s="1721"/>
      <c r="AN168" s="126"/>
      <c r="AO168" s="1780"/>
      <c r="AP168" s="1721"/>
      <c r="AQ168" s="1721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1557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383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1787"/>
      <c r="AM171" s="1788"/>
      <c r="AN171" s="1788"/>
      <c r="AO171" s="717"/>
      <c r="AP171" s="1788"/>
      <c r="AQ171" s="717"/>
      <c r="AR171" s="1098"/>
      <c r="AS171" s="1789"/>
      <c r="AT171" s="1746"/>
      <c r="AU171" s="1739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516" t="s">
        <v>72</v>
      </c>
      <c r="D175" s="5516"/>
      <c r="E175" s="5516"/>
      <c r="F175" s="5516" t="s">
        <v>182</v>
      </c>
      <c r="G175" s="5516"/>
      <c r="H175" s="5516" t="s">
        <v>183</v>
      </c>
      <c r="I175" s="5516"/>
      <c r="J175" s="5516" t="s">
        <v>184</v>
      </c>
      <c r="K175" s="5516"/>
      <c r="L175" s="5516" t="s">
        <v>119</v>
      </c>
      <c r="M175" s="5516"/>
      <c r="N175" s="5094" t="s">
        <v>12</v>
      </c>
      <c r="O175" s="5096"/>
      <c r="P175" s="5517" t="s">
        <v>121</v>
      </c>
      <c r="Q175" s="5517"/>
      <c r="R175" s="5517" t="s">
        <v>122</v>
      </c>
      <c r="S175" s="5517"/>
      <c r="T175" s="5517" t="s">
        <v>123</v>
      </c>
      <c r="U175" s="5517"/>
      <c r="V175" s="5517" t="s">
        <v>124</v>
      </c>
      <c r="W175" s="5517"/>
      <c r="X175" s="5517" t="s">
        <v>125</v>
      </c>
      <c r="Y175" s="5517"/>
      <c r="Z175" s="5517" t="s">
        <v>126</v>
      </c>
      <c r="AA175" s="5517"/>
      <c r="AB175" s="5517" t="s">
        <v>127</v>
      </c>
      <c r="AC175" s="5517"/>
      <c r="AD175" s="5517" t="s">
        <v>128</v>
      </c>
      <c r="AE175" s="5517"/>
      <c r="AF175" s="5517" t="s">
        <v>129</v>
      </c>
      <c r="AG175" s="5517"/>
      <c r="AH175" s="5517" t="s">
        <v>130</v>
      </c>
      <c r="AI175" s="5517"/>
      <c r="AJ175" s="5517" t="s">
        <v>131</v>
      </c>
      <c r="AK175" s="5517"/>
      <c r="AL175" s="5517" t="s">
        <v>132</v>
      </c>
      <c r="AM175" s="5501"/>
      <c r="AN175" s="5584" t="s">
        <v>185</v>
      </c>
      <c r="AO175" s="5585" t="s">
        <v>186</v>
      </c>
      <c r="AP175" s="5501" t="s">
        <v>187</v>
      </c>
      <c r="AQ175" s="5502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572"/>
      <c r="B176" s="5573"/>
      <c r="C176" s="1790" t="s">
        <v>97</v>
      </c>
      <c r="D176" s="1635" t="s">
        <v>62</v>
      </c>
      <c r="E176" s="1791" t="s">
        <v>98</v>
      </c>
      <c r="F176" s="1790" t="s">
        <v>62</v>
      </c>
      <c r="G176" s="1791" t="s">
        <v>98</v>
      </c>
      <c r="H176" s="1790" t="s">
        <v>62</v>
      </c>
      <c r="I176" s="1791" t="s">
        <v>98</v>
      </c>
      <c r="J176" s="1790" t="s">
        <v>62</v>
      </c>
      <c r="K176" s="1791" t="s">
        <v>98</v>
      </c>
      <c r="L176" s="1790" t="s">
        <v>62</v>
      </c>
      <c r="M176" s="1791" t="s">
        <v>98</v>
      </c>
      <c r="N176" s="1790" t="s">
        <v>62</v>
      </c>
      <c r="O176" s="1791" t="s">
        <v>98</v>
      </c>
      <c r="P176" s="1790" t="s">
        <v>62</v>
      </c>
      <c r="Q176" s="1791" t="s">
        <v>98</v>
      </c>
      <c r="R176" s="1790" t="s">
        <v>62</v>
      </c>
      <c r="S176" s="1791" t="s">
        <v>98</v>
      </c>
      <c r="T176" s="1790" t="s">
        <v>62</v>
      </c>
      <c r="U176" s="1791" t="s">
        <v>98</v>
      </c>
      <c r="V176" s="1790" t="s">
        <v>62</v>
      </c>
      <c r="W176" s="1791" t="s">
        <v>98</v>
      </c>
      <c r="X176" s="1790" t="s">
        <v>62</v>
      </c>
      <c r="Y176" s="1791" t="s">
        <v>98</v>
      </c>
      <c r="Z176" s="1790" t="s">
        <v>62</v>
      </c>
      <c r="AA176" s="1791" t="s">
        <v>98</v>
      </c>
      <c r="AB176" s="1790" t="s">
        <v>62</v>
      </c>
      <c r="AC176" s="1791" t="s">
        <v>98</v>
      </c>
      <c r="AD176" s="1790" t="s">
        <v>62</v>
      </c>
      <c r="AE176" s="1791" t="s">
        <v>98</v>
      </c>
      <c r="AF176" s="1790" t="s">
        <v>62</v>
      </c>
      <c r="AG176" s="1791" t="s">
        <v>98</v>
      </c>
      <c r="AH176" s="1790" t="s">
        <v>62</v>
      </c>
      <c r="AI176" s="1791" t="s">
        <v>98</v>
      </c>
      <c r="AJ176" s="1790" t="s">
        <v>62</v>
      </c>
      <c r="AK176" s="1791" t="s">
        <v>98</v>
      </c>
      <c r="AL176" s="1790" t="s">
        <v>62</v>
      </c>
      <c r="AM176" s="1544" t="s">
        <v>98</v>
      </c>
      <c r="AN176" s="4854"/>
      <c r="AO176" s="4856"/>
      <c r="AP176" s="1790" t="s">
        <v>62</v>
      </c>
      <c r="AQ176" s="1791" t="s">
        <v>98</v>
      </c>
      <c r="AR176" s="5383"/>
      <c r="AS176" s="5383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152" t="s">
        <v>190</v>
      </c>
      <c r="B177" s="5518"/>
      <c r="C177" s="789">
        <f>SUM(D177+E177)</f>
        <v>22</v>
      </c>
      <c r="D177" s="1792">
        <f>SUM(F177+H177+J177+L177+N177+P177+R177+T177+V177+X177+Z177+AB177+AD177+AF177+AH177+AJ177+AL177)</f>
        <v>4</v>
      </c>
      <c r="E177" s="416">
        <f>SUM(G177+I177+K177+M177+O177+Q177+S177+U177+W177+Y177+AA177+AC177+AE177+AG177+AI177+AK177+AM177)</f>
        <v>18</v>
      </c>
      <c r="F177" s="1724">
        <v>0</v>
      </c>
      <c r="G177" s="417">
        <v>0</v>
      </c>
      <c r="H177" s="1724">
        <v>0</v>
      </c>
      <c r="I177" s="417">
        <v>0</v>
      </c>
      <c r="J177" s="1724">
        <v>1</v>
      </c>
      <c r="K177" s="417">
        <v>3</v>
      </c>
      <c r="L177" s="1724">
        <v>0</v>
      </c>
      <c r="M177" s="417">
        <v>9</v>
      </c>
      <c r="N177" s="1724">
        <v>1</v>
      </c>
      <c r="O177" s="417">
        <v>0</v>
      </c>
      <c r="P177" s="1724">
        <v>0</v>
      </c>
      <c r="Q177" s="417">
        <v>0</v>
      </c>
      <c r="R177" s="1724">
        <v>0</v>
      </c>
      <c r="S177" s="417">
        <v>1</v>
      </c>
      <c r="T177" s="1724">
        <v>0</v>
      </c>
      <c r="U177" s="417">
        <v>3</v>
      </c>
      <c r="V177" s="1724">
        <v>1</v>
      </c>
      <c r="W177" s="417">
        <v>1</v>
      </c>
      <c r="X177" s="1724">
        <v>1</v>
      </c>
      <c r="Y177" s="417">
        <v>0</v>
      </c>
      <c r="Z177" s="1724">
        <v>0</v>
      </c>
      <c r="AA177" s="417">
        <v>1</v>
      </c>
      <c r="AB177" s="1724">
        <v>0</v>
      </c>
      <c r="AC177" s="417">
        <v>0</v>
      </c>
      <c r="AD177" s="773">
        <v>0</v>
      </c>
      <c r="AE177" s="417">
        <v>0</v>
      </c>
      <c r="AF177" s="773">
        <v>0</v>
      </c>
      <c r="AG177" s="417">
        <v>0</v>
      </c>
      <c r="AH177" s="773">
        <v>0</v>
      </c>
      <c r="AI177" s="417">
        <v>0</v>
      </c>
      <c r="AJ177" s="773">
        <v>0</v>
      </c>
      <c r="AK177" s="417">
        <v>0</v>
      </c>
      <c r="AL177" s="773">
        <v>0</v>
      </c>
      <c r="AM177" s="395">
        <v>0</v>
      </c>
      <c r="AN177" s="730">
        <v>0</v>
      </c>
      <c r="AO177" s="697">
        <v>0</v>
      </c>
      <c r="AP177" s="773">
        <v>0</v>
      </c>
      <c r="AQ177" s="417">
        <v>0</v>
      </c>
      <c r="AR177" s="780">
        <v>11</v>
      </c>
      <c r="AS177" s="780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519" t="s">
        <v>191</v>
      </c>
      <c r="B178" s="5520"/>
      <c r="C178" s="790"/>
      <c r="D178" s="791"/>
      <c r="E178" s="791"/>
      <c r="F178" s="791"/>
      <c r="G178" s="791"/>
      <c r="H178" s="791"/>
      <c r="I178" s="791"/>
      <c r="J178" s="791"/>
      <c r="K178" s="791"/>
      <c r="L178" s="791"/>
      <c r="M178" s="791"/>
      <c r="N178" s="791"/>
      <c r="O178" s="791"/>
      <c r="P178" s="791"/>
      <c r="Q178" s="791"/>
      <c r="R178" s="791"/>
      <c r="S178" s="791"/>
      <c r="T178" s="791"/>
      <c r="U178" s="791"/>
      <c r="V178" s="791"/>
      <c r="W178" s="791"/>
      <c r="X178" s="791"/>
      <c r="Y178" s="791"/>
      <c r="Z178" s="791"/>
      <c r="AA178" s="791"/>
      <c r="AB178" s="791"/>
      <c r="AC178" s="791"/>
      <c r="AD178" s="791"/>
      <c r="AE178" s="791"/>
      <c r="AF178" s="791"/>
      <c r="AG178" s="791"/>
      <c r="AH178" s="791"/>
      <c r="AI178" s="791"/>
      <c r="AJ178" s="791"/>
      <c r="AK178" s="791"/>
      <c r="AL178" s="791"/>
      <c r="AM178" s="791"/>
      <c r="AN178" s="791"/>
      <c r="AO178" s="791"/>
      <c r="AP178" s="791"/>
      <c r="AQ178" s="791"/>
      <c r="AR178" s="791"/>
      <c r="AS178" s="792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1793" t="s">
        <v>193</v>
      </c>
      <c r="C179" s="1794">
        <f>SUM(D179+E179)</f>
        <v>9</v>
      </c>
      <c r="D179" s="1795">
        <f t="shared" ref="D179:D187" si="35">SUM(F179+H179+J179+L179+N179+P179+R179+T179+V179+X179+Z179+AB179+AD179+AF179+AH179+AJ179+AL179)</f>
        <v>1</v>
      </c>
      <c r="E179" s="1793">
        <f t="shared" ref="E179:E187" si="36">SUM(G179+I179+K179+M179+O179+Q179+S179+U179+W179+Y179+AA179+AC179+AE179+AG179+AI179+AK179+AM179)</f>
        <v>8</v>
      </c>
      <c r="F179" s="1712">
        <v>0</v>
      </c>
      <c r="G179" s="1595">
        <v>0</v>
      </c>
      <c r="H179" s="1712">
        <v>0</v>
      </c>
      <c r="I179" s="1595">
        <v>0</v>
      </c>
      <c r="J179" s="1712">
        <v>1</v>
      </c>
      <c r="K179" s="1595">
        <v>3</v>
      </c>
      <c r="L179" s="1712">
        <v>0</v>
      </c>
      <c r="M179" s="1595">
        <v>5</v>
      </c>
      <c r="N179" s="1712">
        <v>0</v>
      </c>
      <c r="O179" s="1595">
        <v>0</v>
      </c>
      <c r="P179" s="1712">
        <v>0</v>
      </c>
      <c r="Q179" s="1595">
        <v>0</v>
      </c>
      <c r="R179" s="1712">
        <v>0</v>
      </c>
      <c r="S179" s="1595">
        <v>0</v>
      </c>
      <c r="T179" s="1712">
        <v>0</v>
      </c>
      <c r="U179" s="1595">
        <v>0</v>
      </c>
      <c r="V179" s="1712">
        <v>0</v>
      </c>
      <c r="W179" s="1595">
        <v>0</v>
      </c>
      <c r="X179" s="1712">
        <v>0</v>
      </c>
      <c r="Y179" s="1595">
        <v>0</v>
      </c>
      <c r="Z179" s="1712">
        <v>0</v>
      </c>
      <c r="AA179" s="1595">
        <v>0</v>
      </c>
      <c r="AB179" s="1712">
        <v>0</v>
      </c>
      <c r="AC179" s="1595">
        <v>0</v>
      </c>
      <c r="AD179" s="1712">
        <v>0</v>
      </c>
      <c r="AE179" s="1595">
        <v>0</v>
      </c>
      <c r="AF179" s="1712">
        <v>0</v>
      </c>
      <c r="AG179" s="1595">
        <v>0</v>
      </c>
      <c r="AH179" s="1712">
        <v>0</v>
      </c>
      <c r="AI179" s="1595">
        <v>0</v>
      </c>
      <c r="AJ179" s="1712">
        <v>0</v>
      </c>
      <c r="AK179" s="1595">
        <v>0</v>
      </c>
      <c r="AL179" s="1712">
        <v>0</v>
      </c>
      <c r="AM179" s="1776">
        <v>0</v>
      </c>
      <c r="AN179" s="1796">
        <v>0</v>
      </c>
      <c r="AO179" s="1729">
        <v>1</v>
      </c>
      <c r="AP179" s="1712">
        <v>0</v>
      </c>
      <c r="AQ179" s="1595">
        <v>0</v>
      </c>
      <c r="AR179" s="1595">
        <v>8</v>
      </c>
      <c r="AS179" s="1595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383"/>
      <c r="B180" s="1550" t="s">
        <v>194</v>
      </c>
      <c r="C180" s="793">
        <f>SUM(D180+E180)</f>
        <v>0</v>
      </c>
      <c r="D180" s="714">
        <f t="shared" si="35"/>
        <v>0</v>
      </c>
      <c r="E180" s="1797">
        <f t="shared" si="36"/>
        <v>0</v>
      </c>
      <c r="F180" s="773">
        <v>0</v>
      </c>
      <c r="G180" s="1798">
        <v>0</v>
      </c>
      <c r="H180" s="773">
        <v>0</v>
      </c>
      <c r="I180" s="1798">
        <v>0</v>
      </c>
      <c r="J180" s="773">
        <v>0</v>
      </c>
      <c r="K180" s="1798">
        <v>0</v>
      </c>
      <c r="L180" s="773">
        <v>0</v>
      </c>
      <c r="M180" s="1798">
        <v>0</v>
      </c>
      <c r="N180" s="773">
        <v>0</v>
      </c>
      <c r="O180" s="1798">
        <v>0</v>
      </c>
      <c r="P180" s="773">
        <v>0</v>
      </c>
      <c r="Q180" s="1798">
        <v>0</v>
      </c>
      <c r="R180" s="773">
        <v>0</v>
      </c>
      <c r="S180" s="1798">
        <v>0</v>
      </c>
      <c r="T180" s="773">
        <v>0</v>
      </c>
      <c r="U180" s="1798">
        <v>0</v>
      </c>
      <c r="V180" s="773">
        <v>0</v>
      </c>
      <c r="W180" s="1798">
        <v>0</v>
      </c>
      <c r="X180" s="773">
        <v>0</v>
      </c>
      <c r="Y180" s="1798">
        <v>0</v>
      </c>
      <c r="Z180" s="773">
        <v>0</v>
      </c>
      <c r="AA180" s="1798">
        <v>0</v>
      </c>
      <c r="AB180" s="773">
        <v>0</v>
      </c>
      <c r="AC180" s="1798">
        <v>0</v>
      </c>
      <c r="AD180" s="773">
        <v>0</v>
      </c>
      <c r="AE180" s="1798">
        <v>0</v>
      </c>
      <c r="AF180" s="773">
        <v>0</v>
      </c>
      <c r="AG180" s="1798">
        <v>0</v>
      </c>
      <c r="AH180" s="773">
        <v>0</v>
      </c>
      <c r="AI180" s="1798">
        <v>0</v>
      </c>
      <c r="AJ180" s="773">
        <v>0</v>
      </c>
      <c r="AK180" s="1798">
        <v>0</v>
      </c>
      <c r="AL180" s="773">
        <v>0</v>
      </c>
      <c r="AM180" s="428">
        <v>0</v>
      </c>
      <c r="AN180" s="794">
        <v>0</v>
      </c>
      <c r="AO180" s="795">
        <v>0</v>
      </c>
      <c r="AP180" s="773">
        <v>0</v>
      </c>
      <c r="AQ180" s="1798">
        <v>0</v>
      </c>
      <c r="AR180" s="1798">
        <v>0</v>
      </c>
      <c r="AS180" s="1798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454" t="s">
        <v>195</v>
      </c>
      <c r="B181" s="5455"/>
      <c r="C181" s="789">
        <f t="shared" ref="C181:C219" si="50">SUM(D181+E181)</f>
        <v>7</v>
      </c>
      <c r="D181" s="1792">
        <f t="shared" si="35"/>
        <v>1</v>
      </c>
      <c r="E181" s="1567">
        <f t="shared" si="36"/>
        <v>6</v>
      </c>
      <c r="F181" s="1724">
        <v>0</v>
      </c>
      <c r="G181" s="780">
        <v>0</v>
      </c>
      <c r="H181" s="1724">
        <v>0</v>
      </c>
      <c r="I181" s="780">
        <v>0</v>
      </c>
      <c r="J181" s="1724">
        <v>1</v>
      </c>
      <c r="K181" s="780">
        <v>3</v>
      </c>
      <c r="L181" s="1724">
        <v>0</v>
      </c>
      <c r="M181" s="780">
        <v>3</v>
      </c>
      <c r="N181" s="1724">
        <v>0</v>
      </c>
      <c r="O181" s="780">
        <v>0</v>
      </c>
      <c r="P181" s="1724">
        <v>0</v>
      </c>
      <c r="Q181" s="780">
        <v>0</v>
      </c>
      <c r="R181" s="1724">
        <v>0</v>
      </c>
      <c r="S181" s="780">
        <v>0</v>
      </c>
      <c r="T181" s="1724">
        <v>0</v>
      </c>
      <c r="U181" s="780">
        <v>0</v>
      </c>
      <c r="V181" s="1724">
        <v>0</v>
      </c>
      <c r="W181" s="780">
        <v>0</v>
      </c>
      <c r="X181" s="1724">
        <v>0</v>
      </c>
      <c r="Y181" s="780">
        <v>0</v>
      </c>
      <c r="Z181" s="1724">
        <v>0</v>
      </c>
      <c r="AA181" s="780">
        <v>0</v>
      </c>
      <c r="AB181" s="1724">
        <v>0</v>
      </c>
      <c r="AC181" s="780">
        <v>0</v>
      </c>
      <c r="AD181" s="1724">
        <v>0</v>
      </c>
      <c r="AE181" s="780">
        <v>0</v>
      </c>
      <c r="AF181" s="1724">
        <v>0</v>
      </c>
      <c r="AG181" s="780">
        <v>0</v>
      </c>
      <c r="AH181" s="1724">
        <v>0</v>
      </c>
      <c r="AI181" s="780">
        <v>0</v>
      </c>
      <c r="AJ181" s="1724">
        <v>0</v>
      </c>
      <c r="AK181" s="780">
        <v>0</v>
      </c>
      <c r="AL181" s="1724">
        <v>0</v>
      </c>
      <c r="AM181" s="796">
        <v>0</v>
      </c>
      <c r="AN181" s="730">
        <v>0</v>
      </c>
      <c r="AO181" s="1455">
        <v>0</v>
      </c>
      <c r="AP181" s="1724">
        <v>0</v>
      </c>
      <c r="AQ181" s="780">
        <v>0</v>
      </c>
      <c r="AR181" s="780">
        <v>7</v>
      </c>
      <c r="AS181" s="780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1793" t="s">
        <v>197</v>
      </c>
      <c r="C182" s="1794">
        <f t="shared" si="50"/>
        <v>5</v>
      </c>
      <c r="D182" s="1795">
        <f t="shared" si="35"/>
        <v>0</v>
      </c>
      <c r="E182" s="1793">
        <f t="shared" si="36"/>
        <v>5</v>
      </c>
      <c r="F182" s="1712">
        <v>0</v>
      </c>
      <c r="G182" s="1595">
        <v>0</v>
      </c>
      <c r="H182" s="1712">
        <v>0</v>
      </c>
      <c r="I182" s="1595">
        <v>0</v>
      </c>
      <c r="J182" s="1712">
        <v>0</v>
      </c>
      <c r="K182" s="1595">
        <v>2</v>
      </c>
      <c r="L182" s="1712">
        <v>0</v>
      </c>
      <c r="M182" s="1595">
        <v>3</v>
      </c>
      <c r="N182" s="1712">
        <v>0</v>
      </c>
      <c r="O182" s="1595">
        <v>0</v>
      </c>
      <c r="P182" s="1712">
        <v>0</v>
      </c>
      <c r="Q182" s="1595">
        <v>0</v>
      </c>
      <c r="R182" s="1712">
        <v>0</v>
      </c>
      <c r="S182" s="1595">
        <v>0</v>
      </c>
      <c r="T182" s="1712">
        <v>0</v>
      </c>
      <c r="U182" s="1595">
        <v>0</v>
      </c>
      <c r="V182" s="1712">
        <v>0</v>
      </c>
      <c r="W182" s="1595">
        <v>0</v>
      </c>
      <c r="X182" s="1712">
        <v>0</v>
      </c>
      <c r="Y182" s="1595">
        <v>0</v>
      </c>
      <c r="Z182" s="1712">
        <v>0</v>
      </c>
      <c r="AA182" s="1595">
        <v>0</v>
      </c>
      <c r="AB182" s="1712">
        <v>0</v>
      </c>
      <c r="AC182" s="1595">
        <v>0</v>
      </c>
      <c r="AD182" s="1712">
        <v>0</v>
      </c>
      <c r="AE182" s="1595">
        <v>0</v>
      </c>
      <c r="AF182" s="1712">
        <v>0</v>
      </c>
      <c r="AG182" s="1595">
        <v>0</v>
      </c>
      <c r="AH182" s="1712">
        <v>0</v>
      </c>
      <c r="AI182" s="1595">
        <v>0</v>
      </c>
      <c r="AJ182" s="1712">
        <v>0</v>
      </c>
      <c r="AK182" s="1595">
        <v>0</v>
      </c>
      <c r="AL182" s="1712">
        <v>0</v>
      </c>
      <c r="AM182" s="1776">
        <v>0</v>
      </c>
      <c r="AN182" s="1796">
        <v>0</v>
      </c>
      <c r="AO182" s="1729">
        <v>0</v>
      </c>
      <c r="AP182" s="1712">
        <v>0</v>
      </c>
      <c r="AQ182" s="1595">
        <v>0</v>
      </c>
      <c r="AR182" s="1595">
        <v>3</v>
      </c>
      <c r="AS182" s="1595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383"/>
      <c r="B183" s="1550" t="s">
        <v>198</v>
      </c>
      <c r="C183" s="1588">
        <f t="shared" si="50"/>
        <v>3</v>
      </c>
      <c r="D183" s="432">
        <f t="shared" si="35"/>
        <v>0</v>
      </c>
      <c r="E183" s="416">
        <f t="shared" si="36"/>
        <v>3</v>
      </c>
      <c r="F183" s="1589">
        <v>0</v>
      </c>
      <c r="G183" s="417">
        <v>0</v>
      </c>
      <c r="H183" s="1589">
        <v>0</v>
      </c>
      <c r="I183" s="417">
        <v>0</v>
      </c>
      <c r="J183" s="1589">
        <v>0</v>
      </c>
      <c r="K183" s="417">
        <v>1</v>
      </c>
      <c r="L183" s="773">
        <v>0</v>
      </c>
      <c r="M183" s="1798">
        <v>2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794">
        <v>0</v>
      </c>
      <c r="AO183" s="795">
        <v>0</v>
      </c>
      <c r="AP183" s="773">
        <v>0</v>
      </c>
      <c r="AQ183" s="1798">
        <v>0</v>
      </c>
      <c r="AR183" s="1798">
        <v>2</v>
      </c>
      <c r="AS183" s="1798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1570" t="s">
        <v>199</v>
      </c>
      <c r="B184" s="1571"/>
      <c r="C184" s="1575">
        <f t="shared" si="50"/>
        <v>22</v>
      </c>
      <c r="D184" s="1646">
        <f t="shared" si="35"/>
        <v>4</v>
      </c>
      <c r="E184" s="1585">
        <f t="shared" si="36"/>
        <v>18</v>
      </c>
      <c r="F184" s="1724">
        <v>0</v>
      </c>
      <c r="G184" s="780">
        <v>0</v>
      </c>
      <c r="H184" s="1724">
        <v>0</v>
      </c>
      <c r="I184" s="780">
        <v>0</v>
      </c>
      <c r="J184" s="1724">
        <v>1</v>
      </c>
      <c r="K184" s="780">
        <v>3</v>
      </c>
      <c r="L184" s="1724">
        <v>0</v>
      </c>
      <c r="M184" s="780">
        <v>9</v>
      </c>
      <c r="N184" s="1724">
        <v>1</v>
      </c>
      <c r="O184" s="780">
        <v>0</v>
      </c>
      <c r="P184" s="1724">
        <v>0</v>
      </c>
      <c r="Q184" s="780">
        <v>0</v>
      </c>
      <c r="R184" s="1724">
        <v>0</v>
      </c>
      <c r="S184" s="780">
        <v>1</v>
      </c>
      <c r="T184" s="1724">
        <v>0</v>
      </c>
      <c r="U184" s="780">
        <v>3</v>
      </c>
      <c r="V184" s="1724">
        <v>1</v>
      </c>
      <c r="W184" s="780">
        <v>1</v>
      </c>
      <c r="X184" s="1724">
        <v>1</v>
      </c>
      <c r="Y184" s="780">
        <v>0</v>
      </c>
      <c r="Z184" s="1724">
        <v>0</v>
      </c>
      <c r="AA184" s="780">
        <v>1</v>
      </c>
      <c r="AB184" s="1724">
        <v>0</v>
      </c>
      <c r="AC184" s="780">
        <v>0</v>
      </c>
      <c r="AD184" s="1724">
        <v>0</v>
      </c>
      <c r="AE184" s="780">
        <v>0</v>
      </c>
      <c r="AF184" s="1724">
        <v>0</v>
      </c>
      <c r="AG184" s="780">
        <v>0</v>
      </c>
      <c r="AH184" s="1724">
        <v>0</v>
      </c>
      <c r="AI184" s="780">
        <v>0</v>
      </c>
      <c r="AJ184" s="1724">
        <v>0</v>
      </c>
      <c r="AK184" s="780">
        <v>0</v>
      </c>
      <c r="AL184" s="1724">
        <v>0</v>
      </c>
      <c r="AM184" s="796">
        <v>0</v>
      </c>
      <c r="AN184" s="730">
        <v>0</v>
      </c>
      <c r="AO184" s="1455">
        <v>0</v>
      </c>
      <c r="AP184" s="773">
        <v>0</v>
      </c>
      <c r="AQ184" s="780">
        <v>0</v>
      </c>
      <c r="AR184" s="780">
        <v>11</v>
      </c>
      <c r="AS184" s="780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1552" t="s">
        <v>201</v>
      </c>
      <c r="C185" s="436">
        <f t="shared" si="50"/>
        <v>1</v>
      </c>
      <c r="D185" s="437">
        <f t="shared" si="35"/>
        <v>0</v>
      </c>
      <c r="E185" s="1552">
        <f t="shared" si="36"/>
        <v>1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1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1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009"/>
      <c r="B186" s="1547" t="s">
        <v>202</v>
      </c>
      <c r="C186" s="441">
        <f t="shared" si="50"/>
        <v>1</v>
      </c>
      <c r="D186" s="442">
        <f t="shared" si="35"/>
        <v>0</v>
      </c>
      <c r="E186" s="1547">
        <f t="shared" si="36"/>
        <v>1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0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1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009"/>
      <c r="B187" s="1547" t="s">
        <v>203</v>
      </c>
      <c r="C187" s="441">
        <f t="shared" si="50"/>
        <v>4</v>
      </c>
      <c r="D187" s="444">
        <f t="shared" si="35"/>
        <v>0</v>
      </c>
      <c r="E187" s="1547">
        <f t="shared" si="36"/>
        <v>4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0</v>
      </c>
      <c r="M187" s="60">
        <v>2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1</v>
      </c>
      <c r="X187" s="58">
        <v>0</v>
      </c>
      <c r="Y187" s="60">
        <v>0</v>
      </c>
      <c r="Z187" s="58">
        <v>0</v>
      </c>
      <c r="AA187" s="60">
        <v>1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1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009"/>
      <c r="B188" s="446" t="s">
        <v>204</v>
      </c>
      <c r="C188" s="441">
        <f t="shared" si="50"/>
        <v>0</v>
      </c>
      <c r="D188" s="447"/>
      <c r="E188" s="1547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009"/>
      <c r="B189" s="1547" t="s">
        <v>205</v>
      </c>
      <c r="C189" s="441">
        <f t="shared" si="50"/>
        <v>0</v>
      </c>
      <c r="D189" s="437">
        <f t="shared" ref="D189:E195" si="51">SUM(F189+H189+J189+L189+N189+P189+R189+T189+V189+X189+Z189+AB189+AD189+AF189+AH189+AJ189+AL189)</f>
        <v>0</v>
      </c>
      <c r="E189" s="1547">
        <f t="shared" si="51"/>
        <v>0</v>
      </c>
      <c r="F189" s="55"/>
      <c r="G189" s="57"/>
      <c r="H189" s="55"/>
      <c r="I189" s="57"/>
      <c r="J189" s="55"/>
      <c r="K189" s="57"/>
      <c r="L189" s="55"/>
      <c r="M189" s="57"/>
      <c r="N189" s="55"/>
      <c r="O189" s="57"/>
      <c r="P189" s="55"/>
      <c r="Q189" s="57"/>
      <c r="R189" s="55"/>
      <c r="S189" s="57"/>
      <c r="T189" s="55"/>
      <c r="U189" s="57"/>
      <c r="V189" s="55"/>
      <c r="W189" s="57"/>
      <c r="X189" s="55"/>
      <c r="Y189" s="57"/>
      <c r="Z189" s="55"/>
      <c r="AA189" s="57"/>
      <c r="AB189" s="55"/>
      <c r="AC189" s="57"/>
      <c r="AD189" s="55"/>
      <c r="AE189" s="57"/>
      <c r="AF189" s="55"/>
      <c r="AG189" s="57"/>
      <c r="AH189" s="55"/>
      <c r="AI189" s="57"/>
      <c r="AJ189" s="55"/>
      <c r="AK189" s="57"/>
      <c r="AL189" s="55"/>
      <c r="AM189" s="362"/>
      <c r="AN189" s="438"/>
      <c r="AO189" s="439"/>
      <c r="AP189" s="55"/>
      <c r="AQ189" s="57"/>
      <c r="AR189" s="57"/>
      <c r="AS189" s="57"/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009"/>
      <c r="B190" s="448" t="s">
        <v>206</v>
      </c>
      <c r="C190" s="441">
        <f t="shared" si="50"/>
        <v>0</v>
      </c>
      <c r="D190" s="442">
        <f t="shared" si="51"/>
        <v>0</v>
      </c>
      <c r="E190" s="1547">
        <f t="shared" si="51"/>
        <v>0</v>
      </c>
      <c r="F190" s="36"/>
      <c r="G190" s="40"/>
      <c r="H190" s="36"/>
      <c r="I190" s="40"/>
      <c r="J190" s="36"/>
      <c r="K190" s="40"/>
      <c r="L190" s="36"/>
      <c r="M190" s="40"/>
      <c r="N190" s="36"/>
      <c r="O190" s="40"/>
      <c r="P190" s="36"/>
      <c r="Q190" s="40"/>
      <c r="R190" s="36"/>
      <c r="S190" s="40"/>
      <c r="T190" s="36"/>
      <c r="U190" s="40"/>
      <c r="V190" s="36"/>
      <c r="W190" s="40"/>
      <c r="X190" s="36"/>
      <c r="Y190" s="40"/>
      <c r="Z190" s="36"/>
      <c r="AA190" s="40"/>
      <c r="AB190" s="36"/>
      <c r="AC190" s="40"/>
      <c r="AD190" s="36"/>
      <c r="AE190" s="40"/>
      <c r="AF190" s="36"/>
      <c r="AG190" s="40"/>
      <c r="AH190" s="36"/>
      <c r="AI190" s="40"/>
      <c r="AJ190" s="36"/>
      <c r="AK190" s="40"/>
      <c r="AL190" s="36"/>
      <c r="AM190" s="347"/>
      <c r="AN190" s="443"/>
      <c r="AO190" s="240"/>
      <c r="AP190" s="36"/>
      <c r="AQ190" s="417"/>
      <c r="AR190" s="417"/>
      <c r="AS190" s="417"/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009"/>
      <c r="B191" s="449" t="s">
        <v>207</v>
      </c>
      <c r="C191" s="441">
        <f t="shared" si="50"/>
        <v>1</v>
      </c>
      <c r="D191" s="442">
        <f t="shared" si="51"/>
        <v>0</v>
      </c>
      <c r="E191" s="1547">
        <f t="shared" si="51"/>
        <v>1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1</v>
      </c>
      <c r="L191" s="36">
        <v>0</v>
      </c>
      <c r="M191" s="40">
        <v>0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1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383"/>
      <c r="B192" s="450" t="s">
        <v>208</v>
      </c>
      <c r="C192" s="451">
        <f t="shared" si="50"/>
        <v>0</v>
      </c>
      <c r="D192" s="444">
        <f t="shared" si="51"/>
        <v>0</v>
      </c>
      <c r="E192" s="1551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1799" t="s">
        <v>210</v>
      </c>
      <c r="C193" s="1794">
        <f t="shared" si="50"/>
        <v>0</v>
      </c>
      <c r="D193" s="1795">
        <f t="shared" si="51"/>
        <v>0</v>
      </c>
      <c r="E193" s="1793">
        <f t="shared" si="51"/>
        <v>0</v>
      </c>
      <c r="F193" s="1712"/>
      <c r="G193" s="1595"/>
      <c r="H193" s="1712"/>
      <c r="I193" s="1595"/>
      <c r="J193" s="1712"/>
      <c r="K193" s="1595"/>
      <c r="L193" s="1712"/>
      <c r="M193" s="1595"/>
      <c r="N193" s="1712"/>
      <c r="O193" s="1595"/>
      <c r="P193" s="1712"/>
      <c r="Q193" s="1595"/>
      <c r="R193" s="1712"/>
      <c r="S193" s="1595"/>
      <c r="T193" s="1712"/>
      <c r="U193" s="1595"/>
      <c r="V193" s="1712"/>
      <c r="W193" s="1595"/>
      <c r="X193" s="1712"/>
      <c r="Y193" s="1595"/>
      <c r="Z193" s="1712"/>
      <c r="AA193" s="1595"/>
      <c r="AB193" s="1712"/>
      <c r="AC193" s="1595"/>
      <c r="AD193" s="1712"/>
      <c r="AE193" s="1595"/>
      <c r="AF193" s="1712"/>
      <c r="AG193" s="1595"/>
      <c r="AH193" s="1712"/>
      <c r="AI193" s="1595"/>
      <c r="AJ193" s="1712"/>
      <c r="AK193" s="1595"/>
      <c r="AL193" s="1712"/>
      <c r="AM193" s="1776"/>
      <c r="AN193" s="1796"/>
      <c r="AO193" s="1729"/>
      <c r="AP193" s="1712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009"/>
      <c r="B194" s="1547" t="s">
        <v>211</v>
      </c>
      <c r="C194" s="441">
        <f t="shared" si="50"/>
        <v>0</v>
      </c>
      <c r="D194" s="442">
        <f t="shared" si="51"/>
        <v>0</v>
      </c>
      <c r="E194" s="1547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009"/>
      <c r="B195" s="1550" t="s">
        <v>212</v>
      </c>
      <c r="C195" s="454">
        <f t="shared" si="50"/>
        <v>0</v>
      </c>
      <c r="D195" s="455">
        <f t="shared" si="51"/>
        <v>0</v>
      </c>
      <c r="E195" s="1550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1793" t="s">
        <v>214</v>
      </c>
      <c r="C196" s="1794">
        <f t="shared" si="50"/>
        <v>0</v>
      </c>
      <c r="D196" s="1795">
        <f>SUM(F196+H196+J196+L196+N196)</f>
        <v>0</v>
      </c>
      <c r="E196" s="1793">
        <f t="shared" ref="D196:E199" si="52">SUM(G196+I196+K196+M196+O196)</f>
        <v>0</v>
      </c>
      <c r="F196" s="1712"/>
      <c r="G196" s="1595"/>
      <c r="H196" s="1712"/>
      <c r="I196" s="1595"/>
      <c r="J196" s="1712"/>
      <c r="K196" s="1595"/>
      <c r="L196" s="1712"/>
      <c r="M196" s="1595"/>
      <c r="N196" s="1712"/>
      <c r="O196" s="1595"/>
      <c r="P196" s="1800"/>
      <c r="Q196" s="1801"/>
      <c r="R196" s="1800"/>
      <c r="S196" s="1801"/>
      <c r="T196" s="1800"/>
      <c r="U196" s="1801"/>
      <c r="V196" s="1800"/>
      <c r="W196" s="1801"/>
      <c r="X196" s="1800"/>
      <c r="Y196" s="1801"/>
      <c r="Z196" s="1800"/>
      <c r="AA196" s="1801"/>
      <c r="AB196" s="1800"/>
      <c r="AC196" s="1801"/>
      <c r="AD196" s="1800"/>
      <c r="AE196" s="1801"/>
      <c r="AF196" s="1800"/>
      <c r="AG196" s="1801"/>
      <c r="AH196" s="1800"/>
      <c r="AI196" s="1801"/>
      <c r="AJ196" s="1800"/>
      <c r="AK196" s="1801"/>
      <c r="AL196" s="1800"/>
      <c r="AM196" s="1802"/>
      <c r="AN196" s="1796"/>
      <c r="AO196" s="1803"/>
      <c r="AP196" s="1712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009"/>
      <c r="B197" s="1547" t="s">
        <v>215</v>
      </c>
      <c r="C197" s="441">
        <f t="shared" si="50"/>
        <v>0</v>
      </c>
      <c r="D197" s="442">
        <f t="shared" si="52"/>
        <v>0</v>
      </c>
      <c r="E197" s="1547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00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009"/>
      <c r="B198" s="1547" t="s">
        <v>216</v>
      </c>
      <c r="C198" s="441">
        <f t="shared" si="50"/>
        <v>0</v>
      </c>
      <c r="D198" s="442">
        <f t="shared" si="52"/>
        <v>0</v>
      </c>
      <c r="E198" s="1547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383"/>
      <c r="B199" s="1550" t="s">
        <v>217</v>
      </c>
      <c r="C199" s="454">
        <f t="shared" si="50"/>
        <v>1</v>
      </c>
      <c r="D199" s="455">
        <f t="shared" si="52"/>
        <v>0</v>
      </c>
      <c r="E199" s="1550">
        <f t="shared" si="52"/>
        <v>1</v>
      </c>
      <c r="F199" s="43">
        <v>0</v>
      </c>
      <c r="G199" s="63">
        <v>0</v>
      </c>
      <c r="H199" s="43">
        <v>0</v>
      </c>
      <c r="I199" s="63">
        <v>0</v>
      </c>
      <c r="J199" s="43">
        <v>0</v>
      </c>
      <c r="K199" s="63">
        <v>0</v>
      </c>
      <c r="L199" s="43">
        <v>0</v>
      </c>
      <c r="M199" s="63">
        <v>1</v>
      </c>
      <c r="N199" s="43"/>
      <c r="O199" s="63"/>
      <c r="P199" s="797"/>
      <c r="Q199" s="1804"/>
      <c r="R199" s="797"/>
      <c r="S199" s="1804"/>
      <c r="T199" s="797"/>
      <c r="U199" s="1804"/>
      <c r="V199" s="797"/>
      <c r="W199" s="1804"/>
      <c r="X199" s="797"/>
      <c r="Y199" s="1804"/>
      <c r="Z199" s="797"/>
      <c r="AA199" s="1804"/>
      <c r="AB199" s="797"/>
      <c r="AC199" s="1804"/>
      <c r="AD199" s="797"/>
      <c r="AE199" s="1804"/>
      <c r="AF199" s="797"/>
      <c r="AG199" s="1804"/>
      <c r="AH199" s="797"/>
      <c r="AI199" s="1804"/>
      <c r="AJ199" s="797"/>
      <c r="AK199" s="1804"/>
      <c r="AL199" s="797"/>
      <c r="AM199" s="1804"/>
      <c r="AN199" s="47">
        <v>0</v>
      </c>
      <c r="AO199" s="384"/>
      <c r="AP199" s="43">
        <v>0</v>
      </c>
      <c r="AQ199" s="63">
        <v>0</v>
      </c>
      <c r="AR199" s="63">
        <v>1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1805" t="s">
        <v>219</v>
      </c>
      <c r="C200" s="436">
        <f t="shared" si="50"/>
        <v>3</v>
      </c>
      <c r="D200" s="437">
        <f t="shared" ref="D200:E219" si="53">SUM(F200+H200+J200+L200+N200+P200+R200+T200+V200+X200+Z200+AB200+AD200+AF200+AH200+AJ200+AL200)</f>
        <v>1</v>
      </c>
      <c r="E200" s="1552">
        <f t="shared" si="53"/>
        <v>2</v>
      </c>
      <c r="F200" s="55">
        <v>0</v>
      </c>
      <c r="G200" s="57">
        <v>0</v>
      </c>
      <c r="H200" s="55">
        <v>0</v>
      </c>
      <c r="I200" s="57">
        <v>0</v>
      </c>
      <c r="J200" s="55">
        <v>1</v>
      </c>
      <c r="K200" s="57">
        <v>2</v>
      </c>
      <c r="L200" s="55">
        <v>0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1729">
        <v>0</v>
      </c>
      <c r="AP200" s="1714">
        <v>0</v>
      </c>
      <c r="AQ200" s="57">
        <v>0</v>
      </c>
      <c r="AR200" s="57">
        <v>3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009"/>
      <c r="B201" s="468" t="s">
        <v>220</v>
      </c>
      <c r="C201" s="441">
        <f t="shared" si="50"/>
        <v>0</v>
      </c>
      <c r="D201" s="442">
        <f t="shared" si="53"/>
        <v>0</v>
      </c>
      <c r="E201" s="1547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009"/>
      <c r="B202" s="446" t="s">
        <v>221</v>
      </c>
      <c r="C202" s="441">
        <f t="shared" si="50"/>
        <v>0</v>
      </c>
      <c r="D202" s="442">
        <f t="shared" si="53"/>
        <v>0</v>
      </c>
      <c r="E202" s="1547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009"/>
      <c r="B203" s="446" t="s">
        <v>222</v>
      </c>
      <c r="C203" s="441">
        <f t="shared" si="50"/>
        <v>0</v>
      </c>
      <c r="D203" s="442">
        <f t="shared" si="53"/>
        <v>0</v>
      </c>
      <c r="E203" s="1547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009"/>
      <c r="B204" s="446" t="s">
        <v>223</v>
      </c>
      <c r="C204" s="441">
        <f t="shared" si="50"/>
        <v>2</v>
      </c>
      <c r="D204" s="442">
        <f t="shared" si="53"/>
        <v>0</v>
      </c>
      <c r="E204" s="1547">
        <f t="shared" si="53"/>
        <v>2</v>
      </c>
      <c r="F204" s="36">
        <v>0</v>
      </c>
      <c r="G204" s="40">
        <v>0</v>
      </c>
      <c r="H204" s="36">
        <v>0</v>
      </c>
      <c r="I204" s="40">
        <v>0</v>
      </c>
      <c r="J204" s="36">
        <v>0</v>
      </c>
      <c r="K204" s="40">
        <v>0</v>
      </c>
      <c r="L204" s="36">
        <v>0</v>
      </c>
      <c r="M204" s="40">
        <v>1</v>
      </c>
      <c r="N204" s="36">
        <v>0</v>
      </c>
      <c r="O204" s="40">
        <v>0</v>
      </c>
      <c r="P204" s="36">
        <v>0</v>
      </c>
      <c r="Q204" s="40">
        <v>0</v>
      </c>
      <c r="R204" s="36">
        <v>0</v>
      </c>
      <c r="S204" s="40">
        <v>1</v>
      </c>
      <c r="T204" s="36">
        <v>0</v>
      </c>
      <c r="U204" s="40">
        <v>0</v>
      </c>
      <c r="V204" s="36">
        <v>0</v>
      </c>
      <c r="W204" s="40">
        <v>0</v>
      </c>
      <c r="X204" s="36">
        <v>0</v>
      </c>
      <c r="Y204" s="40">
        <v>0</v>
      </c>
      <c r="Z204" s="36">
        <v>0</v>
      </c>
      <c r="AA204" s="40">
        <v>0</v>
      </c>
      <c r="AB204" s="36">
        <v>0</v>
      </c>
      <c r="AC204" s="40">
        <v>0</v>
      </c>
      <c r="AD204" s="36">
        <v>0</v>
      </c>
      <c r="AE204" s="40">
        <v>0</v>
      </c>
      <c r="AF204" s="36">
        <v>0</v>
      </c>
      <c r="AG204" s="40">
        <v>0</v>
      </c>
      <c r="AH204" s="36">
        <v>0</v>
      </c>
      <c r="AI204" s="40">
        <v>0</v>
      </c>
      <c r="AJ204" s="36">
        <v>0</v>
      </c>
      <c r="AK204" s="40">
        <v>0</v>
      </c>
      <c r="AL204" s="36">
        <v>0</v>
      </c>
      <c r="AM204" s="39">
        <v>0</v>
      </c>
      <c r="AN204" s="40">
        <v>0</v>
      </c>
      <c r="AO204" s="240">
        <v>0</v>
      </c>
      <c r="AP204" s="237">
        <v>0</v>
      </c>
      <c r="AQ204" s="40">
        <v>0</v>
      </c>
      <c r="AR204" s="40">
        <v>0</v>
      </c>
      <c r="AS204" s="240">
        <v>0</v>
      </c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383"/>
      <c r="B205" s="469" t="s">
        <v>224</v>
      </c>
      <c r="C205" s="1588">
        <f t="shared" si="50"/>
        <v>0</v>
      </c>
      <c r="D205" s="432">
        <f t="shared" si="53"/>
        <v>0</v>
      </c>
      <c r="E205" s="416">
        <f t="shared" si="53"/>
        <v>0</v>
      </c>
      <c r="F205" s="36"/>
      <c r="G205" s="40"/>
      <c r="H205" s="36"/>
      <c r="I205" s="40"/>
      <c r="J205" s="36"/>
      <c r="K205" s="40"/>
      <c r="L205" s="36"/>
      <c r="M205" s="40"/>
      <c r="N205" s="36"/>
      <c r="O205" s="40"/>
      <c r="P205" s="36"/>
      <c r="Q205" s="40"/>
      <c r="R205" s="36"/>
      <c r="S205" s="40"/>
      <c r="T205" s="36"/>
      <c r="U205" s="40"/>
      <c r="V205" s="36"/>
      <c r="W205" s="40"/>
      <c r="X205" s="36"/>
      <c r="Y205" s="40"/>
      <c r="Z205" s="36"/>
      <c r="AA205" s="40"/>
      <c r="AB205" s="36"/>
      <c r="AC205" s="40"/>
      <c r="AD205" s="36"/>
      <c r="AE205" s="40"/>
      <c r="AF205" s="36"/>
      <c r="AG205" s="40"/>
      <c r="AH205" s="36"/>
      <c r="AI205" s="40"/>
      <c r="AJ205" s="36"/>
      <c r="AK205" s="40"/>
      <c r="AL205" s="43"/>
      <c r="AM205" s="46"/>
      <c r="AN205" s="63"/>
      <c r="AO205" s="298"/>
      <c r="AP205" s="244"/>
      <c r="AQ205" s="63"/>
      <c r="AR205" s="63"/>
      <c r="AS205" s="298"/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1799" t="s">
        <v>226</v>
      </c>
      <c r="C206" s="1794">
        <f t="shared" si="50"/>
        <v>0</v>
      </c>
      <c r="D206" s="1795">
        <f t="shared" si="53"/>
        <v>0</v>
      </c>
      <c r="E206" s="1793">
        <f t="shared" si="53"/>
        <v>0</v>
      </c>
      <c r="F206" s="1712"/>
      <c r="G206" s="1595"/>
      <c r="H206" s="1712"/>
      <c r="I206" s="1595"/>
      <c r="J206" s="1712"/>
      <c r="K206" s="1595"/>
      <c r="L206" s="1712"/>
      <c r="M206" s="1595"/>
      <c r="N206" s="1712"/>
      <c r="O206" s="1595"/>
      <c r="P206" s="1712"/>
      <c r="Q206" s="1595"/>
      <c r="R206" s="1712"/>
      <c r="S206" s="1595"/>
      <c r="T206" s="1712"/>
      <c r="U206" s="1595"/>
      <c r="V206" s="1712"/>
      <c r="W206" s="1595"/>
      <c r="X206" s="1712"/>
      <c r="Y206" s="1595"/>
      <c r="Z206" s="1712"/>
      <c r="AA206" s="1595"/>
      <c r="AB206" s="1712"/>
      <c r="AC206" s="1595"/>
      <c r="AD206" s="1712"/>
      <c r="AE206" s="1595"/>
      <c r="AF206" s="1712"/>
      <c r="AG206" s="1595"/>
      <c r="AH206" s="1712"/>
      <c r="AI206" s="1595"/>
      <c r="AJ206" s="1712"/>
      <c r="AK206" s="1595"/>
      <c r="AL206" s="1712"/>
      <c r="AM206" s="1806"/>
      <c r="AN206" s="682"/>
      <c r="AO206" s="1803"/>
      <c r="AP206" s="1714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009"/>
      <c r="B207" s="446" t="s">
        <v>227</v>
      </c>
      <c r="C207" s="441">
        <f t="shared" si="50"/>
        <v>0</v>
      </c>
      <c r="D207" s="442">
        <f t="shared" si="53"/>
        <v>0</v>
      </c>
      <c r="E207" s="1547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383"/>
      <c r="B208" s="473" t="s">
        <v>228</v>
      </c>
      <c r="C208" s="454">
        <f t="shared" si="50"/>
        <v>0</v>
      </c>
      <c r="D208" s="455">
        <f t="shared" si="53"/>
        <v>0</v>
      </c>
      <c r="E208" s="1550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565" t="s">
        <v>229</v>
      </c>
      <c r="B209" s="5566"/>
      <c r="C209" s="436">
        <f t="shared" si="50"/>
        <v>3</v>
      </c>
      <c r="D209" s="437">
        <f t="shared" si="53"/>
        <v>2</v>
      </c>
      <c r="E209" s="1552">
        <f t="shared" si="53"/>
        <v>1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0</v>
      </c>
      <c r="R209" s="55">
        <v>0</v>
      </c>
      <c r="S209" s="57">
        <v>0</v>
      </c>
      <c r="T209" s="55">
        <v>0</v>
      </c>
      <c r="U209" s="57">
        <v>1</v>
      </c>
      <c r="V209" s="55">
        <v>1</v>
      </c>
      <c r="W209" s="57">
        <v>0</v>
      </c>
      <c r="X209" s="55">
        <v>1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1</v>
      </c>
      <c r="D210" s="442">
        <f t="shared" si="53"/>
        <v>0</v>
      </c>
      <c r="E210" s="1547">
        <f t="shared" si="53"/>
        <v>1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1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1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0</v>
      </c>
      <c r="D211" s="442">
        <f t="shared" si="53"/>
        <v>0</v>
      </c>
      <c r="E211" s="1547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4</v>
      </c>
      <c r="D212" s="444">
        <f t="shared" si="53"/>
        <v>0</v>
      </c>
      <c r="E212" s="1551">
        <f t="shared" si="53"/>
        <v>4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3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1</v>
      </c>
      <c r="V212" s="43">
        <v>0</v>
      </c>
      <c r="W212" s="63">
        <v>0</v>
      </c>
      <c r="X212" s="43">
        <v>0</v>
      </c>
      <c r="Y212" s="63">
        <v>0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3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1805" t="s">
        <v>234</v>
      </c>
      <c r="C213" s="1794">
        <f t="shared" si="50"/>
        <v>1</v>
      </c>
      <c r="D213" s="1795">
        <f t="shared" si="53"/>
        <v>1</v>
      </c>
      <c r="E213" s="1807">
        <f t="shared" si="53"/>
        <v>0</v>
      </c>
      <c r="F213" s="1589">
        <v>0</v>
      </c>
      <c r="G213" s="417">
        <v>0</v>
      </c>
      <c r="H213" s="1589">
        <v>0</v>
      </c>
      <c r="I213" s="417">
        <v>0</v>
      </c>
      <c r="J213" s="1589">
        <v>0</v>
      </c>
      <c r="K213" s="417">
        <v>0</v>
      </c>
      <c r="L213" s="1589">
        <v>0</v>
      </c>
      <c r="M213" s="417">
        <v>0</v>
      </c>
      <c r="N213" s="1589">
        <v>1</v>
      </c>
      <c r="O213" s="417">
        <v>0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697">
        <v>0</v>
      </c>
      <c r="AP213" s="1589">
        <v>0</v>
      </c>
      <c r="AQ213" s="417">
        <v>0</v>
      </c>
      <c r="AR213" s="417">
        <v>0</v>
      </c>
      <c r="AS213" s="417">
        <v>0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009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009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009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383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697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1550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516" t="s">
        <v>72</v>
      </c>
      <c r="D221" s="5516"/>
      <c r="E221" s="5516"/>
      <c r="F221" s="5516" t="s">
        <v>182</v>
      </c>
      <c r="G221" s="5516"/>
      <c r="H221" s="5516" t="s">
        <v>183</v>
      </c>
      <c r="I221" s="5516"/>
      <c r="J221" s="5516" t="s">
        <v>184</v>
      </c>
      <c r="K221" s="5516"/>
      <c r="L221" s="5516" t="s">
        <v>119</v>
      </c>
      <c r="M221" s="5516"/>
      <c r="N221" s="5094" t="s">
        <v>12</v>
      </c>
      <c r="O221" s="5096"/>
      <c r="P221" s="5517" t="s">
        <v>121</v>
      </c>
      <c r="Q221" s="5517"/>
      <c r="R221" s="5517" t="s">
        <v>122</v>
      </c>
      <c r="S221" s="5517"/>
      <c r="T221" s="5517" t="s">
        <v>123</v>
      </c>
      <c r="U221" s="5517"/>
      <c r="V221" s="5517" t="s">
        <v>124</v>
      </c>
      <c r="W221" s="5517"/>
      <c r="X221" s="5517" t="s">
        <v>125</v>
      </c>
      <c r="Y221" s="5517"/>
      <c r="Z221" s="5517" t="s">
        <v>126</v>
      </c>
      <c r="AA221" s="5517"/>
      <c r="AB221" s="5517" t="s">
        <v>127</v>
      </c>
      <c r="AC221" s="5517"/>
      <c r="AD221" s="5517" t="s">
        <v>128</v>
      </c>
      <c r="AE221" s="5517"/>
      <c r="AF221" s="5517" t="s">
        <v>129</v>
      </c>
      <c r="AG221" s="5517"/>
      <c r="AH221" s="5517" t="s">
        <v>130</v>
      </c>
      <c r="AI221" s="5517"/>
      <c r="AJ221" s="5517" t="s">
        <v>131</v>
      </c>
      <c r="AK221" s="5517"/>
      <c r="AL221" s="5517" t="s">
        <v>132</v>
      </c>
      <c r="AM221" s="5501"/>
      <c r="AN221" s="5586" t="s">
        <v>85</v>
      </c>
      <c r="AO221" s="5160"/>
      <c r="AP221" s="5525"/>
      <c r="AQ221" s="5587" t="s">
        <v>185</v>
      </c>
      <c r="AR221" s="5585" t="s">
        <v>243</v>
      </c>
      <c r="AS221" s="5517" t="s">
        <v>187</v>
      </c>
      <c r="AT221" s="5517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572"/>
      <c r="B222" s="5573"/>
      <c r="C222" s="776" t="s">
        <v>97</v>
      </c>
      <c r="D222" s="774" t="s">
        <v>62</v>
      </c>
      <c r="E222" s="1791" t="s">
        <v>98</v>
      </c>
      <c r="F222" s="1790" t="s">
        <v>62</v>
      </c>
      <c r="G222" s="1791" t="s">
        <v>98</v>
      </c>
      <c r="H222" s="1790" t="s">
        <v>62</v>
      </c>
      <c r="I222" s="1791" t="s">
        <v>98</v>
      </c>
      <c r="J222" s="1790" t="s">
        <v>62</v>
      </c>
      <c r="K222" s="1791" t="s">
        <v>98</v>
      </c>
      <c r="L222" s="1790" t="s">
        <v>62</v>
      </c>
      <c r="M222" s="1791" t="s">
        <v>98</v>
      </c>
      <c r="N222" s="1790" t="s">
        <v>62</v>
      </c>
      <c r="O222" s="1791" t="s">
        <v>98</v>
      </c>
      <c r="P222" s="1790" t="s">
        <v>62</v>
      </c>
      <c r="Q222" s="1791" t="s">
        <v>98</v>
      </c>
      <c r="R222" s="1790" t="s">
        <v>62</v>
      </c>
      <c r="S222" s="1791" t="s">
        <v>98</v>
      </c>
      <c r="T222" s="1790" t="s">
        <v>62</v>
      </c>
      <c r="U222" s="1791" t="s">
        <v>98</v>
      </c>
      <c r="V222" s="1790" t="s">
        <v>62</v>
      </c>
      <c r="W222" s="1791" t="s">
        <v>98</v>
      </c>
      <c r="X222" s="1790" t="s">
        <v>62</v>
      </c>
      <c r="Y222" s="1791" t="s">
        <v>98</v>
      </c>
      <c r="Z222" s="1790" t="s">
        <v>62</v>
      </c>
      <c r="AA222" s="1791" t="s">
        <v>98</v>
      </c>
      <c r="AB222" s="1790" t="s">
        <v>62</v>
      </c>
      <c r="AC222" s="1791" t="s">
        <v>98</v>
      </c>
      <c r="AD222" s="1790" t="s">
        <v>62</v>
      </c>
      <c r="AE222" s="1791" t="s">
        <v>98</v>
      </c>
      <c r="AF222" s="1790" t="s">
        <v>62</v>
      </c>
      <c r="AG222" s="1791" t="s">
        <v>98</v>
      </c>
      <c r="AH222" s="1790" t="s">
        <v>62</v>
      </c>
      <c r="AI222" s="1791" t="s">
        <v>98</v>
      </c>
      <c r="AJ222" s="1790" t="s">
        <v>62</v>
      </c>
      <c r="AK222" s="1791" t="s">
        <v>98</v>
      </c>
      <c r="AL222" s="1790" t="s">
        <v>62</v>
      </c>
      <c r="AM222" s="1544" t="s">
        <v>98</v>
      </c>
      <c r="AN222" s="731" t="s">
        <v>142</v>
      </c>
      <c r="AO222" s="798" t="s">
        <v>144</v>
      </c>
      <c r="AP222" s="799" t="s">
        <v>143</v>
      </c>
      <c r="AQ222" s="4865"/>
      <c r="AR222" s="4856"/>
      <c r="AS222" s="1790" t="s">
        <v>62</v>
      </c>
      <c r="AT222" s="1791" t="s">
        <v>98</v>
      </c>
      <c r="AU222" s="5383"/>
      <c r="AV222" s="5383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523" t="s">
        <v>245</v>
      </c>
      <c r="B223" s="5518"/>
      <c r="C223" s="789">
        <f>SUM(D223+E223)</f>
        <v>9</v>
      </c>
      <c r="D223" s="1792">
        <f>SUM(F223+H223+J223+L223+N223+P223+R223+T223+V223+X223+Z223+AB223+AD223+AF223+AH223+AJ223+AL223)</f>
        <v>3</v>
      </c>
      <c r="E223" s="416">
        <f>SUM(G223+I223+K223+M223+O223+Q223+S223+U223+W223+Y223+AA223+AC223+AE223+AG223+AI223+AK223+AM223)</f>
        <v>6</v>
      </c>
      <c r="F223" s="1724">
        <v>0</v>
      </c>
      <c r="G223" s="780">
        <v>0</v>
      </c>
      <c r="H223" s="1724">
        <v>0</v>
      </c>
      <c r="I223" s="780">
        <v>0</v>
      </c>
      <c r="J223" s="1724">
        <v>0</v>
      </c>
      <c r="K223" s="780">
        <v>1</v>
      </c>
      <c r="L223" s="1724">
        <v>1</v>
      </c>
      <c r="M223" s="780">
        <v>4</v>
      </c>
      <c r="N223" s="1724">
        <v>1</v>
      </c>
      <c r="O223" s="780">
        <v>0</v>
      </c>
      <c r="P223" s="1724">
        <v>0</v>
      </c>
      <c r="Q223" s="780">
        <v>0</v>
      </c>
      <c r="R223" s="1724">
        <v>0</v>
      </c>
      <c r="S223" s="780">
        <v>0</v>
      </c>
      <c r="T223" s="1724">
        <v>0</v>
      </c>
      <c r="U223" s="780">
        <v>0</v>
      </c>
      <c r="V223" s="1724">
        <v>0</v>
      </c>
      <c r="W223" s="780">
        <v>0</v>
      </c>
      <c r="X223" s="1724">
        <v>0</v>
      </c>
      <c r="Y223" s="780">
        <v>1</v>
      </c>
      <c r="Z223" s="1724">
        <v>0</v>
      </c>
      <c r="AA223" s="780">
        <v>0</v>
      </c>
      <c r="AB223" s="1724">
        <v>0</v>
      </c>
      <c r="AC223" s="780">
        <v>0</v>
      </c>
      <c r="AD223" s="1724">
        <v>0</v>
      </c>
      <c r="AE223" s="780">
        <v>0</v>
      </c>
      <c r="AF223" s="1724">
        <v>0</v>
      </c>
      <c r="AG223" s="780">
        <v>0</v>
      </c>
      <c r="AH223" s="1724">
        <v>1</v>
      </c>
      <c r="AI223" s="780">
        <v>0</v>
      </c>
      <c r="AJ223" s="1724">
        <v>0</v>
      </c>
      <c r="AK223" s="780">
        <v>0</v>
      </c>
      <c r="AL223" s="1724">
        <v>0</v>
      </c>
      <c r="AM223" s="796">
        <v>0</v>
      </c>
      <c r="AN223" s="800">
        <v>1</v>
      </c>
      <c r="AO223" s="1808">
        <v>0</v>
      </c>
      <c r="AP223" s="63">
        <v>5</v>
      </c>
      <c r="AQ223" s="780">
        <v>0</v>
      </c>
      <c r="AR223" s="1455">
        <v>0</v>
      </c>
      <c r="AS223" s="1724">
        <v>0</v>
      </c>
      <c r="AT223" s="780">
        <v>0</v>
      </c>
      <c r="AU223" s="780">
        <v>4</v>
      </c>
      <c r="AV223" s="780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519" t="s">
        <v>191</v>
      </c>
      <c r="B224" s="552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80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1805" t="s">
        <v>247</v>
      </c>
      <c r="C225" s="1794">
        <f>SUM(D225+E225)</f>
        <v>1</v>
      </c>
      <c r="D225" s="1795">
        <f t="shared" ref="D225:D233" si="66">SUM(F225+H225+J225+L225+N225+P225+R225+T225+V225+X225+Z225+AB225+AD225+AF225+AH225+AJ225+AL225)</f>
        <v>0</v>
      </c>
      <c r="E225" s="1793">
        <f t="shared" ref="E225:E233" si="67">SUM(G225+I225+K225+M225+O225+Q225+S225+U225+W225+Y225+AA225+AC225+AE225+AG225+AI225+AK225+AM225)</f>
        <v>1</v>
      </c>
      <c r="F225" s="1712">
        <v>0</v>
      </c>
      <c r="G225" s="1595">
        <v>0</v>
      </c>
      <c r="H225" s="1712">
        <v>0</v>
      </c>
      <c r="I225" s="1595">
        <v>0</v>
      </c>
      <c r="J225" s="1712">
        <v>0</v>
      </c>
      <c r="K225" s="1595">
        <v>0</v>
      </c>
      <c r="L225" s="1712">
        <v>0</v>
      </c>
      <c r="M225" s="1595">
        <v>1</v>
      </c>
      <c r="N225" s="1712">
        <v>0</v>
      </c>
      <c r="O225" s="1595">
        <v>0</v>
      </c>
      <c r="P225" s="1712">
        <v>0</v>
      </c>
      <c r="Q225" s="1595">
        <v>0</v>
      </c>
      <c r="R225" s="1712">
        <v>0</v>
      </c>
      <c r="S225" s="1595">
        <v>0</v>
      </c>
      <c r="T225" s="1712">
        <v>0</v>
      </c>
      <c r="U225" s="1595">
        <v>0</v>
      </c>
      <c r="V225" s="1712">
        <v>0</v>
      </c>
      <c r="W225" s="1595">
        <v>0</v>
      </c>
      <c r="X225" s="1712">
        <v>0</v>
      </c>
      <c r="Y225" s="1595">
        <v>0</v>
      </c>
      <c r="Z225" s="1712">
        <v>0</v>
      </c>
      <c r="AA225" s="1595">
        <v>0</v>
      </c>
      <c r="AB225" s="1712">
        <v>0</v>
      </c>
      <c r="AC225" s="1595">
        <v>0</v>
      </c>
      <c r="AD225" s="1712">
        <v>0</v>
      </c>
      <c r="AE225" s="1595">
        <v>0</v>
      </c>
      <c r="AF225" s="1712">
        <v>0</v>
      </c>
      <c r="AG225" s="1595">
        <v>0</v>
      </c>
      <c r="AH225" s="1712">
        <v>0</v>
      </c>
      <c r="AI225" s="1595">
        <v>0</v>
      </c>
      <c r="AJ225" s="1712">
        <v>0</v>
      </c>
      <c r="AK225" s="1595">
        <v>0</v>
      </c>
      <c r="AL225" s="1712">
        <v>0</v>
      </c>
      <c r="AM225" s="1776">
        <v>0</v>
      </c>
      <c r="AN225" s="1777">
        <v>0</v>
      </c>
      <c r="AO225" s="1714">
        <v>0</v>
      </c>
      <c r="AP225" s="1595">
        <v>0</v>
      </c>
      <c r="AQ225" s="1595">
        <v>0</v>
      </c>
      <c r="AR225" s="1729">
        <v>0</v>
      </c>
      <c r="AS225" s="1712">
        <v>0</v>
      </c>
      <c r="AT225" s="1595">
        <v>0</v>
      </c>
      <c r="AU225" s="1595">
        <v>1</v>
      </c>
      <c r="AV225" s="1595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383"/>
      <c r="B226" s="477" t="s">
        <v>194</v>
      </c>
      <c r="C226" s="454">
        <f>SUM(D226+E226)</f>
        <v>0</v>
      </c>
      <c r="D226" s="455">
        <f t="shared" si="66"/>
        <v>0</v>
      </c>
      <c r="E226" s="1550">
        <f t="shared" si="67"/>
        <v>0</v>
      </c>
      <c r="F226" s="43">
        <v>0</v>
      </c>
      <c r="G226" s="63">
        <v>0</v>
      </c>
      <c r="H226" s="43">
        <v>0</v>
      </c>
      <c r="I226" s="63">
        <v>0</v>
      </c>
      <c r="J226" s="43">
        <v>0</v>
      </c>
      <c r="K226" s="63">
        <v>0</v>
      </c>
      <c r="L226" s="43">
        <v>0</v>
      </c>
      <c r="M226" s="63">
        <v>0</v>
      </c>
      <c r="N226" s="43">
        <v>0</v>
      </c>
      <c r="O226" s="63">
        <v>0</v>
      </c>
      <c r="P226" s="43">
        <v>0</v>
      </c>
      <c r="Q226" s="63">
        <v>0</v>
      </c>
      <c r="R226" s="43">
        <v>0</v>
      </c>
      <c r="S226" s="63">
        <v>0</v>
      </c>
      <c r="T226" s="43">
        <v>0</v>
      </c>
      <c r="U226" s="63">
        <v>0</v>
      </c>
      <c r="V226" s="43">
        <v>0</v>
      </c>
      <c r="W226" s="63">
        <v>0</v>
      </c>
      <c r="X226" s="43">
        <v>0</v>
      </c>
      <c r="Y226" s="63">
        <v>0</v>
      </c>
      <c r="Z226" s="43">
        <v>0</v>
      </c>
      <c r="AA226" s="63">
        <v>0</v>
      </c>
      <c r="AB226" s="43">
        <v>0</v>
      </c>
      <c r="AC226" s="63">
        <v>0</v>
      </c>
      <c r="AD226" s="43">
        <v>0</v>
      </c>
      <c r="AE226" s="63">
        <v>0</v>
      </c>
      <c r="AF226" s="43">
        <v>0</v>
      </c>
      <c r="AG226" s="63">
        <v>0</v>
      </c>
      <c r="AH226" s="43">
        <v>0</v>
      </c>
      <c r="AI226" s="63">
        <v>0</v>
      </c>
      <c r="AJ226" s="58">
        <v>0</v>
      </c>
      <c r="AK226" s="60">
        <v>0</v>
      </c>
      <c r="AL226" s="43">
        <v>0</v>
      </c>
      <c r="AM226" s="456">
        <v>0</v>
      </c>
      <c r="AN226" s="490">
        <v>0</v>
      </c>
      <c r="AO226" s="244">
        <v>0</v>
      </c>
      <c r="AP226" s="63">
        <v>0</v>
      </c>
      <c r="AQ226" s="63">
        <v>0</v>
      </c>
      <c r="AR226" s="298">
        <v>0</v>
      </c>
      <c r="AS226" s="43">
        <v>0</v>
      </c>
      <c r="AT226" s="63">
        <v>0</v>
      </c>
      <c r="AU226" s="63">
        <v>0</v>
      </c>
      <c r="AV226" s="63"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454" t="s">
        <v>195</v>
      </c>
      <c r="B227" s="5455"/>
      <c r="C227" s="802">
        <f t="shared" ref="C227:C264" si="75">SUM(D227+E227)</f>
        <v>2</v>
      </c>
      <c r="D227" s="1792">
        <f t="shared" si="66"/>
        <v>0</v>
      </c>
      <c r="E227" s="1567">
        <f t="shared" si="67"/>
        <v>2</v>
      </c>
      <c r="F227" s="1724">
        <v>0</v>
      </c>
      <c r="G227" s="780">
        <v>0</v>
      </c>
      <c r="H227" s="1724">
        <v>0</v>
      </c>
      <c r="I227" s="780">
        <v>0</v>
      </c>
      <c r="J227" s="1724">
        <v>0</v>
      </c>
      <c r="K227" s="780">
        <v>0</v>
      </c>
      <c r="L227" s="1724">
        <v>0</v>
      </c>
      <c r="M227" s="780">
        <v>2</v>
      </c>
      <c r="N227" s="1724">
        <v>0</v>
      </c>
      <c r="O227" s="780">
        <v>0</v>
      </c>
      <c r="P227" s="1724">
        <v>0</v>
      </c>
      <c r="Q227" s="780">
        <v>0</v>
      </c>
      <c r="R227" s="1724">
        <v>0</v>
      </c>
      <c r="S227" s="780">
        <v>0</v>
      </c>
      <c r="T227" s="1724">
        <v>0</v>
      </c>
      <c r="U227" s="780">
        <v>0</v>
      </c>
      <c r="V227" s="1724">
        <v>0</v>
      </c>
      <c r="W227" s="780">
        <v>0</v>
      </c>
      <c r="X227" s="1724">
        <v>0</v>
      </c>
      <c r="Y227" s="780">
        <v>0</v>
      </c>
      <c r="Z227" s="1724">
        <v>0</v>
      </c>
      <c r="AA227" s="780">
        <v>0</v>
      </c>
      <c r="AB227" s="1724">
        <v>0</v>
      </c>
      <c r="AC227" s="780">
        <v>0</v>
      </c>
      <c r="AD227" s="1724">
        <v>0</v>
      </c>
      <c r="AE227" s="780">
        <v>0</v>
      </c>
      <c r="AF227" s="1724">
        <v>0</v>
      </c>
      <c r="AG227" s="780">
        <v>0</v>
      </c>
      <c r="AH227" s="1724">
        <v>0</v>
      </c>
      <c r="AI227" s="780">
        <v>0</v>
      </c>
      <c r="AJ227" s="1724">
        <v>0</v>
      </c>
      <c r="AK227" s="780">
        <v>0</v>
      </c>
      <c r="AL227" s="1724">
        <v>0</v>
      </c>
      <c r="AM227" s="796">
        <v>0</v>
      </c>
      <c r="AN227" s="732">
        <v>0</v>
      </c>
      <c r="AO227" s="803">
        <v>0</v>
      </c>
      <c r="AP227" s="780">
        <v>0</v>
      </c>
      <c r="AQ227" s="780">
        <v>0</v>
      </c>
      <c r="AR227" s="1455">
        <v>0</v>
      </c>
      <c r="AS227" s="1724">
        <v>0</v>
      </c>
      <c r="AT227" s="780">
        <v>0</v>
      </c>
      <c r="AU227" s="780">
        <v>1</v>
      </c>
      <c r="AV227" s="780"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1793" t="s">
        <v>197</v>
      </c>
      <c r="C228" s="1794">
        <f t="shared" si="75"/>
        <v>0</v>
      </c>
      <c r="D228" s="1795">
        <f t="shared" si="66"/>
        <v>0</v>
      </c>
      <c r="E228" s="1793">
        <f t="shared" si="67"/>
        <v>0</v>
      </c>
      <c r="F228" s="1712">
        <v>0</v>
      </c>
      <c r="G228" s="1595">
        <v>0</v>
      </c>
      <c r="H228" s="1712">
        <v>0</v>
      </c>
      <c r="I228" s="1595">
        <v>0</v>
      </c>
      <c r="J228" s="1712">
        <v>0</v>
      </c>
      <c r="K228" s="1595">
        <v>0</v>
      </c>
      <c r="L228" s="1712">
        <v>0</v>
      </c>
      <c r="M228" s="1595">
        <v>0</v>
      </c>
      <c r="N228" s="1712">
        <v>0</v>
      </c>
      <c r="O228" s="1595">
        <v>0</v>
      </c>
      <c r="P228" s="1712">
        <v>0</v>
      </c>
      <c r="Q228" s="1595">
        <v>0</v>
      </c>
      <c r="R228" s="1712">
        <v>0</v>
      </c>
      <c r="S228" s="1595">
        <v>0</v>
      </c>
      <c r="T228" s="1712">
        <v>0</v>
      </c>
      <c r="U228" s="1595">
        <v>0</v>
      </c>
      <c r="V228" s="1712">
        <v>0</v>
      </c>
      <c r="W228" s="1595">
        <v>0</v>
      </c>
      <c r="X228" s="1712">
        <v>0</v>
      </c>
      <c r="Y228" s="1595">
        <v>0</v>
      </c>
      <c r="Z228" s="1712">
        <v>0</v>
      </c>
      <c r="AA228" s="1595">
        <v>0</v>
      </c>
      <c r="AB228" s="1712">
        <v>0</v>
      </c>
      <c r="AC228" s="1595">
        <v>0</v>
      </c>
      <c r="AD228" s="1712">
        <v>0</v>
      </c>
      <c r="AE228" s="1595">
        <v>0</v>
      </c>
      <c r="AF228" s="1712">
        <v>0</v>
      </c>
      <c r="AG228" s="1595">
        <v>0</v>
      </c>
      <c r="AH228" s="1712">
        <v>0</v>
      </c>
      <c r="AI228" s="1595">
        <v>0</v>
      </c>
      <c r="AJ228" s="1712">
        <v>0</v>
      </c>
      <c r="AK228" s="1595">
        <v>0</v>
      </c>
      <c r="AL228" s="1712">
        <v>0</v>
      </c>
      <c r="AM228" s="1776">
        <v>0</v>
      </c>
      <c r="AN228" s="1777">
        <v>0</v>
      </c>
      <c r="AO228" s="1714">
        <v>0</v>
      </c>
      <c r="AP228" s="1595">
        <v>0</v>
      </c>
      <c r="AQ228" s="1595">
        <v>0</v>
      </c>
      <c r="AR228" s="1729">
        <v>0</v>
      </c>
      <c r="AS228" s="1712">
        <v>0</v>
      </c>
      <c r="AT228" s="1595">
        <v>0</v>
      </c>
      <c r="AU228" s="1595">
        <v>0</v>
      </c>
      <c r="AV228" s="1595"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383"/>
      <c r="B229" s="1797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>
        <v>0</v>
      </c>
      <c r="G229" s="417">
        <v>0</v>
      </c>
      <c r="H229" s="1589">
        <v>0</v>
      </c>
      <c r="I229" s="417">
        <v>0</v>
      </c>
      <c r="J229" s="1589">
        <v>0</v>
      </c>
      <c r="K229" s="417">
        <v>0</v>
      </c>
      <c r="L229" s="1589">
        <v>0</v>
      </c>
      <c r="M229" s="417">
        <v>0</v>
      </c>
      <c r="N229" s="1589">
        <v>0</v>
      </c>
      <c r="O229" s="417">
        <v>0</v>
      </c>
      <c r="P229" s="1589">
        <v>0</v>
      </c>
      <c r="Q229" s="417">
        <v>0</v>
      </c>
      <c r="R229" s="1589">
        <v>0</v>
      </c>
      <c r="S229" s="417">
        <v>0</v>
      </c>
      <c r="T229" s="1589">
        <v>0</v>
      </c>
      <c r="U229" s="417">
        <v>0</v>
      </c>
      <c r="V229" s="1589">
        <v>0</v>
      </c>
      <c r="W229" s="417">
        <v>0</v>
      </c>
      <c r="X229" s="1589">
        <v>0</v>
      </c>
      <c r="Y229" s="417">
        <v>0</v>
      </c>
      <c r="Z229" s="1589">
        <v>0</v>
      </c>
      <c r="AA229" s="417">
        <v>0</v>
      </c>
      <c r="AB229" s="1589">
        <v>0</v>
      </c>
      <c r="AC229" s="417">
        <v>0</v>
      </c>
      <c r="AD229" s="1589">
        <v>0</v>
      </c>
      <c r="AE229" s="417">
        <v>0</v>
      </c>
      <c r="AF229" s="1589">
        <v>0</v>
      </c>
      <c r="AG229" s="417">
        <v>0</v>
      </c>
      <c r="AH229" s="1589">
        <v>0</v>
      </c>
      <c r="AI229" s="417">
        <v>0</v>
      </c>
      <c r="AJ229" s="773">
        <v>0</v>
      </c>
      <c r="AK229" s="1798">
        <v>0</v>
      </c>
      <c r="AL229" s="1589">
        <v>0</v>
      </c>
      <c r="AM229" s="395">
        <v>0</v>
      </c>
      <c r="AN229" s="492">
        <v>0</v>
      </c>
      <c r="AO229" s="493">
        <v>0</v>
      </c>
      <c r="AP229" s="1798">
        <v>0</v>
      </c>
      <c r="AQ229" s="417">
        <v>0</v>
      </c>
      <c r="AR229" s="697">
        <v>0</v>
      </c>
      <c r="AS229" s="1589">
        <v>0</v>
      </c>
      <c r="AT229" s="417">
        <v>0</v>
      </c>
      <c r="AU229" s="417">
        <v>0</v>
      </c>
      <c r="AV229" s="417"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1570" t="s">
        <v>199</v>
      </c>
      <c r="B230" s="1571"/>
      <c r="C230" s="1575">
        <f t="shared" si="75"/>
        <v>9</v>
      </c>
      <c r="D230" s="1646">
        <f t="shared" si="66"/>
        <v>3</v>
      </c>
      <c r="E230" s="1585">
        <f t="shared" si="67"/>
        <v>6</v>
      </c>
      <c r="F230" s="1724">
        <v>0</v>
      </c>
      <c r="G230" s="780">
        <v>0</v>
      </c>
      <c r="H230" s="1724">
        <v>0</v>
      </c>
      <c r="I230" s="780">
        <v>0</v>
      </c>
      <c r="J230" s="1724">
        <v>0</v>
      </c>
      <c r="K230" s="780">
        <v>1</v>
      </c>
      <c r="L230" s="1724">
        <v>1</v>
      </c>
      <c r="M230" s="780">
        <v>4</v>
      </c>
      <c r="N230" s="1724">
        <v>1</v>
      </c>
      <c r="O230" s="780">
        <v>0</v>
      </c>
      <c r="P230" s="1724">
        <v>0</v>
      </c>
      <c r="Q230" s="780">
        <v>0</v>
      </c>
      <c r="R230" s="1724">
        <v>0</v>
      </c>
      <c r="S230" s="780">
        <v>0</v>
      </c>
      <c r="T230" s="1724">
        <v>0</v>
      </c>
      <c r="U230" s="780">
        <v>0</v>
      </c>
      <c r="V230" s="1724">
        <v>0</v>
      </c>
      <c r="W230" s="780">
        <v>0</v>
      </c>
      <c r="X230" s="1724">
        <v>0</v>
      </c>
      <c r="Y230" s="780">
        <v>1</v>
      </c>
      <c r="Z230" s="1724">
        <v>0</v>
      </c>
      <c r="AA230" s="780">
        <v>0</v>
      </c>
      <c r="AB230" s="1724">
        <v>0</v>
      </c>
      <c r="AC230" s="780">
        <v>0</v>
      </c>
      <c r="AD230" s="1724">
        <v>0</v>
      </c>
      <c r="AE230" s="780">
        <v>0</v>
      </c>
      <c r="AF230" s="1724">
        <v>0</v>
      </c>
      <c r="AG230" s="780">
        <v>0</v>
      </c>
      <c r="AH230" s="1724">
        <v>1</v>
      </c>
      <c r="AI230" s="780">
        <v>0</v>
      </c>
      <c r="AJ230" s="1724">
        <v>0</v>
      </c>
      <c r="AK230" s="780">
        <v>0</v>
      </c>
      <c r="AL230" s="1724">
        <v>0</v>
      </c>
      <c r="AM230" s="796">
        <v>0</v>
      </c>
      <c r="AN230" s="732">
        <v>1</v>
      </c>
      <c r="AO230" s="803">
        <v>0</v>
      </c>
      <c r="AP230" s="780">
        <v>5</v>
      </c>
      <c r="AQ230" s="780">
        <v>0</v>
      </c>
      <c r="AR230" s="1455">
        <v>0</v>
      </c>
      <c r="AS230" s="1724">
        <v>0</v>
      </c>
      <c r="AT230" s="780">
        <v>0</v>
      </c>
      <c r="AU230" s="780">
        <v>4</v>
      </c>
      <c r="AV230" s="780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2</v>
      </c>
      <c r="D231" s="437">
        <f t="shared" si="66"/>
        <v>0</v>
      </c>
      <c r="E231" s="1552">
        <f t="shared" si="67"/>
        <v>2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1</v>
      </c>
      <c r="L231" s="55">
        <v>0</v>
      </c>
      <c r="M231" s="57">
        <v>1</v>
      </c>
      <c r="N231" s="55">
        <v>0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0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0</v>
      </c>
      <c r="AB231" s="55">
        <v>0</v>
      </c>
      <c r="AC231" s="57">
        <v>0</v>
      </c>
      <c r="AD231" s="55">
        <v>0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0</v>
      </c>
      <c r="AL231" s="55">
        <v>0</v>
      </c>
      <c r="AM231" s="362">
        <v>0</v>
      </c>
      <c r="AN231" s="363">
        <v>0</v>
      </c>
      <c r="AO231" s="373">
        <v>0</v>
      </c>
      <c r="AP231" s="57">
        <v>2</v>
      </c>
      <c r="AQ231" s="57">
        <v>0</v>
      </c>
      <c r="AR231" s="439">
        <v>0</v>
      </c>
      <c r="AS231" s="55">
        <v>0</v>
      </c>
      <c r="AT231" s="57">
        <v>0</v>
      </c>
      <c r="AU231" s="57">
        <v>1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0</v>
      </c>
      <c r="D232" s="442">
        <f t="shared" si="66"/>
        <v>0</v>
      </c>
      <c r="E232" s="1547">
        <f t="shared" si="67"/>
        <v>0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0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1</v>
      </c>
      <c r="D233" s="442">
        <f t="shared" si="66"/>
        <v>0</v>
      </c>
      <c r="E233" s="1547">
        <f t="shared" si="67"/>
        <v>1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0</v>
      </c>
      <c r="L233" s="36">
        <v>0</v>
      </c>
      <c r="M233" s="40">
        <v>1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1</v>
      </c>
      <c r="AO233" s="373">
        <v>0</v>
      </c>
      <c r="AP233" s="57">
        <v>0</v>
      </c>
      <c r="AQ233" s="40">
        <v>0</v>
      </c>
      <c r="AR233" s="240">
        <v>0</v>
      </c>
      <c r="AS233" s="36">
        <v>0</v>
      </c>
      <c r="AT233" s="40">
        <v>0</v>
      </c>
      <c r="AU233" s="40">
        <v>1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1547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0</v>
      </c>
      <c r="D235" s="442">
        <f t="shared" ref="D235:E241" si="76">SUM(F235+H235+J235+L235+N235+P235+R235+T235+V235+X235+Z235+AB235+AD235+AF235+AH235+AJ235+AL235)</f>
        <v>0</v>
      </c>
      <c r="E235" s="1547">
        <f t="shared" si="76"/>
        <v>0</v>
      </c>
      <c r="F235" s="36"/>
      <c r="G235" s="40"/>
      <c r="H235" s="36"/>
      <c r="I235" s="40"/>
      <c r="J235" s="36"/>
      <c r="K235" s="40"/>
      <c r="L235" s="36"/>
      <c r="M235" s="40"/>
      <c r="N235" s="36"/>
      <c r="O235" s="40"/>
      <c r="P235" s="36"/>
      <c r="Q235" s="40"/>
      <c r="R235" s="36"/>
      <c r="S235" s="40"/>
      <c r="T235" s="36"/>
      <c r="U235" s="40"/>
      <c r="V235" s="36"/>
      <c r="W235" s="40"/>
      <c r="X235" s="36"/>
      <c r="Y235" s="40"/>
      <c r="Z235" s="36"/>
      <c r="AA235" s="40"/>
      <c r="AB235" s="36"/>
      <c r="AC235" s="40"/>
      <c r="AD235" s="36"/>
      <c r="AE235" s="40"/>
      <c r="AF235" s="36"/>
      <c r="AG235" s="40"/>
      <c r="AH235" s="36"/>
      <c r="AI235" s="40"/>
      <c r="AJ235" s="36"/>
      <c r="AK235" s="40"/>
      <c r="AL235" s="36"/>
      <c r="AM235" s="347"/>
      <c r="AN235" s="363"/>
      <c r="AO235" s="373"/>
      <c r="AP235" s="57"/>
      <c r="AQ235" s="40"/>
      <c r="AR235" s="240"/>
      <c r="AS235" s="36"/>
      <c r="AT235" s="40"/>
      <c r="AU235" s="40"/>
      <c r="AV235" s="40"/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1547">
        <f t="shared" si="76"/>
        <v>0</v>
      </c>
      <c r="F236" s="36"/>
      <c r="G236" s="40"/>
      <c r="H236" s="36"/>
      <c r="I236" s="40"/>
      <c r="J236" s="36"/>
      <c r="K236" s="40"/>
      <c r="L236" s="36"/>
      <c r="M236" s="40"/>
      <c r="N236" s="36"/>
      <c r="O236" s="40"/>
      <c r="P236" s="36"/>
      <c r="Q236" s="40"/>
      <c r="R236" s="36"/>
      <c r="S236" s="40"/>
      <c r="T236" s="36"/>
      <c r="U236" s="40"/>
      <c r="V236" s="36"/>
      <c r="W236" s="40"/>
      <c r="X236" s="36"/>
      <c r="Y236" s="40"/>
      <c r="Z236" s="36"/>
      <c r="AA236" s="40"/>
      <c r="AB236" s="36"/>
      <c r="AC236" s="40"/>
      <c r="AD236" s="36"/>
      <c r="AE236" s="40"/>
      <c r="AF236" s="36"/>
      <c r="AG236" s="40"/>
      <c r="AH236" s="36"/>
      <c r="AI236" s="40"/>
      <c r="AJ236" s="36"/>
      <c r="AK236" s="40"/>
      <c r="AL236" s="36"/>
      <c r="AM236" s="347"/>
      <c r="AN236" s="363"/>
      <c r="AO236" s="373"/>
      <c r="AP236" s="57"/>
      <c r="AQ236" s="40"/>
      <c r="AR236" s="240"/>
      <c r="AS236" s="36"/>
      <c r="AT236" s="40"/>
      <c r="AU236" s="40"/>
      <c r="AV236" s="40"/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0</v>
      </c>
      <c r="D237" s="442">
        <f t="shared" si="76"/>
        <v>0</v>
      </c>
      <c r="E237" s="1547">
        <f t="shared" si="76"/>
        <v>0</v>
      </c>
      <c r="F237" s="36"/>
      <c r="G237" s="40"/>
      <c r="H237" s="36"/>
      <c r="I237" s="40"/>
      <c r="J237" s="36"/>
      <c r="K237" s="40"/>
      <c r="L237" s="36"/>
      <c r="M237" s="40"/>
      <c r="N237" s="36"/>
      <c r="O237" s="40"/>
      <c r="P237" s="36"/>
      <c r="Q237" s="40"/>
      <c r="R237" s="36"/>
      <c r="S237" s="40"/>
      <c r="T237" s="36"/>
      <c r="U237" s="40"/>
      <c r="V237" s="36"/>
      <c r="W237" s="40"/>
      <c r="X237" s="36"/>
      <c r="Y237" s="40"/>
      <c r="Z237" s="36"/>
      <c r="AA237" s="40"/>
      <c r="AB237" s="36"/>
      <c r="AC237" s="40"/>
      <c r="AD237" s="36"/>
      <c r="AE237" s="40"/>
      <c r="AF237" s="36"/>
      <c r="AG237" s="40"/>
      <c r="AH237" s="36"/>
      <c r="AI237" s="40"/>
      <c r="AJ237" s="36"/>
      <c r="AK237" s="40"/>
      <c r="AL237" s="36"/>
      <c r="AM237" s="347"/>
      <c r="AN237" s="363"/>
      <c r="AO237" s="373"/>
      <c r="AP237" s="57"/>
      <c r="AQ237" s="40"/>
      <c r="AR237" s="240"/>
      <c r="AS237" s="36"/>
      <c r="AT237" s="40"/>
      <c r="AU237" s="40"/>
      <c r="AV237" s="40"/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383"/>
      <c r="B238" s="498" t="s">
        <v>208</v>
      </c>
      <c r="C238" s="451">
        <f t="shared" si="75"/>
        <v>0</v>
      </c>
      <c r="D238" s="444">
        <f t="shared" si="76"/>
        <v>0</v>
      </c>
      <c r="E238" s="1551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/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1809" t="s">
        <v>210</v>
      </c>
      <c r="C239" s="1794">
        <f t="shared" si="75"/>
        <v>0</v>
      </c>
      <c r="D239" s="1795">
        <f t="shared" si="76"/>
        <v>0</v>
      </c>
      <c r="E239" s="1793">
        <f t="shared" si="76"/>
        <v>0</v>
      </c>
      <c r="F239" s="1712"/>
      <c r="G239" s="1595"/>
      <c r="H239" s="1712"/>
      <c r="I239" s="1595"/>
      <c r="J239" s="1712"/>
      <c r="K239" s="1595"/>
      <c r="L239" s="1712"/>
      <c r="M239" s="1595"/>
      <c r="N239" s="1712"/>
      <c r="O239" s="1595"/>
      <c r="P239" s="1712"/>
      <c r="Q239" s="1595"/>
      <c r="R239" s="1712"/>
      <c r="S239" s="1595"/>
      <c r="T239" s="1712"/>
      <c r="U239" s="1595"/>
      <c r="V239" s="1712"/>
      <c r="W239" s="1595"/>
      <c r="X239" s="1712"/>
      <c r="Y239" s="1595"/>
      <c r="Z239" s="1712"/>
      <c r="AA239" s="1595"/>
      <c r="AB239" s="1712"/>
      <c r="AC239" s="1595"/>
      <c r="AD239" s="1712"/>
      <c r="AE239" s="1595"/>
      <c r="AF239" s="1712"/>
      <c r="AG239" s="1595"/>
      <c r="AH239" s="1712"/>
      <c r="AI239" s="1595"/>
      <c r="AJ239" s="804"/>
      <c r="AK239" s="587"/>
      <c r="AL239" s="1712"/>
      <c r="AM239" s="1776"/>
      <c r="AN239" s="363"/>
      <c r="AO239" s="373"/>
      <c r="AP239" s="57"/>
      <c r="AQ239" s="1595"/>
      <c r="AR239" s="1729"/>
      <c r="AS239" s="1712"/>
      <c r="AT239" s="1595"/>
      <c r="AU239" s="1595"/>
      <c r="AV239" s="1595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1547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1550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1805" t="s">
        <v>214</v>
      </c>
      <c r="C242" s="1794">
        <f t="shared" si="75"/>
        <v>0</v>
      </c>
      <c r="D242" s="1795">
        <f>SUM(F242+H242+J242+L242+N242)</f>
        <v>0</v>
      </c>
      <c r="E242" s="1793">
        <f>SUM(G242+I242+K242+M242+O242)</f>
        <v>0</v>
      </c>
      <c r="F242" s="1712"/>
      <c r="G242" s="1595"/>
      <c r="H242" s="1712"/>
      <c r="I242" s="1595"/>
      <c r="J242" s="1712"/>
      <c r="K242" s="1595"/>
      <c r="L242" s="1712"/>
      <c r="M242" s="1595"/>
      <c r="N242" s="1712"/>
      <c r="O242" s="1595"/>
      <c r="P242" s="1800"/>
      <c r="Q242" s="1801"/>
      <c r="R242" s="1800"/>
      <c r="S242" s="1801"/>
      <c r="T242" s="1800"/>
      <c r="U242" s="1801"/>
      <c r="V242" s="1800"/>
      <c r="W242" s="1801"/>
      <c r="X242" s="1800"/>
      <c r="Y242" s="1801"/>
      <c r="Z242" s="1800"/>
      <c r="AA242" s="1801"/>
      <c r="AB242" s="1800"/>
      <c r="AC242" s="1801"/>
      <c r="AD242" s="1800"/>
      <c r="AE242" s="1801"/>
      <c r="AF242" s="1800"/>
      <c r="AG242" s="1801"/>
      <c r="AH242" s="1800"/>
      <c r="AI242" s="1801"/>
      <c r="AJ242" s="1800"/>
      <c r="AK242" s="1801"/>
      <c r="AL242" s="1800"/>
      <c r="AM242" s="1810"/>
      <c r="AN242" s="1777"/>
      <c r="AO242" s="1714"/>
      <c r="AP242" s="1595"/>
      <c r="AQ242" s="1595"/>
      <c r="AR242" s="1803"/>
      <c r="AS242" s="1712"/>
      <c r="AT242" s="1595"/>
      <c r="AU242" s="1595"/>
      <c r="AV242" s="1595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1547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1547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0</v>
      </c>
      <c r="D245" s="455">
        <f t="shared" si="77"/>
        <v>0</v>
      </c>
      <c r="E245" s="1550">
        <f t="shared" si="77"/>
        <v>0</v>
      </c>
      <c r="F245" s="43"/>
      <c r="G245" s="63"/>
      <c r="H245" s="43"/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/>
      <c r="AR245" s="504"/>
      <c r="AS245" s="43"/>
      <c r="AT245" s="63"/>
      <c r="AU245" s="63"/>
      <c r="AV245" s="63"/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1811" t="s">
        <v>248</v>
      </c>
      <c r="C246" s="436">
        <f t="shared" si="75"/>
        <v>0</v>
      </c>
      <c r="D246" s="437">
        <f t="shared" ref="D246:E264" si="78">SUM(F246+H246+J246+L246+N246+P246+R246+T246+V246+X246+Z246+AB246+AD246+AF246+AH246+AJ246+AL246)</f>
        <v>0</v>
      </c>
      <c r="E246" s="1552">
        <f>SUM(G246+I246+K246+M246+O246+Q246+S246+U246+W246+Y246+AA246+AC246+AE246+AG246+AI246+AK246+AM246)</f>
        <v>0</v>
      </c>
      <c r="F246" s="55"/>
      <c r="G246" s="57"/>
      <c r="H246" s="55"/>
      <c r="I246" s="57"/>
      <c r="J246" s="55"/>
      <c r="K246" s="57"/>
      <c r="L246" s="55"/>
      <c r="M246" s="57"/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1806"/>
      <c r="AN246" s="1714"/>
      <c r="AO246" s="1713"/>
      <c r="AP246" s="1715"/>
      <c r="AQ246" s="57"/>
      <c r="AR246" s="57"/>
      <c r="AS246" s="1712"/>
      <c r="AT246" s="40"/>
      <c r="AU246" s="40"/>
      <c r="AV246" s="40"/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1548" t="s">
        <v>220</v>
      </c>
      <c r="C247" s="441">
        <f t="shared" si="75"/>
        <v>0</v>
      </c>
      <c r="D247" s="442">
        <f t="shared" si="78"/>
        <v>0</v>
      </c>
      <c r="E247" s="1547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1548" t="s">
        <v>221</v>
      </c>
      <c r="C248" s="441">
        <f t="shared" si="75"/>
        <v>0</v>
      </c>
      <c r="D248" s="442">
        <f t="shared" si="78"/>
        <v>0</v>
      </c>
      <c r="E248" s="1547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1548" t="s">
        <v>222</v>
      </c>
      <c r="C249" s="441">
        <f t="shared" si="75"/>
        <v>0</v>
      </c>
      <c r="D249" s="442">
        <f t="shared" si="78"/>
        <v>0</v>
      </c>
      <c r="E249" s="1547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1548" t="s">
        <v>223</v>
      </c>
      <c r="C250" s="436">
        <f t="shared" si="75"/>
        <v>1</v>
      </c>
      <c r="D250" s="437">
        <f t="shared" si="78"/>
        <v>0</v>
      </c>
      <c r="E250" s="1552">
        <f t="shared" si="78"/>
        <v>1</v>
      </c>
      <c r="F250" s="36">
        <v>0</v>
      </c>
      <c r="G250" s="40">
        <v>0</v>
      </c>
      <c r="H250" s="36">
        <v>0</v>
      </c>
      <c r="I250" s="40">
        <v>0</v>
      </c>
      <c r="J250" s="36">
        <v>0</v>
      </c>
      <c r="K250" s="40">
        <v>0</v>
      </c>
      <c r="L250" s="36">
        <v>0</v>
      </c>
      <c r="M250" s="40">
        <v>0</v>
      </c>
      <c r="N250" s="36">
        <v>0</v>
      </c>
      <c r="O250" s="40">
        <v>0</v>
      </c>
      <c r="P250" s="36">
        <v>0</v>
      </c>
      <c r="Q250" s="40">
        <v>0</v>
      </c>
      <c r="R250" s="36">
        <v>0</v>
      </c>
      <c r="S250" s="40">
        <v>0</v>
      </c>
      <c r="T250" s="36">
        <v>0</v>
      </c>
      <c r="U250" s="40">
        <v>0</v>
      </c>
      <c r="V250" s="36">
        <v>0</v>
      </c>
      <c r="W250" s="40">
        <v>0</v>
      </c>
      <c r="X250" s="36">
        <v>0</v>
      </c>
      <c r="Y250" s="40">
        <v>1</v>
      </c>
      <c r="Z250" s="36">
        <v>0</v>
      </c>
      <c r="AA250" s="40">
        <v>0</v>
      </c>
      <c r="AB250" s="36">
        <v>0</v>
      </c>
      <c r="AC250" s="40">
        <v>0</v>
      </c>
      <c r="AD250" s="36">
        <v>0</v>
      </c>
      <c r="AE250" s="40">
        <v>0</v>
      </c>
      <c r="AF250" s="36">
        <v>0</v>
      </c>
      <c r="AG250" s="40">
        <v>0</v>
      </c>
      <c r="AH250" s="36">
        <v>0</v>
      </c>
      <c r="AI250" s="40">
        <v>0</v>
      </c>
      <c r="AJ250" s="36">
        <v>0</v>
      </c>
      <c r="AK250" s="40">
        <v>0</v>
      </c>
      <c r="AL250" s="36">
        <v>0</v>
      </c>
      <c r="AM250" s="39">
        <v>0</v>
      </c>
      <c r="AN250" s="237">
        <v>0</v>
      </c>
      <c r="AO250" s="37">
        <v>0</v>
      </c>
      <c r="AP250" s="41">
        <v>0</v>
      </c>
      <c r="AQ250" s="40">
        <v>0</v>
      </c>
      <c r="AR250" s="40">
        <v>0</v>
      </c>
      <c r="AS250" s="36">
        <v>0</v>
      </c>
      <c r="AT250" s="40">
        <v>0</v>
      </c>
      <c r="AU250" s="40">
        <v>0</v>
      </c>
      <c r="AV250" s="40"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383"/>
      <c r="B251" s="469" t="s">
        <v>224</v>
      </c>
      <c r="C251" s="1588">
        <f t="shared" si="75"/>
        <v>0</v>
      </c>
      <c r="D251" s="432">
        <f t="shared" si="78"/>
        <v>0</v>
      </c>
      <c r="E251" s="416">
        <f t="shared" si="78"/>
        <v>0</v>
      </c>
      <c r="F251" s="36"/>
      <c r="G251" s="40"/>
      <c r="H251" s="36"/>
      <c r="I251" s="40"/>
      <c r="J251" s="36"/>
      <c r="K251" s="40"/>
      <c r="L251" s="36"/>
      <c r="M251" s="40"/>
      <c r="N251" s="36"/>
      <c r="O251" s="40"/>
      <c r="P251" s="36"/>
      <c r="Q251" s="40"/>
      <c r="R251" s="36"/>
      <c r="S251" s="40"/>
      <c r="T251" s="36"/>
      <c r="U251" s="40"/>
      <c r="V251" s="36"/>
      <c r="W251" s="40"/>
      <c r="X251" s="36"/>
      <c r="Y251" s="40"/>
      <c r="Z251" s="36"/>
      <c r="AA251" s="40"/>
      <c r="AB251" s="36"/>
      <c r="AC251" s="40"/>
      <c r="AD251" s="36"/>
      <c r="AE251" s="40"/>
      <c r="AF251" s="36"/>
      <c r="AG251" s="40"/>
      <c r="AH251" s="36"/>
      <c r="AI251" s="40"/>
      <c r="AJ251" s="36"/>
      <c r="AK251" s="40"/>
      <c r="AL251" s="43"/>
      <c r="AM251" s="46"/>
      <c r="AN251" s="244"/>
      <c r="AO251" s="44"/>
      <c r="AP251" s="48"/>
      <c r="AQ251" s="63"/>
      <c r="AR251" s="63"/>
      <c r="AS251" s="36"/>
      <c r="AT251" s="40"/>
      <c r="AU251" s="40"/>
      <c r="AV251" s="40"/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1811" t="s">
        <v>226</v>
      </c>
      <c r="C252" s="1794">
        <f t="shared" si="75"/>
        <v>0</v>
      </c>
      <c r="D252" s="1795">
        <f t="shared" si="78"/>
        <v>0</v>
      </c>
      <c r="E252" s="1793">
        <f t="shared" si="78"/>
        <v>0</v>
      </c>
      <c r="F252" s="1712"/>
      <c r="G252" s="1595"/>
      <c r="H252" s="1712"/>
      <c r="I252" s="1595"/>
      <c r="J252" s="1712"/>
      <c r="K252" s="1595"/>
      <c r="L252" s="1712"/>
      <c r="M252" s="1595"/>
      <c r="N252" s="1712"/>
      <c r="O252" s="1595"/>
      <c r="P252" s="1712"/>
      <c r="Q252" s="1595"/>
      <c r="R252" s="1712"/>
      <c r="S252" s="1595"/>
      <c r="T252" s="1712"/>
      <c r="U252" s="1595"/>
      <c r="V252" s="1712"/>
      <c r="W252" s="1595"/>
      <c r="X252" s="1712"/>
      <c r="Y252" s="1595"/>
      <c r="Z252" s="1712"/>
      <c r="AA252" s="1595"/>
      <c r="AB252" s="1712"/>
      <c r="AC252" s="1595"/>
      <c r="AD252" s="1712"/>
      <c r="AE252" s="1595"/>
      <c r="AF252" s="1712"/>
      <c r="AG252" s="1595"/>
      <c r="AH252" s="1712"/>
      <c r="AI252" s="1595"/>
      <c r="AJ252" s="1712"/>
      <c r="AK252" s="1595"/>
      <c r="AL252" s="1712"/>
      <c r="AM252" s="1776"/>
      <c r="AN252" s="363"/>
      <c r="AO252" s="373"/>
      <c r="AP252" s="57"/>
      <c r="AQ252" s="507"/>
      <c r="AR252" s="508"/>
      <c r="AS252" s="1712"/>
      <c r="AT252" s="1595"/>
      <c r="AU252" s="1595"/>
      <c r="AV252" s="1595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1546" t="s">
        <v>227</v>
      </c>
      <c r="C253" s="436">
        <f t="shared" si="75"/>
        <v>0</v>
      </c>
      <c r="D253" s="437">
        <f t="shared" si="78"/>
        <v>0</v>
      </c>
      <c r="E253" s="1552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383"/>
      <c r="B254" s="1549" t="s">
        <v>228</v>
      </c>
      <c r="C254" s="793">
        <f t="shared" si="75"/>
        <v>0</v>
      </c>
      <c r="D254" s="714">
        <f t="shared" si="78"/>
        <v>0</v>
      </c>
      <c r="E254" s="1797">
        <f t="shared" si="78"/>
        <v>0</v>
      </c>
      <c r="F254" s="773"/>
      <c r="G254" s="1798"/>
      <c r="H254" s="773"/>
      <c r="I254" s="1798"/>
      <c r="J254" s="773"/>
      <c r="K254" s="1798"/>
      <c r="L254" s="773"/>
      <c r="M254" s="1798"/>
      <c r="N254" s="773"/>
      <c r="O254" s="1798"/>
      <c r="P254" s="773"/>
      <c r="Q254" s="1798"/>
      <c r="R254" s="773"/>
      <c r="S254" s="1798"/>
      <c r="T254" s="773"/>
      <c r="U254" s="1798"/>
      <c r="V254" s="773"/>
      <c r="W254" s="1798"/>
      <c r="X254" s="773"/>
      <c r="Y254" s="1798"/>
      <c r="Z254" s="773"/>
      <c r="AA254" s="1798"/>
      <c r="AB254" s="773"/>
      <c r="AC254" s="1798"/>
      <c r="AD254" s="773"/>
      <c r="AE254" s="1798"/>
      <c r="AF254" s="773"/>
      <c r="AG254" s="1798"/>
      <c r="AH254" s="773"/>
      <c r="AI254" s="1798"/>
      <c r="AJ254" s="773"/>
      <c r="AK254" s="1798"/>
      <c r="AL254" s="773"/>
      <c r="AM254" s="428"/>
      <c r="AN254" s="800"/>
      <c r="AO254" s="1808"/>
      <c r="AP254" s="1798"/>
      <c r="AQ254" s="384"/>
      <c r="AR254" s="504"/>
      <c r="AS254" s="773"/>
      <c r="AT254" s="1798"/>
      <c r="AU254" s="1798"/>
      <c r="AV254" s="1798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565" t="s">
        <v>229</v>
      </c>
      <c r="B255" s="5566"/>
      <c r="C255" s="436">
        <f t="shared" si="75"/>
        <v>1</v>
      </c>
      <c r="D255" s="437">
        <f t="shared" si="78"/>
        <v>1</v>
      </c>
      <c r="E255" s="1552">
        <f t="shared" si="78"/>
        <v>0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0</v>
      </c>
      <c r="L255" s="55">
        <v>0</v>
      </c>
      <c r="M255" s="57">
        <v>0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0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>
        <v>0</v>
      </c>
      <c r="AE255" s="57">
        <v>0</v>
      </c>
      <c r="AF255" s="55">
        <v>0</v>
      </c>
      <c r="AG255" s="57">
        <v>0</v>
      </c>
      <c r="AH255" s="55">
        <v>1</v>
      </c>
      <c r="AI255" s="57">
        <v>0</v>
      </c>
      <c r="AJ255" s="55">
        <v>0</v>
      </c>
      <c r="AK255" s="57">
        <v>0</v>
      </c>
      <c r="AL255" s="55">
        <v>0</v>
      </c>
      <c r="AM255" s="362">
        <v>0</v>
      </c>
      <c r="AN255" s="363">
        <v>0</v>
      </c>
      <c r="AO255" s="373">
        <v>0</v>
      </c>
      <c r="AP255" s="57">
        <v>0</v>
      </c>
      <c r="AQ255" s="57">
        <v>0</v>
      </c>
      <c r="AR255" s="439">
        <v>0</v>
      </c>
      <c r="AS255" s="55">
        <v>0</v>
      </c>
      <c r="AT255" s="57">
        <v>0</v>
      </c>
      <c r="AU255" s="57">
        <v>0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1</v>
      </c>
      <c r="D256" s="442">
        <f t="shared" si="78"/>
        <v>0</v>
      </c>
      <c r="E256" s="1547">
        <f t="shared" si="78"/>
        <v>1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1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1</v>
      </c>
      <c r="AQ256" s="40">
        <v>0</v>
      </c>
      <c r="AR256" s="240">
        <v>0</v>
      </c>
      <c r="AS256" s="36">
        <v>0</v>
      </c>
      <c r="AT256" s="40">
        <v>0</v>
      </c>
      <c r="AU256" s="40">
        <v>1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1547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3</v>
      </c>
      <c r="D258" s="442">
        <f t="shared" si="78"/>
        <v>2</v>
      </c>
      <c r="E258" s="1547">
        <f t="shared" si="78"/>
        <v>1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1</v>
      </c>
      <c r="M258" s="40">
        <v>1</v>
      </c>
      <c r="N258" s="36">
        <v>1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0</v>
      </c>
      <c r="AO258" s="373">
        <v>0</v>
      </c>
      <c r="AP258" s="57">
        <v>2</v>
      </c>
      <c r="AQ258" s="40">
        <v>0</v>
      </c>
      <c r="AR258" s="240">
        <v>0</v>
      </c>
      <c r="AS258" s="36">
        <v>0</v>
      </c>
      <c r="AT258" s="40">
        <v>0</v>
      </c>
      <c r="AU258" s="40">
        <v>1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1805" t="s">
        <v>234</v>
      </c>
      <c r="C259" s="441">
        <f t="shared" si="75"/>
        <v>0</v>
      </c>
      <c r="D259" s="442">
        <f t="shared" si="78"/>
        <v>0</v>
      </c>
      <c r="E259" s="1547">
        <f t="shared" si="78"/>
        <v>0</v>
      </c>
      <c r="F259" s="58"/>
      <c r="G259" s="60"/>
      <c r="H259" s="58"/>
      <c r="I259" s="60"/>
      <c r="J259" s="58"/>
      <c r="K259" s="60"/>
      <c r="L259" s="58"/>
      <c r="M259" s="60"/>
      <c r="N259" s="58"/>
      <c r="O259" s="60"/>
      <c r="P259" s="58"/>
      <c r="Q259" s="60"/>
      <c r="R259" s="58"/>
      <c r="S259" s="60"/>
      <c r="T259" s="58"/>
      <c r="U259" s="60"/>
      <c r="V259" s="58"/>
      <c r="W259" s="60"/>
      <c r="X259" s="58"/>
      <c r="Y259" s="60"/>
      <c r="Z259" s="58"/>
      <c r="AA259" s="60"/>
      <c r="AB259" s="58"/>
      <c r="AC259" s="60"/>
      <c r="AD259" s="58"/>
      <c r="AE259" s="60"/>
      <c r="AF259" s="58"/>
      <c r="AG259" s="60"/>
      <c r="AH259" s="58"/>
      <c r="AI259" s="60"/>
      <c r="AJ259" s="58"/>
      <c r="AK259" s="60"/>
      <c r="AL259" s="58"/>
      <c r="AM259" s="352"/>
      <c r="AN259" s="363"/>
      <c r="AO259" s="373"/>
      <c r="AP259" s="57"/>
      <c r="AQ259" s="60"/>
      <c r="AR259" s="307"/>
      <c r="AS259" s="58"/>
      <c r="AT259" s="60"/>
      <c r="AU259" s="60"/>
      <c r="AV259" s="60"/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0</v>
      </c>
      <c r="D260" s="442">
        <f t="shared" si="78"/>
        <v>0</v>
      </c>
      <c r="E260" s="1547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1547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1547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383"/>
      <c r="B263" s="477" t="s">
        <v>238</v>
      </c>
      <c r="C263" s="454">
        <f t="shared" si="75"/>
        <v>0</v>
      </c>
      <c r="D263" s="455">
        <f t="shared" si="78"/>
        <v>0</v>
      </c>
      <c r="E263" s="1550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697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1550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800"/>
      <c r="AO265" s="1808"/>
      <c r="AP265" s="1798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517" t="s">
        <v>72</v>
      </c>
      <c r="D267" s="5517"/>
      <c r="E267" s="5517"/>
      <c r="F267" s="5094" t="s">
        <v>250</v>
      </c>
      <c r="G267" s="5096"/>
      <c r="H267" s="5094" t="s">
        <v>251</v>
      </c>
      <c r="I267" s="5096"/>
      <c r="J267" s="5094" t="s">
        <v>252</v>
      </c>
      <c r="K267" s="5096"/>
      <c r="L267" s="5094" t="s">
        <v>253</v>
      </c>
      <c r="M267" s="5096"/>
      <c r="N267" s="5094" t="s">
        <v>254</v>
      </c>
      <c r="O267" s="5096"/>
      <c r="P267" s="5094" t="s">
        <v>255</v>
      </c>
      <c r="Q267" s="5096"/>
      <c r="R267" s="5094" t="s">
        <v>256</v>
      </c>
      <c r="S267" s="5096"/>
      <c r="T267" s="5094" t="s">
        <v>257</v>
      </c>
      <c r="U267" s="5096"/>
      <c r="V267" s="5094" t="s">
        <v>258</v>
      </c>
      <c r="W267" s="5096"/>
      <c r="X267" s="5094" t="s">
        <v>259</v>
      </c>
      <c r="Y267" s="5096"/>
      <c r="Z267" s="5094" t="s">
        <v>260</v>
      </c>
      <c r="AA267" s="5096"/>
      <c r="AB267" s="5094" t="s">
        <v>261</v>
      </c>
      <c r="AC267" s="5096"/>
      <c r="AD267" s="5094" t="s">
        <v>262</v>
      </c>
      <c r="AE267" s="5096"/>
      <c r="AF267" s="5094" t="s">
        <v>263</v>
      </c>
      <c r="AG267" s="5096"/>
      <c r="AH267" s="5094" t="s">
        <v>264</v>
      </c>
      <c r="AI267" s="5096"/>
      <c r="AJ267" s="5094" t="s">
        <v>265</v>
      </c>
      <c r="AK267" s="5096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572"/>
      <c r="B268" s="5573"/>
      <c r="C268" s="776" t="s">
        <v>97</v>
      </c>
      <c r="D268" s="1592" t="s">
        <v>62</v>
      </c>
      <c r="E268" s="1559" t="s">
        <v>98</v>
      </c>
      <c r="F268" s="1790" t="s">
        <v>62</v>
      </c>
      <c r="G268" s="1569" t="s">
        <v>98</v>
      </c>
      <c r="H268" s="1790" t="s">
        <v>62</v>
      </c>
      <c r="I268" s="1569" t="s">
        <v>98</v>
      </c>
      <c r="J268" s="1790" t="s">
        <v>62</v>
      </c>
      <c r="K268" s="1569" t="s">
        <v>98</v>
      </c>
      <c r="L268" s="1790" t="s">
        <v>62</v>
      </c>
      <c r="M268" s="1569" t="s">
        <v>98</v>
      </c>
      <c r="N268" s="1790" t="s">
        <v>62</v>
      </c>
      <c r="O268" s="1569" t="s">
        <v>98</v>
      </c>
      <c r="P268" s="1790" t="s">
        <v>62</v>
      </c>
      <c r="Q268" s="1569" t="s">
        <v>98</v>
      </c>
      <c r="R268" s="1790" t="s">
        <v>62</v>
      </c>
      <c r="S268" s="1569" t="s">
        <v>98</v>
      </c>
      <c r="T268" s="1790" t="s">
        <v>62</v>
      </c>
      <c r="U268" s="1569" t="s">
        <v>98</v>
      </c>
      <c r="V268" s="1790" t="s">
        <v>62</v>
      </c>
      <c r="W268" s="1569" t="s">
        <v>98</v>
      </c>
      <c r="X268" s="1790" t="s">
        <v>62</v>
      </c>
      <c r="Y268" s="1569" t="s">
        <v>98</v>
      </c>
      <c r="Z268" s="1790" t="s">
        <v>62</v>
      </c>
      <c r="AA268" s="1569" t="s">
        <v>98</v>
      </c>
      <c r="AB268" s="1790" t="s">
        <v>62</v>
      </c>
      <c r="AC268" s="1569" t="s">
        <v>98</v>
      </c>
      <c r="AD268" s="1790" t="s">
        <v>62</v>
      </c>
      <c r="AE268" s="1569" t="s">
        <v>98</v>
      </c>
      <c r="AF268" s="1790" t="s">
        <v>62</v>
      </c>
      <c r="AG268" s="1569" t="s">
        <v>98</v>
      </c>
      <c r="AH268" s="1790" t="s">
        <v>62</v>
      </c>
      <c r="AI268" s="1569" t="s">
        <v>98</v>
      </c>
      <c r="AJ268" s="1790" t="s">
        <v>62</v>
      </c>
      <c r="AK268" s="1569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1711" t="s">
        <v>171</v>
      </c>
      <c r="C269" s="1725">
        <f>SUM(D269+E269)</f>
        <v>0</v>
      </c>
      <c r="D269" s="1726">
        <f>SUM(F269+H269+J269+L269+N269+P269+R269+T269+V269+X269+Z269+AB269+AD269+AF269+AH269+AJ269)</f>
        <v>0</v>
      </c>
      <c r="E269" s="1727">
        <f>SUM(G269+I269+K269+M269+O269+Q269+S269+U269+W269+Y269+AA269+AC269+AE269+AG269+AI269+AK269)</f>
        <v>0</v>
      </c>
      <c r="F269" s="1712"/>
      <c r="G269" s="1595"/>
      <c r="H269" s="1712"/>
      <c r="I269" s="1595"/>
      <c r="J269" s="1712"/>
      <c r="K269" s="1595"/>
      <c r="L269" s="1712"/>
      <c r="M269" s="1595"/>
      <c r="N269" s="1712"/>
      <c r="O269" s="1595"/>
      <c r="P269" s="1712"/>
      <c r="Q269" s="1595"/>
      <c r="R269" s="1712"/>
      <c r="S269" s="1595"/>
      <c r="T269" s="1712"/>
      <c r="U269" s="1595"/>
      <c r="V269" s="1712"/>
      <c r="W269" s="1595"/>
      <c r="X269" s="1712"/>
      <c r="Y269" s="1595"/>
      <c r="Z269" s="1712"/>
      <c r="AA269" s="1595"/>
      <c r="AB269" s="1712"/>
      <c r="AC269" s="1595"/>
      <c r="AD269" s="1712"/>
      <c r="AE269" s="1595"/>
      <c r="AF269" s="1712"/>
      <c r="AG269" s="1595"/>
      <c r="AH269" s="1712"/>
      <c r="AI269" s="1595"/>
      <c r="AJ269" s="1712"/>
      <c r="AK269" s="1595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588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1556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1711" t="s">
        <v>171</v>
      </c>
      <c r="C271" s="1725">
        <f>SUM(D271+E271)</f>
        <v>0</v>
      </c>
      <c r="D271" s="1726">
        <f t="shared" si="80"/>
        <v>0</v>
      </c>
      <c r="E271" s="1727">
        <f t="shared" si="80"/>
        <v>0</v>
      </c>
      <c r="F271" s="1712"/>
      <c r="G271" s="1595"/>
      <c r="H271" s="1712"/>
      <c r="I271" s="1595"/>
      <c r="J271" s="1712"/>
      <c r="K271" s="1595"/>
      <c r="L271" s="1712"/>
      <c r="M271" s="1595"/>
      <c r="N271" s="1712"/>
      <c r="O271" s="1595"/>
      <c r="P271" s="1712"/>
      <c r="Q271" s="1595"/>
      <c r="R271" s="1712"/>
      <c r="S271" s="1595"/>
      <c r="T271" s="1712"/>
      <c r="U271" s="1595"/>
      <c r="V271" s="1712"/>
      <c r="W271" s="1595"/>
      <c r="X271" s="1712"/>
      <c r="Y271" s="1595"/>
      <c r="Z271" s="1712"/>
      <c r="AA271" s="1595"/>
      <c r="AB271" s="1712"/>
      <c r="AC271" s="1595"/>
      <c r="AD271" s="1712"/>
      <c r="AE271" s="1595"/>
      <c r="AF271" s="1712"/>
      <c r="AG271" s="1595"/>
      <c r="AH271" s="1712"/>
      <c r="AI271" s="1595"/>
      <c r="AJ271" s="1712"/>
      <c r="AK271" s="1595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588"/>
      <c r="B272" s="88" t="s">
        <v>85</v>
      </c>
      <c r="C272" s="779">
        <f>SUM(D272+E272)</f>
        <v>0</v>
      </c>
      <c r="D272" s="701">
        <f t="shared" si="80"/>
        <v>0</v>
      </c>
      <c r="E272" s="1812">
        <f t="shared" si="80"/>
        <v>0</v>
      </c>
      <c r="F272" s="773"/>
      <c r="G272" s="1798"/>
      <c r="H272" s="773"/>
      <c r="I272" s="1798"/>
      <c r="J272" s="773"/>
      <c r="K272" s="1798"/>
      <c r="L272" s="773"/>
      <c r="M272" s="1798"/>
      <c r="N272" s="773"/>
      <c r="O272" s="1798"/>
      <c r="P272" s="773"/>
      <c r="Q272" s="1798"/>
      <c r="R272" s="773"/>
      <c r="S272" s="1798"/>
      <c r="T272" s="773"/>
      <c r="U272" s="1798"/>
      <c r="V272" s="773"/>
      <c r="W272" s="1798"/>
      <c r="X272" s="773"/>
      <c r="Y272" s="1798"/>
      <c r="Z272" s="773"/>
      <c r="AA272" s="1798"/>
      <c r="AB272" s="773"/>
      <c r="AC272" s="1798"/>
      <c r="AD272" s="773"/>
      <c r="AE272" s="1798"/>
      <c r="AF272" s="773"/>
      <c r="AG272" s="1798"/>
      <c r="AH272" s="773"/>
      <c r="AI272" s="1798"/>
      <c r="AJ272" s="773"/>
      <c r="AK272" s="1798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529" t="s">
        <v>271</v>
      </c>
      <c r="G274" s="5170"/>
      <c r="H274" s="5170"/>
      <c r="I274" s="5170"/>
      <c r="J274" s="5170"/>
      <c r="K274" s="5170"/>
      <c r="L274" s="5170"/>
      <c r="M274" s="5170"/>
      <c r="N274" s="5170"/>
      <c r="O274" s="5170"/>
      <c r="P274" s="5170"/>
      <c r="Q274" s="5170"/>
      <c r="R274" s="5170"/>
      <c r="S274" s="5170"/>
      <c r="T274" s="5170"/>
      <c r="U274" s="5170"/>
      <c r="V274" s="5170"/>
      <c r="W274" s="5170"/>
      <c r="X274" s="5170"/>
      <c r="Y274" s="5170"/>
      <c r="Z274" s="5170"/>
      <c r="AA274" s="5170"/>
      <c r="AB274" s="5170"/>
      <c r="AC274" s="5170"/>
      <c r="AD274" s="5170"/>
      <c r="AE274" s="5170"/>
      <c r="AF274" s="5170"/>
      <c r="AG274" s="5170"/>
      <c r="AH274" s="5170"/>
      <c r="AI274" s="5170"/>
      <c r="AJ274" s="5170"/>
      <c r="AK274" s="5530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572"/>
      <c r="D275" s="4790"/>
      <c r="E275" s="5573"/>
      <c r="F275" s="5529" t="s">
        <v>183</v>
      </c>
      <c r="G275" s="5531"/>
      <c r="H275" s="5529" t="s">
        <v>184</v>
      </c>
      <c r="I275" s="5531"/>
      <c r="J275" s="5529" t="s">
        <v>119</v>
      </c>
      <c r="K275" s="5531"/>
      <c r="L275" s="5529" t="s">
        <v>12</v>
      </c>
      <c r="M275" s="5531"/>
      <c r="N275" s="5094" t="s">
        <v>13</v>
      </c>
      <c r="O275" s="5096"/>
      <c r="P275" s="5094" t="s">
        <v>14</v>
      </c>
      <c r="Q275" s="5096"/>
      <c r="R275" s="5094" t="s">
        <v>15</v>
      </c>
      <c r="S275" s="5096"/>
      <c r="T275" s="5094" t="s">
        <v>16</v>
      </c>
      <c r="U275" s="5096"/>
      <c r="V275" s="5094" t="s">
        <v>17</v>
      </c>
      <c r="W275" s="5096"/>
      <c r="X275" s="5094" t="s">
        <v>18</v>
      </c>
      <c r="Y275" s="5096"/>
      <c r="Z275" s="5094" t="s">
        <v>273</v>
      </c>
      <c r="AA275" s="5096"/>
      <c r="AB275" s="5094" t="s">
        <v>45</v>
      </c>
      <c r="AC275" s="5096"/>
      <c r="AD275" s="5094" t="s">
        <v>46</v>
      </c>
      <c r="AE275" s="5096"/>
      <c r="AF275" s="5094" t="s">
        <v>274</v>
      </c>
      <c r="AG275" s="5096"/>
      <c r="AH275" s="5094" t="s">
        <v>275</v>
      </c>
      <c r="AI275" s="5096"/>
      <c r="AJ275" s="5501" t="s">
        <v>276</v>
      </c>
      <c r="AK275" s="5532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589"/>
      <c r="B276" s="5588"/>
      <c r="C276" s="805" t="s">
        <v>97</v>
      </c>
      <c r="D276" s="806" t="s">
        <v>62</v>
      </c>
      <c r="E276" s="1542" t="s">
        <v>98</v>
      </c>
      <c r="F276" s="807" t="s">
        <v>62</v>
      </c>
      <c r="G276" s="686" t="s">
        <v>98</v>
      </c>
      <c r="H276" s="807" t="s">
        <v>62</v>
      </c>
      <c r="I276" s="686" t="s">
        <v>98</v>
      </c>
      <c r="J276" s="807" t="s">
        <v>62</v>
      </c>
      <c r="K276" s="686" t="s">
        <v>98</v>
      </c>
      <c r="L276" s="807" t="s">
        <v>62</v>
      </c>
      <c r="M276" s="686" t="s">
        <v>98</v>
      </c>
      <c r="N276" s="807" t="s">
        <v>62</v>
      </c>
      <c r="O276" s="686" t="s">
        <v>98</v>
      </c>
      <c r="P276" s="807" t="s">
        <v>62</v>
      </c>
      <c r="Q276" s="686" t="s">
        <v>98</v>
      </c>
      <c r="R276" s="807" t="s">
        <v>62</v>
      </c>
      <c r="S276" s="686" t="s">
        <v>98</v>
      </c>
      <c r="T276" s="1568" t="s">
        <v>62</v>
      </c>
      <c r="U276" s="1568" t="s">
        <v>98</v>
      </c>
      <c r="V276" s="1813" t="s">
        <v>62</v>
      </c>
      <c r="W276" s="686" t="s">
        <v>98</v>
      </c>
      <c r="X276" s="807" t="s">
        <v>62</v>
      </c>
      <c r="Y276" s="686" t="s">
        <v>98</v>
      </c>
      <c r="Z276" s="807" t="s">
        <v>62</v>
      </c>
      <c r="AA276" s="686" t="s">
        <v>98</v>
      </c>
      <c r="AB276" s="807" t="s">
        <v>62</v>
      </c>
      <c r="AC276" s="686" t="s">
        <v>98</v>
      </c>
      <c r="AD276" s="807" t="s">
        <v>62</v>
      </c>
      <c r="AE276" s="686" t="s">
        <v>98</v>
      </c>
      <c r="AF276" s="807" t="s">
        <v>62</v>
      </c>
      <c r="AG276" s="686" t="s">
        <v>98</v>
      </c>
      <c r="AH276" s="807" t="s">
        <v>62</v>
      </c>
      <c r="AI276" s="686" t="s">
        <v>98</v>
      </c>
      <c r="AJ276" s="807" t="s">
        <v>62</v>
      </c>
      <c r="AK276" s="687" t="s">
        <v>98</v>
      </c>
      <c r="AL276" s="5573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809">
        <f>SUM(D277+E277)</f>
        <v>0</v>
      </c>
      <c r="D277" s="810">
        <f>SUM(F277+H277+J277+L277+N277+P277+R277+T277+V277+X277+Z277+AB277+AD277+AF277+AH277+AJ277)</f>
        <v>0</v>
      </c>
      <c r="E277" s="1593">
        <f>SUM(G277+I277+K277+M277+O277+Q277+S277+U277+W277+Y277+AA277+AC277+AE277+AG277+AI277+AK277)</f>
        <v>0</v>
      </c>
      <c r="F277" s="1712"/>
      <c r="G277" s="1595"/>
      <c r="H277" s="1712"/>
      <c r="I277" s="1595"/>
      <c r="J277" s="1712"/>
      <c r="K277" s="1595"/>
      <c r="L277" s="1712"/>
      <c r="M277" s="1595"/>
      <c r="N277" s="1712"/>
      <c r="O277" s="1595"/>
      <c r="P277" s="1712"/>
      <c r="Q277" s="1595"/>
      <c r="R277" s="1712"/>
      <c r="S277" s="1595"/>
      <c r="T277" s="1712"/>
      <c r="U277" s="1595"/>
      <c r="V277" s="1712"/>
      <c r="W277" s="1595"/>
      <c r="X277" s="1712"/>
      <c r="Y277" s="1595"/>
      <c r="Z277" s="1712"/>
      <c r="AA277" s="1595"/>
      <c r="AB277" s="1712"/>
      <c r="AC277" s="1595"/>
      <c r="AD277" s="1712"/>
      <c r="AE277" s="1595"/>
      <c r="AF277" s="1712"/>
      <c r="AG277" s="1595"/>
      <c r="AH277" s="1712"/>
      <c r="AI277" s="1595"/>
      <c r="AJ277" s="1712"/>
      <c r="AK277" s="1598"/>
      <c r="AL277" s="1595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588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698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1759"/>
      <c r="AW279" s="1721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588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1765"/>
      <c r="AW280" s="1739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1765"/>
      <c r="AW281" s="1739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516" t="s">
        <v>281</v>
      </c>
      <c r="D282" s="5516"/>
      <c r="E282" s="5516"/>
      <c r="F282" s="5094" t="s">
        <v>282</v>
      </c>
      <c r="G282" s="5095"/>
      <c r="H282" s="5095"/>
      <c r="I282" s="5095"/>
      <c r="J282" s="5095"/>
      <c r="K282" s="5095"/>
      <c r="L282" s="5095"/>
      <c r="M282" s="5095"/>
      <c r="N282" s="5095"/>
      <c r="O282" s="5095"/>
      <c r="P282" s="5095"/>
      <c r="Q282" s="5095"/>
      <c r="R282" s="5095"/>
      <c r="S282" s="5095"/>
      <c r="T282" s="5095"/>
      <c r="U282" s="5095"/>
      <c r="V282" s="5095"/>
      <c r="W282" s="5095"/>
      <c r="X282" s="5095"/>
      <c r="Y282" s="5095"/>
      <c r="Z282" s="5095"/>
      <c r="AA282" s="5095"/>
      <c r="AB282" s="5095"/>
      <c r="AC282" s="5095"/>
      <c r="AD282" s="5095"/>
      <c r="AE282" s="5095"/>
      <c r="AF282" s="5095"/>
      <c r="AG282" s="5095"/>
      <c r="AH282" s="5095"/>
      <c r="AI282" s="5095"/>
      <c r="AJ282" s="5095"/>
      <c r="AK282" s="5095"/>
      <c r="AL282" s="5095"/>
      <c r="AM282" s="5325"/>
      <c r="AN282" s="5146" t="s">
        <v>85</v>
      </c>
      <c r="AO282" s="5146"/>
      <c r="AP282" s="5502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1765"/>
      <c r="AW282" s="1739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516"/>
      <c r="D283" s="5516"/>
      <c r="E283" s="5516"/>
      <c r="F283" s="5501" t="s">
        <v>284</v>
      </c>
      <c r="G283" s="5146"/>
      <c r="H283" s="5501" t="s">
        <v>183</v>
      </c>
      <c r="I283" s="5146"/>
      <c r="J283" s="5501" t="s">
        <v>184</v>
      </c>
      <c r="K283" s="5146"/>
      <c r="L283" s="5501" t="s">
        <v>119</v>
      </c>
      <c r="M283" s="5146"/>
      <c r="N283" s="5501" t="s">
        <v>12</v>
      </c>
      <c r="O283" s="5146"/>
      <c r="P283" s="5501" t="s">
        <v>121</v>
      </c>
      <c r="Q283" s="5502"/>
      <c r="R283" s="5501" t="s">
        <v>122</v>
      </c>
      <c r="S283" s="5502"/>
      <c r="T283" s="5501" t="s">
        <v>123</v>
      </c>
      <c r="U283" s="5502"/>
      <c r="V283" s="5501" t="s">
        <v>124</v>
      </c>
      <c r="W283" s="5502"/>
      <c r="X283" s="5501" t="s">
        <v>125</v>
      </c>
      <c r="Y283" s="5502"/>
      <c r="Z283" s="5501" t="s">
        <v>126</v>
      </c>
      <c r="AA283" s="5502"/>
      <c r="AB283" s="5501" t="s">
        <v>127</v>
      </c>
      <c r="AC283" s="5502"/>
      <c r="AD283" s="5501" t="s">
        <v>128</v>
      </c>
      <c r="AE283" s="5502"/>
      <c r="AF283" s="5501" t="s">
        <v>129</v>
      </c>
      <c r="AG283" s="5502"/>
      <c r="AH283" s="5501" t="s">
        <v>130</v>
      </c>
      <c r="AI283" s="5502"/>
      <c r="AJ283" s="5501" t="s">
        <v>131</v>
      </c>
      <c r="AK283" s="5502"/>
      <c r="AL283" s="5501" t="s">
        <v>132</v>
      </c>
      <c r="AM283" s="5532"/>
      <c r="AN283" s="4887" t="s">
        <v>285</v>
      </c>
      <c r="AO283" s="4887" t="s">
        <v>286</v>
      </c>
      <c r="AP283" s="4889" t="s">
        <v>287</v>
      </c>
      <c r="AQ283" s="5590"/>
      <c r="AR283" s="5591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572"/>
      <c r="B284" s="5573"/>
      <c r="C284" s="776" t="s">
        <v>97</v>
      </c>
      <c r="D284" s="1592" t="s">
        <v>62</v>
      </c>
      <c r="E284" s="1569" t="s">
        <v>98</v>
      </c>
      <c r="F284" s="776" t="s">
        <v>288</v>
      </c>
      <c r="G284" s="777" t="s">
        <v>98</v>
      </c>
      <c r="H284" s="776" t="s">
        <v>288</v>
      </c>
      <c r="I284" s="777" t="s">
        <v>98</v>
      </c>
      <c r="J284" s="776" t="s">
        <v>288</v>
      </c>
      <c r="K284" s="777" t="s">
        <v>98</v>
      </c>
      <c r="L284" s="776" t="s">
        <v>288</v>
      </c>
      <c r="M284" s="777" t="s">
        <v>98</v>
      </c>
      <c r="N284" s="776" t="s">
        <v>288</v>
      </c>
      <c r="O284" s="777" t="s">
        <v>98</v>
      </c>
      <c r="P284" s="776" t="s">
        <v>288</v>
      </c>
      <c r="Q284" s="777" t="s">
        <v>98</v>
      </c>
      <c r="R284" s="776" t="s">
        <v>288</v>
      </c>
      <c r="S284" s="777" t="s">
        <v>98</v>
      </c>
      <c r="T284" s="776" t="s">
        <v>288</v>
      </c>
      <c r="U284" s="777" t="s">
        <v>98</v>
      </c>
      <c r="V284" s="776" t="s">
        <v>288</v>
      </c>
      <c r="W284" s="777" t="s">
        <v>98</v>
      </c>
      <c r="X284" s="776" t="s">
        <v>288</v>
      </c>
      <c r="Y284" s="777" t="s">
        <v>98</v>
      </c>
      <c r="Z284" s="776" t="s">
        <v>288</v>
      </c>
      <c r="AA284" s="777" t="s">
        <v>98</v>
      </c>
      <c r="AB284" s="776" t="s">
        <v>288</v>
      </c>
      <c r="AC284" s="777" t="s">
        <v>98</v>
      </c>
      <c r="AD284" s="776" t="s">
        <v>288</v>
      </c>
      <c r="AE284" s="777" t="s">
        <v>98</v>
      </c>
      <c r="AF284" s="776" t="s">
        <v>288</v>
      </c>
      <c r="AG284" s="777" t="s">
        <v>98</v>
      </c>
      <c r="AH284" s="776" t="s">
        <v>288</v>
      </c>
      <c r="AI284" s="777" t="s">
        <v>98</v>
      </c>
      <c r="AJ284" s="776" t="s">
        <v>288</v>
      </c>
      <c r="AK284" s="777" t="s">
        <v>98</v>
      </c>
      <c r="AL284" s="776" t="s">
        <v>288</v>
      </c>
      <c r="AM284" s="811" t="s">
        <v>98</v>
      </c>
      <c r="AN284" s="5592"/>
      <c r="AO284" s="5592"/>
      <c r="AP284" s="5573"/>
      <c r="AQ284" s="776" t="s">
        <v>289</v>
      </c>
      <c r="AR284" s="1814" t="s">
        <v>290</v>
      </c>
      <c r="AS284" s="5383"/>
      <c r="AT284" s="5383"/>
      <c r="AU284" s="5573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454" t="s">
        <v>291</v>
      </c>
      <c r="B285" s="5455"/>
      <c r="C285" s="789">
        <f t="shared" ref="C285:C294" si="82">SUM(D285+E285)</f>
        <v>7</v>
      </c>
      <c r="D285" s="1792">
        <f>SUM(F285+H285+J285+L285+N285+P285+R285+T285+V285+X285+Z285+AB285+AD285+AF285+AH285+AJ285+AL285)</f>
        <v>2</v>
      </c>
      <c r="E285" s="1567">
        <f>SUM(G285+I285+K285+M285+O285+Q285+S285+U285+W285+Y285+AA285+AC285+AE285+AG285+AI285+AK285+AM285)</f>
        <v>5</v>
      </c>
      <c r="F285" s="789">
        <f>SUM(F295:F303)</f>
        <v>0</v>
      </c>
      <c r="G285" s="812">
        <f>SUM(G295:G303)</f>
        <v>0</v>
      </c>
      <c r="H285" s="789">
        <f>SUM(H295:H303)</f>
        <v>0</v>
      </c>
      <c r="I285" s="812">
        <f>SUM(I295:I303)</f>
        <v>0</v>
      </c>
      <c r="J285" s="789">
        <f>SUM(J295:J303)</f>
        <v>0</v>
      </c>
      <c r="K285" s="812">
        <f>SUM(K286:K303)</f>
        <v>0</v>
      </c>
      <c r="L285" s="789">
        <f>SUM(L295:L303)</f>
        <v>0</v>
      </c>
      <c r="M285" s="812">
        <f>SUM(M286:M303)</f>
        <v>0</v>
      </c>
      <c r="N285" s="789">
        <f>SUM(N295:N303)</f>
        <v>1</v>
      </c>
      <c r="O285" s="812">
        <f>SUM(O286:O303)</f>
        <v>2</v>
      </c>
      <c r="P285" s="789">
        <f>SUM(P295:P303)</f>
        <v>0</v>
      </c>
      <c r="Q285" s="812">
        <f>SUM(Q286:Q303)</f>
        <v>1</v>
      </c>
      <c r="R285" s="789">
        <f>SUM(R295:R303)</f>
        <v>1</v>
      </c>
      <c r="S285" s="812">
        <f>SUM(S286:S303)</f>
        <v>0</v>
      </c>
      <c r="T285" s="789">
        <f>SUM(T295:T303)</f>
        <v>0</v>
      </c>
      <c r="U285" s="812">
        <f>SUM(U286:U303)</f>
        <v>1</v>
      </c>
      <c r="V285" s="789">
        <f>SUM(V295:V303)</f>
        <v>0</v>
      </c>
      <c r="W285" s="812">
        <f>SUM(W286:W303)</f>
        <v>0</v>
      </c>
      <c r="X285" s="789">
        <f>SUM(X295:X303)</f>
        <v>0</v>
      </c>
      <c r="Y285" s="812">
        <f>SUM(Y286:Y303)</f>
        <v>0</v>
      </c>
      <c r="Z285" s="789">
        <f>SUM(Z295:Z303)</f>
        <v>0</v>
      </c>
      <c r="AA285" s="812">
        <f>SUM(AA286:AA303)</f>
        <v>1</v>
      </c>
      <c r="AB285" s="789">
        <f t="shared" ref="AB285:AM285" si="83">SUM(AB295:AB303)</f>
        <v>0</v>
      </c>
      <c r="AC285" s="812">
        <f>SUM(AC286:AC303)</f>
        <v>0</v>
      </c>
      <c r="AD285" s="789">
        <f t="shared" si="83"/>
        <v>0</v>
      </c>
      <c r="AE285" s="812">
        <f t="shared" si="83"/>
        <v>0</v>
      </c>
      <c r="AF285" s="789">
        <f t="shared" si="83"/>
        <v>0</v>
      </c>
      <c r="AG285" s="812">
        <f t="shared" si="83"/>
        <v>0</v>
      </c>
      <c r="AH285" s="789">
        <f t="shared" si="83"/>
        <v>0</v>
      </c>
      <c r="AI285" s="812">
        <f t="shared" si="83"/>
        <v>0</v>
      </c>
      <c r="AJ285" s="789">
        <f t="shared" si="83"/>
        <v>0</v>
      </c>
      <c r="AK285" s="812">
        <f t="shared" si="83"/>
        <v>0</v>
      </c>
      <c r="AL285" s="789">
        <f>SUM(AL295:AL303)</f>
        <v>0</v>
      </c>
      <c r="AM285" s="813">
        <f t="shared" si="83"/>
        <v>0</v>
      </c>
      <c r="AN285" s="802">
        <f t="shared" ref="AN285:AU285" si="84">SUM(AN286:AN303)</f>
        <v>1</v>
      </c>
      <c r="AO285" s="802">
        <f t="shared" si="84"/>
        <v>1</v>
      </c>
      <c r="AP285" s="814">
        <f t="shared" si="84"/>
        <v>0</v>
      </c>
      <c r="AQ285" s="789">
        <f t="shared" si="84"/>
        <v>0</v>
      </c>
      <c r="AR285" s="814">
        <f t="shared" si="84"/>
        <v>1</v>
      </c>
      <c r="AS285" s="815">
        <f t="shared" si="84"/>
        <v>0</v>
      </c>
      <c r="AT285" s="815">
        <f t="shared" si="84"/>
        <v>0</v>
      </c>
      <c r="AU285" s="1567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1815" t="s">
        <v>33</v>
      </c>
      <c r="C286" s="234">
        <f t="shared" si="82"/>
        <v>0</v>
      </c>
      <c r="D286" s="1816"/>
      <c r="E286" s="1817">
        <f t="shared" ref="E286:E294" si="85">SUM(K286+M286+O286+Q286+S286+U286+W286+Y286+AA286+AC286)</f>
        <v>0</v>
      </c>
      <c r="F286" s="1818"/>
      <c r="G286" s="507"/>
      <c r="H286" s="1818"/>
      <c r="I286" s="507"/>
      <c r="J286" s="1818"/>
      <c r="K286" s="57"/>
      <c r="L286" s="1818"/>
      <c r="M286" s="57"/>
      <c r="N286" s="1818"/>
      <c r="O286" s="57"/>
      <c r="P286" s="1818"/>
      <c r="Q286" s="57"/>
      <c r="R286" s="1818"/>
      <c r="S286" s="57"/>
      <c r="T286" s="1818"/>
      <c r="U286" s="57"/>
      <c r="V286" s="1818"/>
      <c r="W286" s="57"/>
      <c r="X286" s="1818"/>
      <c r="Y286" s="57"/>
      <c r="Z286" s="1818"/>
      <c r="AA286" s="57"/>
      <c r="AB286" s="1818"/>
      <c r="AC286" s="57"/>
      <c r="AD286" s="1818"/>
      <c r="AE286" s="507"/>
      <c r="AF286" s="1818"/>
      <c r="AG286" s="507"/>
      <c r="AH286" s="1818"/>
      <c r="AI286" s="507"/>
      <c r="AJ286" s="1818"/>
      <c r="AK286" s="507"/>
      <c r="AL286" s="1818"/>
      <c r="AM286" s="551"/>
      <c r="AN286" s="1819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1552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1547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1547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1547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1547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1547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1547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593"/>
      <c r="B294" s="1555" t="s">
        <v>299</v>
      </c>
      <c r="C294" s="287">
        <f t="shared" si="82"/>
        <v>0</v>
      </c>
      <c r="D294" s="559"/>
      <c r="E294" s="1550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1815" t="s">
        <v>33</v>
      </c>
      <c r="C295" s="436">
        <f t="shared" ref="C295:C303" si="93">SUM(D295+E295)</f>
        <v>3</v>
      </c>
      <c r="D295" s="437">
        <f>SUM(F295+H295+J295+L295+N295+P295+R295+T295+V295+X295+Z295+AB295+AD295+AF295+AH295+AJ295+AL295)</f>
        <v>1</v>
      </c>
      <c r="E295" s="1552">
        <f>SUM(G295+I295+K295+M295+O295+Q295+S295+U295+W295+Y295+AA295+AC295+AE295+AG295+AI295+AK295+AM295)</f>
        <v>2</v>
      </c>
      <c r="F295" s="1169"/>
      <c r="G295" s="1170"/>
      <c r="H295" s="1171"/>
      <c r="I295" s="1170"/>
      <c r="J295" s="1171"/>
      <c r="K295" s="381"/>
      <c r="L295" s="1172"/>
      <c r="M295" s="1170"/>
      <c r="N295" s="1171">
        <v>1</v>
      </c>
      <c r="O295" s="1173">
        <v>1</v>
      </c>
      <c r="P295" s="1169"/>
      <c r="Q295" s="1170">
        <v>1</v>
      </c>
      <c r="R295" s="1171"/>
      <c r="S295" s="1173"/>
      <c r="T295" s="1169"/>
      <c r="U295" s="1170"/>
      <c r="V295" s="1171"/>
      <c r="W295" s="1173"/>
      <c r="X295" s="1169"/>
      <c r="Y295" s="1170"/>
      <c r="Z295" s="1171"/>
      <c r="AA295" s="1173"/>
      <c r="AB295" s="1169"/>
      <c r="AC295" s="1170"/>
      <c r="AD295" s="1171"/>
      <c r="AE295" s="1173"/>
      <c r="AF295" s="1169"/>
      <c r="AG295" s="1170"/>
      <c r="AH295" s="1171"/>
      <c r="AI295" s="1173"/>
      <c r="AJ295" s="1169"/>
      <c r="AK295" s="1170"/>
      <c r="AL295" s="1171"/>
      <c r="AM295" s="1591"/>
      <c r="AN295" s="1819">
        <v>0</v>
      </c>
      <c r="AO295" s="373">
        <v>0</v>
      </c>
      <c r="AP295" s="57">
        <v>0</v>
      </c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1552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3</v>
      </c>
      <c r="D297" s="235">
        <f t="shared" si="94"/>
        <v>1</v>
      </c>
      <c r="E297" s="1547">
        <f t="shared" si="94"/>
        <v>2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>
        <v>1</v>
      </c>
      <c r="S297" s="38"/>
      <c r="T297" s="36"/>
      <c r="U297" s="41">
        <v>1</v>
      </c>
      <c r="V297" s="237"/>
      <c r="W297" s="38"/>
      <c r="X297" s="36"/>
      <c r="Y297" s="41"/>
      <c r="Z297" s="237"/>
      <c r="AA297" s="38">
        <v>1</v>
      </c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>
        <v>1</v>
      </c>
      <c r="AO297" s="237">
        <v>1</v>
      </c>
      <c r="AP297" s="40">
        <v>0</v>
      </c>
      <c r="AQ297" s="36">
        <v>0</v>
      </c>
      <c r="AR297" s="40">
        <v>1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1547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1547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1547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1</v>
      </c>
      <c r="D301" s="235">
        <f t="shared" si="94"/>
        <v>0</v>
      </c>
      <c r="E301" s="1547">
        <f t="shared" si="94"/>
        <v>1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>
        <v>1</v>
      </c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>
        <v>0</v>
      </c>
      <c r="AO301" s="237">
        <v>0</v>
      </c>
      <c r="AP301" s="40">
        <v>0</v>
      </c>
      <c r="AQ301" s="36">
        <v>0</v>
      </c>
      <c r="AR301" s="40">
        <v>0</v>
      </c>
      <c r="AS301" s="240">
        <v>0</v>
      </c>
      <c r="AT301" s="240">
        <v>0</v>
      </c>
      <c r="AU301" s="40">
        <v>0</v>
      </c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1547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593"/>
      <c r="B303" s="1555" t="s">
        <v>299</v>
      </c>
      <c r="C303" s="287">
        <f t="shared" si="93"/>
        <v>0</v>
      </c>
      <c r="D303" s="288">
        <f t="shared" si="94"/>
        <v>0</v>
      </c>
      <c r="E303" s="1550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1820"/>
      <c r="AY303" s="1821"/>
      <c r="AZ303" s="1821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1820"/>
      <c r="AY304" s="1821"/>
      <c r="AZ304" s="1821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094" t="s">
        <v>302</v>
      </c>
      <c r="G305" s="5095"/>
      <c r="H305" s="5095"/>
      <c r="I305" s="5095"/>
      <c r="J305" s="5095"/>
      <c r="K305" s="5095"/>
      <c r="L305" s="5095"/>
      <c r="M305" s="5095"/>
      <c r="N305" s="5095"/>
      <c r="O305" s="5095"/>
      <c r="P305" s="5095"/>
      <c r="Q305" s="5095"/>
      <c r="R305" s="5095"/>
      <c r="S305" s="5095"/>
      <c r="T305" s="5095"/>
      <c r="U305" s="5095"/>
      <c r="V305" s="5095"/>
      <c r="W305" s="5095"/>
      <c r="X305" s="5095"/>
      <c r="Y305" s="5095"/>
      <c r="Z305" s="5095"/>
      <c r="AA305" s="5095"/>
      <c r="AB305" s="5095"/>
      <c r="AC305" s="5095"/>
      <c r="AD305" s="5095"/>
      <c r="AE305" s="5095"/>
      <c r="AF305" s="5095"/>
      <c r="AG305" s="5095"/>
      <c r="AH305" s="5095"/>
      <c r="AI305" s="5095"/>
      <c r="AJ305" s="5095"/>
      <c r="AK305" s="5095"/>
      <c r="AL305" s="5095"/>
      <c r="AM305" s="5095"/>
      <c r="AN305" s="5095"/>
      <c r="AO305" s="5095"/>
      <c r="AP305" s="5095"/>
      <c r="AQ305" s="5095"/>
      <c r="AR305" s="5095"/>
      <c r="AS305" s="5325"/>
      <c r="AT305" s="5178" t="s">
        <v>283</v>
      </c>
      <c r="AU305" s="5537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595"/>
      <c r="D306" s="4909"/>
      <c r="E306" s="5593"/>
      <c r="F306" s="5501" t="s">
        <v>303</v>
      </c>
      <c r="G306" s="5146"/>
      <c r="H306" s="5501" t="s">
        <v>304</v>
      </c>
      <c r="I306" s="5146"/>
      <c r="J306" s="5501" t="s">
        <v>305</v>
      </c>
      <c r="K306" s="5146"/>
      <c r="L306" s="5501" t="s">
        <v>306</v>
      </c>
      <c r="M306" s="5146"/>
      <c r="N306" s="5501" t="s">
        <v>307</v>
      </c>
      <c r="O306" s="5146"/>
      <c r="P306" s="5501" t="s">
        <v>184</v>
      </c>
      <c r="Q306" s="5146"/>
      <c r="R306" s="5501" t="s">
        <v>119</v>
      </c>
      <c r="S306" s="5146"/>
      <c r="T306" s="5501" t="s">
        <v>12</v>
      </c>
      <c r="U306" s="5146"/>
      <c r="V306" s="5501" t="s">
        <v>121</v>
      </c>
      <c r="W306" s="5502"/>
      <c r="X306" s="5501" t="s">
        <v>122</v>
      </c>
      <c r="Y306" s="5502"/>
      <c r="Z306" s="5501" t="s">
        <v>123</v>
      </c>
      <c r="AA306" s="5502"/>
      <c r="AB306" s="5501" t="s">
        <v>124</v>
      </c>
      <c r="AC306" s="5502"/>
      <c r="AD306" s="5501" t="s">
        <v>125</v>
      </c>
      <c r="AE306" s="5502"/>
      <c r="AF306" s="5501" t="s">
        <v>126</v>
      </c>
      <c r="AG306" s="5502"/>
      <c r="AH306" s="5501" t="s">
        <v>127</v>
      </c>
      <c r="AI306" s="5502"/>
      <c r="AJ306" s="5501" t="s">
        <v>128</v>
      </c>
      <c r="AK306" s="5502"/>
      <c r="AL306" s="5501" t="s">
        <v>129</v>
      </c>
      <c r="AM306" s="5502"/>
      <c r="AN306" s="5501" t="s">
        <v>130</v>
      </c>
      <c r="AO306" s="5502"/>
      <c r="AP306" s="5501" t="s">
        <v>131</v>
      </c>
      <c r="AQ306" s="5502"/>
      <c r="AR306" s="5501" t="s">
        <v>132</v>
      </c>
      <c r="AS306" s="5532"/>
      <c r="AT306" s="5184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572"/>
      <c r="B307" s="5573"/>
      <c r="C307" s="1822" t="s">
        <v>97</v>
      </c>
      <c r="D307" s="1563" t="s">
        <v>62</v>
      </c>
      <c r="E307" s="1543" t="s">
        <v>98</v>
      </c>
      <c r="F307" s="1822" t="s">
        <v>288</v>
      </c>
      <c r="G307" s="1823" t="s">
        <v>98</v>
      </c>
      <c r="H307" s="1822" t="s">
        <v>288</v>
      </c>
      <c r="I307" s="1823" t="s">
        <v>98</v>
      </c>
      <c r="J307" s="1822" t="s">
        <v>288</v>
      </c>
      <c r="K307" s="1823" t="s">
        <v>98</v>
      </c>
      <c r="L307" s="1822" t="s">
        <v>288</v>
      </c>
      <c r="M307" s="1823" t="s">
        <v>98</v>
      </c>
      <c r="N307" s="1822" t="s">
        <v>288</v>
      </c>
      <c r="O307" s="1823" t="s">
        <v>98</v>
      </c>
      <c r="P307" s="1822" t="s">
        <v>288</v>
      </c>
      <c r="Q307" s="1823" t="s">
        <v>98</v>
      </c>
      <c r="R307" s="1822" t="s">
        <v>288</v>
      </c>
      <c r="S307" s="1823" t="s">
        <v>98</v>
      </c>
      <c r="T307" s="1822" t="s">
        <v>288</v>
      </c>
      <c r="U307" s="1823" t="s">
        <v>98</v>
      </c>
      <c r="V307" s="1822" t="s">
        <v>288</v>
      </c>
      <c r="W307" s="1823" t="s">
        <v>98</v>
      </c>
      <c r="X307" s="1822" t="s">
        <v>288</v>
      </c>
      <c r="Y307" s="1823" t="s">
        <v>98</v>
      </c>
      <c r="Z307" s="1822" t="s">
        <v>288</v>
      </c>
      <c r="AA307" s="1823" t="s">
        <v>98</v>
      </c>
      <c r="AB307" s="1822" t="s">
        <v>288</v>
      </c>
      <c r="AC307" s="1823" t="s">
        <v>98</v>
      </c>
      <c r="AD307" s="1822" t="s">
        <v>288</v>
      </c>
      <c r="AE307" s="1823" t="s">
        <v>98</v>
      </c>
      <c r="AF307" s="1822" t="s">
        <v>288</v>
      </c>
      <c r="AG307" s="1823" t="s">
        <v>98</v>
      </c>
      <c r="AH307" s="1822" t="s">
        <v>288</v>
      </c>
      <c r="AI307" s="1823" t="s">
        <v>98</v>
      </c>
      <c r="AJ307" s="1822" t="s">
        <v>288</v>
      </c>
      <c r="AK307" s="1823" t="s">
        <v>98</v>
      </c>
      <c r="AL307" s="1822" t="s">
        <v>288</v>
      </c>
      <c r="AM307" s="1823" t="s">
        <v>98</v>
      </c>
      <c r="AN307" s="1822" t="s">
        <v>288</v>
      </c>
      <c r="AO307" s="1823" t="s">
        <v>98</v>
      </c>
      <c r="AP307" s="1822" t="s">
        <v>288</v>
      </c>
      <c r="AQ307" s="1823" t="s">
        <v>98</v>
      </c>
      <c r="AR307" s="1822" t="s">
        <v>288</v>
      </c>
      <c r="AS307" s="1824" t="s">
        <v>98</v>
      </c>
      <c r="AT307" s="5597"/>
      <c r="AU307" s="5573"/>
      <c r="AV307" s="5383"/>
      <c r="AW307" s="5573"/>
      <c r="AX307" s="5573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1817" t="s">
        <v>185</v>
      </c>
      <c r="C308" s="320">
        <f>SUM(D308+E308)</f>
        <v>0</v>
      </c>
      <c r="D308" s="1825"/>
      <c r="E308" s="1826">
        <f>+Q308+S308+U308+W308+Y308+AA308+AC308+AE308+AG308+AI308</f>
        <v>0</v>
      </c>
      <c r="F308" s="1827"/>
      <c r="G308" s="1828"/>
      <c r="H308" s="1827"/>
      <c r="I308" s="1828"/>
      <c r="J308" s="1827"/>
      <c r="K308" s="1829"/>
      <c r="L308" s="1827"/>
      <c r="M308" s="1830"/>
      <c r="N308" s="1827"/>
      <c r="O308" s="1829"/>
      <c r="P308" s="1827"/>
      <c r="Q308" s="1831"/>
      <c r="R308" s="1827"/>
      <c r="S308" s="1831"/>
      <c r="T308" s="1827"/>
      <c r="U308" s="1831"/>
      <c r="V308" s="1827"/>
      <c r="W308" s="1831"/>
      <c r="X308" s="1827"/>
      <c r="Y308" s="1831"/>
      <c r="Z308" s="1827"/>
      <c r="AA308" s="1831"/>
      <c r="AB308" s="1827"/>
      <c r="AC308" s="1831"/>
      <c r="AD308" s="1827"/>
      <c r="AE308" s="1831"/>
      <c r="AF308" s="1827"/>
      <c r="AG308" s="1831"/>
      <c r="AH308" s="1827"/>
      <c r="AI308" s="1831"/>
      <c r="AJ308" s="1827"/>
      <c r="AK308" s="1828"/>
      <c r="AL308" s="1827"/>
      <c r="AM308" s="1828"/>
      <c r="AN308" s="1827"/>
      <c r="AO308" s="1828"/>
      <c r="AP308" s="1827"/>
      <c r="AQ308" s="1828"/>
      <c r="AR308" s="1827"/>
      <c r="AS308" s="1832"/>
      <c r="AT308" s="1831"/>
      <c r="AU308" s="1833"/>
      <c r="AV308" s="1834"/>
      <c r="AW308" s="1833"/>
      <c r="AX308" s="1833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383"/>
      <c r="B309" s="1797" t="s">
        <v>300</v>
      </c>
      <c r="C309" s="723">
        <f t="shared" ref="C309:C318" si="95">SUM(D309+E309)</f>
        <v>5</v>
      </c>
      <c r="D309" s="577">
        <f>SUM(F309+H309+J309+L309+N309+P309+R309+T309+V309+X309+Z309+AB309+AD309+AF309+AH309+AJ309+AL309+AN309+AP309+AR309)</f>
        <v>5</v>
      </c>
      <c r="E309" s="578">
        <f>SUM(G309+I309+K309+M309+O309+Q309+S309+U309+W309+Y309+AA309+AC309+AE309+AG309+AI309+AK309+AM309+AO309+AQ309+AS309)</f>
        <v>0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>
        <v>1</v>
      </c>
      <c r="U309" s="493"/>
      <c r="V309" s="724">
        <v>1</v>
      </c>
      <c r="W309" s="493"/>
      <c r="X309" s="724">
        <v>1</v>
      </c>
      <c r="Y309" s="493"/>
      <c r="Z309" s="724">
        <v>1</v>
      </c>
      <c r="AA309" s="493"/>
      <c r="AB309" s="724">
        <v>1</v>
      </c>
      <c r="AC309" s="493"/>
      <c r="AD309" s="724"/>
      <c r="AE309" s="493"/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697">
        <v>0</v>
      </c>
      <c r="AW309" s="417">
        <v>2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179" t="s">
        <v>308</v>
      </c>
      <c r="B310" s="5538"/>
      <c r="C310" s="1835">
        <f t="shared" si="95"/>
        <v>0</v>
      </c>
      <c r="D310" s="1836">
        <f t="shared" ref="D310" si="102">SUM(F310+H310+J310+L310+N310+P310+R310+T310+V310+X310+Z310+AB310+AD310+AF310+AH310+AJ310+AL310+AN310+AP310+AR310)</f>
        <v>0</v>
      </c>
      <c r="E310" s="1585">
        <f t="shared" ref="E310" si="103">SUM(G310+I310+K310+M310+O310+Q310+S310+U310+W310+Y310+AA310+AC310+AE310+AG310+AI310+AK310+AM310+AO310+AQ310+AS310)</f>
        <v>0</v>
      </c>
      <c r="F310" s="1837"/>
      <c r="G310" s="803"/>
      <c r="H310" s="1837"/>
      <c r="I310" s="803"/>
      <c r="J310" s="1837"/>
      <c r="K310" s="780"/>
      <c r="L310" s="1837"/>
      <c r="M310" s="796"/>
      <c r="N310" s="1837"/>
      <c r="O310" s="780"/>
      <c r="P310" s="1837"/>
      <c r="Q310" s="803"/>
      <c r="R310" s="1837"/>
      <c r="S310" s="803"/>
      <c r="T310" s="1837"/>
      <c r="U310" s="803"/>
      <c r="V310" s="1837"/>
      <c r="W310" s="803"/>
      <c r="X310" s="1837"/>
      <c r="Y310" s="803"/>
      <c r="Z310" s="1837"/>
      <c r="AA310" s="803"/>
      <c r="AB310" s="1837"/>
      <c r="AC310" s="803"/>
      <c r="AD310" s="1837"/>
      <c r="AE310" s="803"/>
      <c r="AF310" s="1837"/>
      <c r="AG310" s="803"/>
      <c r="AH310" s="1837"/>
      <c r="AI310" s="803"/>
      <c r="AJ310" s="1837"/>
      <c r="AK310" s="803"/>
      <c r="AL310" s="1837"/>
      <c r="AM310" s="803"/>
      <c r="AN310" s="1837"/>
      <c r="AO310" s="803"/>
      <c r="AP310" s="1837"/>
      <c r="AQ310" s="803"/>
      <c r="AR310" s="1837"/>
      <c r="AS310" s="1502"/>
      <c r="AT310" s="803"/>
      <c r="AU310" s="780"/>
      <c r="AV310" s="1838"/>
      <c r="AW310" s="780"/>
      <c r="AX310" s="780"/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594" t="s">
        <v>309</v>
      </c>
      <c r="B311" s="5594"/>
      <c r="C311" s="1839">
        <f t="shared" si="95"/>
        <v>2</v>
      </c>
      <c r="D311" s="1840">
        <f t="shared" ref="D311:E312" si="104">SUM(F311+H311+J311+L311+N311+P311+R311+T311+V311+X311+Z311+AB311+AD311+AF311+AH311+AJ311+AL311+AN311+AP311+AR311)</f>
        <v>2</v>
      </c>
      <c r="E311" s="1841">
        <f t="shared" si="104"/>
        <v>0</v>
      </c>
      <c r="F311" s="804"/>
      <c r="G311" s="586"/>
      <c r="H311" s="804"/>
      <c r="I311" s="586"/>
      <c r="J311" s="804"/>
      <c r="K311" s="587"/>
      <c r="L311" s="804"/>
      <c r="M311" s="588"/>
      <c r="N311" s="804"/>
      <c r="O311" s="587"/>
      <c r="P311" s="804"/>
      <c r="Q311" s="586"/>
      <c r="R311" s="804"/>
      <c r="S311" s="586"/>
      <c r="T311" s="804">
        <v>1</v>
      </c>
      <c r="U311" s="586"/>
      <c r="V311" s="804"/>
      <c r="W311" s="586"/>
      <c r="X311" s="804"/>
      <c r="Y311" s="586"/>
      <c r="Z311" s="804"/>
      <c r="AA311" s="586"/>
      <c r="AB311" s="804">
        <v>1</v>
      </c>
      <c r="AC311" s="586"/>
      <c r="AD311" s="804"/>
      <c r="AE311" s="586"/>
      <c r="AF311" s="804"/>
      <c r="AG311" s="586"/>
      <c r="AH311" s="804"/>
      <c r="AI311" s="586"/>
      <c r="AJ311" s="804"/>
      <c r="AK311" s="586"/>
      <c r="AL311" s="804"/>
      <c r="AM311" s="586"/>
      <c r="AN311" s="804"/>
      <c r="AO311" s="586"/>
      <c r="AP311" s="804"/>
      <c r="AQ311" s="586"/>
      <c r="AR311" s="804"/>
      <c r="AS311" s="589"/>
      <c r="AT311" s="586">
        <v>0</v>
      </c>
      <c r="AU311" s="587">
        <v>0</v>
      </c>
      <c r="AV311" s="816">
        <v>0</v>
      </c>
      <c r="AW311" s="587">
        <v>1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1554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1548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1554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1546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1546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0</v>
      </c>
      <c r="D317" s="235">
        <f t="shared" si="106"/>
        <v>0</v>
      </c>
      <c r="E317" s="236">
        <f t="shared" si="106"/>
        <v>0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/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/>
      <c r="AU317" s="40"/>
      <c r="AV317" s="240"/>
      <c r="AW317" s="40"/>
      <c r="AX317" s="40"/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383"/>
      <c r="B318" s="1842" t="s">
        <v>317</v>
      </c>
      <c r="C318" s="779">
        <f t="shared" si="95"/>
        <v>2</v>
      </c>
      <c r="D318" s="701">
        <f t="shared" si="106"/>
        <v>2</v>
      </c>
      <c r="E318" s="1812">
        <f t="shared" si="106"/>
        <v>0</v>
      </c>
      <c r="F318" s="773"/>
      <c r="G318" s="1808"/>
      <c r="H318" s="773"/>
      <c r="I318" s="1808"/>
      <c r="J318" s="773"/>
      <c r="K318" s="1798"/>
      <c r="L318" s="773"/>
      <c r="M318" s="428"/>
      <c r="N318" s="773"/>
      <c r="O318" s="1798"/>
      <c r="P318" s="773"/>
      <c r="Q318" s="1808"/>
      <c r="R318" s="773"/>
      <c r="S318" s="1808"/>
      <c r="T318" s="773">
        <v>1</v>
      </c>
      <c r="U318" s="1808"/>
      <c r="V318" s="773"/>
      <c r="W318" s="1808"/>
      <c r="X318" s="773"/>
      <c r="Y318" s="1808"/>
      <c r="Z318" s="773"/>
      <c r="AA318" s="1808"/>
      <c r="AB318" s="773">
        <v>1</v>
      </c>
      <c r="AC318" s="1808"/>
      <c r="AD318" s="773"/>
      <c r="AE318" s="1808"/>
      <c r="AF318" s="773"/>
      <c r="AG318" s="1808"/>
      <c r="AH318" s="773"/>
      <c r="AI318" s="1808"/>
      <c r="AJ318" s="773"/>
      <c r="AK318" s="1808"/>
      <c r="AL318" s="773"/>
      <c r="AM318" s="1808"/>
      <c r="AN318" s="773"/>
      <c r="AO318" s="1808"/>
      <c r="AP318" s="773"/>
      <c r="AQ318" s="1808"/>
      <c r="AR318" s="773"/>
      <c r="AS318" s="1843"/>
      <c r="AT318" s="1808">
        <v>0</v>
      </c>
      <c r="AU318" s="1798">
        <v>0</v>
      </c>
      <c r="AV318" s="795">
        <v>0</v>
      </c>
      <c r="AW318" s="1798">
        <v>1</v>
      </c>
      <c r="AX318" s="1798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1844"/>
      <c r="AN319" s="1844"/>
      <c r="AO319" s="1844"/>
      <c r="AP319" s="1844"/>
      <c r="AQ319" s="1844"/>
      <c r="AR319" s="1844"/>
      <c r="AS319" s="1844"/>
      <c r="AT319" s="1844"/>
      <c r="AU319" s="1844"/>
      <c r="AV319" s="1845"/>
      <c r="AW319" s="1845"/>
      <c r="AX319" s="1845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596" t="s">
        <v>281</v>
      </c>
      <c r="D320" s="5596"/>
      <c r="E320" s="5596"/>
      <c r="F320" s="5094" t="s">
        <v>271</v>
      </c>
      <c r="G320" s="5095"/>
      <c r="H320" s="5095"/>
      <c r="I320" s="5095"/>
      <c r="J320" s="5095"/>
      <c r="K320" s="5095"/>
      <c r="L320" s="5095"/>
      <c r="M320" s="5095"/>
      <c r="N320" s="5095"/>
      <c r="O320" s="5095"/>
      <c r="P320" s="5095"/>
      <c r="Q320" s="5095"/>
      <c r="R320" s="5095"/>
      <c r="S320" s="5095"/>
      <c r="T320" s="5095"/>
      <c r="U320" s="5095"/>
      <c r="V320" s="5095"/>
      <c r="W320" s="5095"/>
      <c r="X320" s="5095"/>
      <c r="Y320" s="5095"/>
      <c r="Z320" s="5095"/>
      <c r="AA320" s="5095"/>
      <c r="AB320" s="5095"/>
      <c r="AC320" s="5095"/>
      <c r="AD320" s="5095"/>
      <c r="AE320" s="5095"/>
      <c r="AF320" s="5095"/>
      <c r="AG320" s="5325"/>
      <c r="AH320" s="4917" t="s">
        <v>283</v>
      </c>
      <c r="AI320" s="4918"/>
      <c r="AJ320" s="5186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596"/>
      <c r="D321" s="5596"/>
      <c r="E321" s="5596"/>
      <c r="F321" s="5501" t="s">
        <v>119</v>
      </c>
      <c r="G321" s="5146"/>
      <c r="H321" s="5501" t="s">
        <v>12</v>
      </c>
      <c r="I321" s="5146"/>
      <c r="J321" s="5501" t="s">
        <v>121</v>
      </c>
      <c r="K321" s="5502"/>
      <c r="L321" s="5501" t="s">
        <v>122</v>
      </c>
      <c r="M321" s="5502"/>
      <c r="N321" s="5501" t="s">
        <v>123</v>
      </c>
      <c r="O321" s="5502"/>
      <c r="P321" s="5501" t="s">
        <v>124</v>
      </c>
      <c r="Q321" s="5502"/>
      <c r="R321" s="5501" t="s">
        <v>125</v>
      </c>
      <c r="S321" s="5502"/>
      <c r="T321" s="5501" t="s">
        <v>126</v>
      </c>
      <c r="U321" s="5502"/>
      <c r="V321" s="5501" t="s">
        <v>127</v>
      </c>
      <c r="W321" s="5502"/>
      <c r="X321" s="5501" t="s">
        <v>128</v>
      </c>
      <c r="Y321" s="5502"/>
      <c r="Z321" s="5501" t="s">
        <v>129</v>
      </c>
      <c r="AA321" s="5502"/>
      <c r="AB321" s="5501" t="s">
        <v>130</v>
      </c>
      <c r="AC321" s="5502"/>
      <c r="AD321" s="5501" t="s">
        <v>131</v>
      </c>
      <c r="AE321" s="5502"/>
      <c r="AF321" s="5501" t="s">
        <v>132</v>
      </c>
      <c r="AG321" s="5532"/>
      <c r="AH321" s="4919"/>
      <c r="AI321" s="5591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572"/>
      <c r="B322" s="5573"/>
      <c r="C322" s="1846" t="s">
        <v>97</v>
      </c>
      <c r="D322" s="1847" t="s">
        <v>62</v>
      </c>
      <c r="E322" s="1569" t="s">
        <v>98</v>
      </c>
      <c r="F322" s="1846" t="s">
        <v>288</v>
      </c>
      <c r="G322" s="1848" t="s">
        <v>98</v>
      </c>
      <c r="H322" s="1846" t="s">
        <v>288</v>
      </c>
      <c r="I322" s="1848" t="s">
        <v>98</v>
      </c>
      <c r="J322" s="1846" t="s">
        <v>288</v>
      </c>
      <c r="K322" s="1848" t="s">
        <v>98</v>
      </c>
      <c r="L322" s="1846" t="s">
        <v>288</v>
      </c>
      <c r="M322" s="1848" t="s">
        <v>98</v>
      </c>
      <c r="N322" s="1846" t="s">
        <v>288</v>
      </c>
      <c r="O322" s="1848" t="s">
        <v>98</v>
      </c>
      <c r="P322" s="1846" t="s">
        <v>288</v>
      </c>
      <c r="Q322" s="1848" t="s">
        <v>98</v>
      </c>
      <c r="R322" s="1846" t="s">
        <v>288</v>
      </c>
      <c r="S322" s="1848" t="s">
        <v>98</v>
      </c>
      <c r="T322" s="1846" t="s">
        <v>288</v>
      </c>
      <c r="U322" s="1848" t="s">
        <v>98</v>
      </c>
      <c r="V322" s="1846" t="s">
        <v>288</v>
      </c>
      <c r="W322" s="1848" t="s">
        <v>98</v>
      </c>
      <c r="X322" s="1846" t="s">
        <v>288</v>
      </c>
      <c r="Y322" s="1848" t="s">
        <v>98</v>
      </c>
      <c r="Z322" s="1846" t="s">
        <v>288</v>
      </c>
      <c r="AA322" s="1848" t="s">
        <v>98</v>
      </c>
      <c r="AB322" s="1846" t="s">
        <v>288</v>
      </c>
      <c r="AC322" s="1848" t="s">
        <v>98</v>
      </c>
      <c r="AD322" s="1846" t="s">
        <v>288</v>
      </c>
      <c r="AE322" s="1848" t="s">
        <v>98</v>
      </c>
      <c r="AF322" s="1846" t="s">
        <v>288</v>
      </c>
      <c r="AG322" s="1849" t="s">
        <v>98</v>
      </c>
      <c r="AH322" s="786" t="s">
        <v>289</v>
      </c>
      <c r="AI322" s="1814" t="s">
        <v>290</v>
      </c>
      <c r="AJ322" s="5448"/>
      <c r="AK322" s="5573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817">
        <f>SUM(D323+E323)</f>
        <v>0</v>
      </c>
      <c r="D323" s="818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804"/>
      <c r="G323" s="586"/>
      <c r="H323" s="804"/>
      <c r="I323" s="586"/>
      <c r="J323" s="804"/>
      <c r="K323" s="586"/>
      <c r="L323" s="804"/>
      <c r="M323" s="586"/>
      <c r="N323" s="804"/>
      <c r="O323" s="586"/>
      <c r="P323" s="804"/>
      <c r="Q323" s="586"/>
      <c r="R323" s="804"/>
      <c r="S323" s="586"/>
      <c r="T323" s="804"/>
      <c r="U323" s="586"/>
      <c r="V323" s="804"/>
      <c r="W323" s="586"/>
      <c r="X323" s="804"/>
      <c r="Y323" s="586"/>
      <c r="Z323" s="804"/>
      <c r="AA323" s="586"/>
      <c r="AB323" s="804"/>
      <c r="AC323" s="586"/>
      <c r="AD323" s="804"/>
      <c r="AE323" s="586"/>
      <c r="AF323" s="804"/>
      <c r="AG323" s="589"/>
      <c r="AH323" s="586"/>
      <c r="AI323" s="617"/>
      <c r="AJ323" s="804"/>
      <c r="AK323" s="587"/>
      <c r="AL323" s="211"/>
      <c r="AM323" s="14"/>
      <c r="AN323" s="14"/>
      <c r="AO323" s="14"/>
      <c r="AP323" s="14"/>
      <c r="AQ323" s="14"/>
      <c r="AR323" s="1850"/>
      <c r="AS323" s="1850"/>
      <c r="AT323" s="1850"/>
      <c r="AU323" s="1850"/>
      <c r="AV323" s="1850"/>
      <c r="AW323" s="1850"/>
      <c r="AX323" s="1850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1850"/>
      <c r="AS324" s="1850"/>
      <c r="AT324" s="1850"/>
      <c r="AU324" s="1850"/>
      <c r="AV324" s="1850"/>
      <c r="AW324" s="1850"/>
      <c r="AX324" s="1850"/>
    </row>
    <row r="325" spans="1:94" ht="18.75" customHeight="1" thickTop="1" x14ac:dyDescent="0.2">
      <c r="A325" s="5598" t="s">
        <v>319</v>
      </c>
      <c r="B325" s="5598"/>
      <c r="C325" s="779">
        <f>SUM(D325+E325)</f>
        <v>0</v>
      </c>
      <c r="D325" s="701">
        <f t="shared" si="107"/>
        <v>0</v>
      </c>
      <c r="E325" s="1797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1852" t="s">
        <v>320</v>
      </c>
      <c r="B326" s="1853"/>
      <c r="C326" s="1854"/>
      <c r="D326" s="1854"/>
      <c r="E326" s="1854"/>
      <c r="F326" s="1854"/>
      <c r="G326" s="1854"/>
      <c r="H326" s="1854"/>
      <c r="I326" s="1854"/>
      <c r="J326" s="1854"/>
      <c r="K326" s="1854"/>
      <c r="L326" s="1854"/>
      <c r="M326" s="1854"/>
      <c r="N326" s="1854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572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1855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5572"/>
      <c r="C328" s="4790"/>
      <c r="D328" s="5573"/>
      <c r="E328" s="5501" t="s">
        <v>182</v>
      </c>
      <c r="F328" s="5502"/>
      <c r="G328" s="5501" t="s">
        <v>183</v>
      </c>
      <c r="H328" s="5502"/>
      <c r="I328" s="5501" t="s">
        <v>184</v>
      </c>
      <c r="J328" s="5502"/>
      <c r="K328" s="5501" t="s">
        <v>119</v>
      </c>
      <c r="L328" s="5502"/>
      <c r="M328" s="5501" t="s">
        <v>12</v>
      </c>
      <c r="N328" s="550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383"/>
      <c r="B329" s="699" t="s">
        <v>97</v>
      </c>
      <c r="C329" s="1856" t="s">
        <v>62</v>
      </c>
      <c r="D329" s="1814" t="s">
        <v>98</v>
      </c>
      <c r="E329" s="1846" t="s">
        <v>62</v>
      </c>
      <c r="F329" s="1559" t="s">
        <v>98</v>
      </c>
      <c r="G329" s="1846" t="s">
        <v>62</v>
      </c>
      <c r="H329" s="1559" t="s">
        <v>98</v>
      </c>
      <c r="I329" s="1846" t="s">
        <v>62</v>
      </c>
      <c r="J329" s="1559" t="s">
        <v>98</v>
      </c>
      <c r="K329" s="1846" t="s">
        <v>62</v>
      </c>
      <c r="L329" s="1559" t="s">
        <v>98</v>
      </c>
      <c r="M329" s="1846" t="s">
        <v>62</v>
      </c>
      <c r="N329" s="1559" t="s">
        <v>98</v>
      </c>
    </row>
    <row r="330" spans="1:94" ht="20.25" customHeight="1" x14ac:dyDescent="0.2">
      <c r="A330" s="1857" t="s">
        <v>73</v>
      </c>
      <c r="B330" s="1857">
        <f>SUM(C330+D330)</f>
        <v>0</v>
      </c>
      <c r="C330" s="1858">
        <f>SUM(E330+G330+I330+K330+M330)</f>
        <v>0</v>
      </c>
      <c r="D330" s="1859">
        <f>SUM(F330+H330+J330+L330+N330)</f>
        <v>0</v>
      </c>
      <c r="E330" s="1860"/>
      <c r="F330" s="1861"/>
      <c r="G330" s="1860"/>
      <c r="H330" s="1861"/>
      <c r="I330" s="1860"/>
      <c r="J330" s="1862"/>
      <c r="K330" s="1860"/>
      <c r="L330" s="1862"/>
      <c r="M330" s="1863"/>
      <c r="N330" s="1862"/>
      <c r="O330" s="3"/>
    </row>
    <row r="331" spans="1:94" ht="21.75" customHeight="1" x14ac:dyDescent="0.2">
      <c r="A331" s="1842" t="s">
        <v>85</v>
      </c>
      <c r="B331" s="1842">
        <f>SUM(C331+D331)</f>
        <v>0</v>
      </c>
      <c r="C331" s="1864">
        <f>SUM(E331+G331+I331+K331+M331)</f>
        <v>0</v>
      </c>
      <c r="D331" s="1865">
        <f>SUM(F331+H331+J331+L331+N331)</f>
        <v>0</v>
      </c>
      <c r="E331" s="773"/>
      <c r="F331" s="1798"/>
      <c r="G331" s="773"/>
      <c r="H331" s="955"/>
      <c r="I331" s="773"/>
      <c r="J331" s="1798"/>
      <c r="K331" s="773"/>
      <c r="L331" s="1798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5599" t="s">
        <v>322</v>
      </c>
      <c r="D333" s="5599"/>
      <c r="E333" s="5599"/>
      <c r="F333" s="5501" t="s">
        <v>323</v>
      </c>
      <c r="G333" s="5146"/>
      <c r="H333" s="5146"/>
      <c r="I333" s="5146"/>
      <c r="J333" s="5146"/>
      <c r="K333" s="5146"/>
      <c r="L333" s="5146"/>
      <c r="M333" s="5146"/>
      <c r="N333" s="5146"/>
      <c r="O333" s="5146"/>
      <c r="P333" s="5146"/>
      <c r="Q333" s="5146"/>
      <c r="R333" s="5146"/>
      <c r="S333" s="5146"/>
      <c r="T333" s="5146"/>
      <c r="U333" s="5146"/>
      <c r="V333" s="5146"/>
      <c r="W333" s="5146"/>
      <c r="X333" s="5146"/>
      <c r="Y333" s="5146"/>
      <c r="Z333" s="5146"/>
      <c r="AA333" s="5146"/>
      <c r="AB333" s="5146"/>
      <c r="AC333" s="5146"/>
      <c r="AD333" s="5146"/>
      <c r="AE333" s="5146"/>
      <c r="AF333" s="5146"/>
      <c r="AG333" s="5532"/>
      <c r="AH333" s="4887" t="s">
        <v>272</v>
      </c>
      <c r="AI333" s="5189" t="s">
        <v>8</v>
      </c>
      <c r="AJ333" s="4889" t="s">
        <v>7</v>
      </c>
      <c r="AK333" s="5501" t="s">
        <v>325</v>
      </c>
      <c r="AL333" s="5146"/>
      <c r="AM333" s="5502"/>
      <c r="AN333" s="5088" t="s">
        <v>326</v>
      </c>
      <c r="BT333" s="3"/>
    </row>
    <row r="334" spans="1:94" ht="30.6" customHeight="1" x14ac:dyDescent="0.2">
      <c r="A334" s="5009"/>
      <c r="B334" s="5009"/>
      <c r="C334" s="5599"/>
      <c r="D334" s="5599"/>
      <c r="E334" s="5599"/>
      <c r="F334" s="5501" t="s">
        <v>119</v>
      </c>
      <c r="G334" s="5502"/>
      <c r="H334" s="5501" t="s">
        <v>12</v>
      </c>
      <c r="I334" s="5502"/>
      <c r="J334" s="5501" t="s">
        <v>121</v>
      </c>
      <c r="K334" s="5502"/>
      <c r="L334" s="5501" t="s">
        <v>122</v>
      </c>
      <c r="M334" s="5502"/>
      <c r="N334" s="5501" t="s">
        <v>123</v>
      </c>
      <c r="O334" s="5502"/>
      <c r="P334" s="5501" t="s">
        <v>124</v>
      </c>
      <c r="Q334" s="5502"/>
      <c r="R334" s="5501" t="s">
        <v>125</v>
      </c>
      <c r="S334" s="5502"/>
      <c r="T334" s="5501" t="s">
        <v>126</v>
      </c>
      <c r="U334" s="5502"/>
      <c r="V334" s="5501" t="s">
        <v>127</v>
      </c>
      <c r="W334" s="5502"/>
      <c r="X334" s="5501" t="s">
        <v>128</v>
      </c>
      <c r="Y334" s="5502"/>
      <c r="Z334" s="5501" t="s">
        <v>129</v>
      </c>
      <c r="AA334" s="5502"/>
      <c r="AB334" s="5501" t="s">
        <v>130</v>
      </c>
      <c r="AC334" s="5502"/>
      <c r="AD334" s="5501" t="s">
        <v>131</v>
      </c>
      <c r="AE334" s="5502"/>
      <c r="AF334" s="5501" t="s">
        <v>132</v>
      </c>
      <c r="AG334" s="5532"/>
      <c r="AH334" s="4939"/>
      <c r="AI334" s="4938"/>
      <c r="AJ334" s="4729"/>
      <c r="AK334" s="5186" t="s">
        <v>327</v>
      </c>
      <c r="AL334" s="5189" t="s">
        <v>328</v>
      </c>
      <c r="AM334" s="5190" t="s">
        <v>329</v>
      </c>
      <c r="AN334" s="5009"/>
      <c r="BT334" s="3"/>
    </row>
    <row r="335" spans="1:94" x14ac:dyDescent="0.2">
      <c r="A335" s="5383"/>
      <c r="B335" s="5383"/>
      <c r="C335" s="1866" t="s">
        <v>97</v>
      </c>
      <c r="D335" s="1867" t="s">
        <v>62</v>
      </c>
      <c r="E335" s="1559" t="s">
        <v>98</v>
      </c>
      <c r="F335" s="1846" t="s">
        <v>62</v>
      </c>
      <c r="G335" s="1559" t="s">
        <v>98</v>
      </c>
      <c r="H335" s="1846" t="s">
        <v>62</v>
      </c>
      <c r="I335" s="1559" t="s">
        <v>98</v>
      </c>
      <c r="J335" s="1846" t="s">
        <v>288</v>
      </c>
      <c r="K335" s="1559" t="s">
        <v>98</v>
      </c>
      <c r="L335" s="1846" t="s">
        <v>288</v>
      </c>
      <c r="M335" s="1559" t="s">
        <v>98</v>
      </c>
      <c r="N335" s="1846" t="s">
        <v>288</v>
      </c>
      <c r="O335" s="1559" t="s">
        <v>98</v>
      </c>
      <c r="P335" s="1846" t="s">
        <v>288</v>
      </c>
      <c r="Q335" s="1559" t="s">
        <v>98</v>
      </c>
      <c r="R335" s="1846" t="s">
        <v>288</v>
      </c>
      <c r="S335" s="1559" t="s">
        <v>98</v>
      </c>
      <c r="T335" s="1846" t="s">
        <v>288</v>
      </c>
      <c r="U335" s="1559" t="s">
        <v>98</v>
      </c>
      <c r="V335" s="1846" t="s">
        <v>288</v>
      </c>
      <c r="W335" s="1559" t="s">
        <v>98</v>
      </c>
      <c r="X335" s="1846" t="s">
        <v>288</v>
      </c>
      <c r="Y335" s="1559" t="s">
        <v>98</v>
      </c>
      <c r="Z335" s="1846" t="s">
        <v>288</v>
      </c>
      <c r="AA335" s="1559" t="s">
        <v>98</v>
      </c>
      <c r="AB335" s="1846" t="s">
        <v>288</v>
      </c>
      <c r="AC335" s="1559" t="s">
        <v>98</v>
      </c>
      <c r="AD335" s="1846" t="s">
        <v>288</v>
      </c>
      <c r="AE335" s="1559" t="s">
        <v>98</v>
      </c>
      <c r="AF335" s="1846" t="s">
        <v>288</v>
      </c>
      <c r="AG335" s="1560" t="s">
        <v>98</v>
      </c>
      <c r="AH335" s="5592"/>
      <c r="AI335" s="5548"/>
      <c r="AJ335" s="5573"/>
      <c r="AK335" s="5448"/>
      <c r="AL335" s="5548"/>
      <c r="AM335" s="5452"/>
      <c r="AN335" s="5383"/>
      <c r="BT335" s="3"/>
    </row>
    <row r="336" spans="1:94" x14ac:dyDescent="0.2">
      <c r="A336" s="5088" t="s">
        <v>73</v>
      </c>
      <c r="B336" s="1868" t="s">
        <v>330</v>
      </c>
      <c r="C336" s="1869">
        <f>SUM(D336+E336)</f>
        <v>0</v>
      </c>
      <c r="D336" s="1870">
        <f>SUM(F336+H336+J336+L336+N336+P336+R336+T336+V336+X336+Z336+AB336+AD336+AF336)</f>
        <v>0</v>
      </c>
      <c r="E336" s="1871">
        <f>SUM(G336+I336+K336+M336+O336+Q336+S336+U336+W336+Y336+AA336+AC336+AE336+AG336)</f>
        <v>0</v>
      </c>
      <c r="F336" s="1860"/>
      <c r="G336" s="1861"/>
      <c r="H336" s="1860"/>
      <c r="I336" s="1861"/>
      <c r="J336" s="1860"/>
      <c r="K336" s="1861"/>
      <c r="L336" s="1860"/>
      <c r="M336" s="1861"/>
      <c r="N336" s="1860"/>
      <c r="O336" s="1861"/>
      <c r="P336" s="1860"/>
      <c r="Q336" s="1861"/>
      <c r="R336" s="1860"/>
      <c r="S336" s="1861"/>
      <c r="T336" s="1860"/>
      <c r="U336" s="1861"/>
      <c r="V336" s="1860"/>
      <c r="W336" s="1861"/>
      <c r="X336" s="1860"/>
      <c r="Y336" s="1861"/>
      <c r="Z336" s="1860"/>
      <c r="AA336" s="1861"/>
      <c r="AB336" s="1860"/>
      <c r="AC336" s="1861"/>
      <c r="AD336" s="1860"/>
      <c r="AE336" s="1861"/>
      <c r="AF336" s="1860"/>
      <c r="AG336" s="1872"/>
      <c r="AH336" s="1873"/>
      <c r="AI336" s="1874"/>
      <c r="AJ336" s="1862"/>
      <c r="AK336" s="1875"/>
      <c r="AL336" s="1876"/>
      <c r="AM336" s="1877"/>
      <c r="AN336" s="1877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383"/>
      <c r="B338" s="788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1868" t="s">
        <v>330</v>
      </c>
      <c r="C339" s="1869">
        <f t="shared" si="108"/>
        <v>0</v>
      </c>
      <c r="D339" s="1870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1557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383"/>
      <c r="B341" s="788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773"/>
      <c r="G341" s="1798"/>
      <c r="H341" s="773"/>
      <c r="I341" s="1798"/>
      <c r="J341" s="773"/>
      <c r="K341" s="1798"/>
      <c r="L341" s="773"/>
      <c r="M341" s="1798"/>
      <c r="N341" s="773"/>
      <c r="O341" s="1798"/>
      <c r="P341" s="773"/>
      <c r="Q341" s="1798"/>
      <c r="R341" s="773"/>
      <c r="S341" s="1798"/>
      <c r="T341" s="773"/>
      <c r="U341" s="1798"/>
      <c r="V341" s="773"/>
      <c r="W341" s="1798"/>
      <c r="X341" s="773"/>
      <c r="Y341" s="1798"/>
      <c r="Z341" s="773"/>
      <c r="AA341" s="1798"/>
      <c r="AB341" s="773"/>
      <c r="AC341" s="1798"/>
      <c r="AD341" s="773"/>
      <c r="AE341" s="1798"/>
      <c r="AF341" s="773"/>
      <c r="AG341" s="1843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333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BCE01AEE-F868-4D99-9CD9-B8D1DF26DE7C}">
      <formula1>0</formula1>
    </dataValidation>
    <dataValidation type="whole" allowBlank="1" showInputMessage="1" showErrorMessage="1" sqref="A311:A314 A305:B309 B311:B316 C305:E318 F305:AX307" xr:uid="{0012C2AF-B17A-47B9-A939-2C1414DE287C}">
      <formula1>0</formula1>
      <formula2>1E+30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7FF68-1577-4AB8-9F38-966EE3DA73A2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</row>
    <row r="3" spans="1:92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",[8]NOMBRE!B6," - ","( ",[8]NOMBRE!C6,[8]NOMBRE!D6," )")</f>
        <v>MES: JULIO - ( 07 )</v>
      </c>
      <c r="AE4" s="1900"/>
      <c r="AF4" s="1900"/>
      <c r="AG4" s="1900"/>
      <c r="AH4" s="1900"/>
      <c r="AI4" s="1900"/>
      <c r="AJ4" s="1900"/>
      <c r="AK4" s="1900"/>
      <c r="AL4" s="1900"/>
      <c r="AM4" s="1900"/>
      <c r="AN4" s="1900"/>
      <c r="AO4" s="1900"/>
      <c r="AP4" s="1900"/>
      <c r="AQ4" s="1900"/>
      <c r="AR4" s="1900"/>
      <c r="AS4" s="1900"/>
      <c r="AT4" s="1900"/>
      <c r="AU4" s="1900"/>
      <c r="AV4" s="1900"/>
      <c r="AW4" s="1900"/>
    </row>
    <row r="5" spans="1:92" ht="16.350000000000001" customHeight="1" x14ac:dyDescent="0.2">
      <c r="A5" s="1" t="str">
        <f>CONCATENATE("AÑO: ",[8]NOMBRE!B7)</f>
        <v>AÑO: 2022</v>
      </c>
      <c r="AE5" s="1900"/>
      <c r="AF5" s="1900"/>
      <c r="AG5" s="1900"/>
      <c r="AH5" s="1900"/>
      <c r="AI5" s="1900"/>
      <c r="AJ5" s="1900"/>
      <c r="AK5" s="1900"/>
      <c r="AL5" s="1900"/>
      <c r="AM5" s="1900"/>
      <c r="AN5" s="1900"/>
      <c r="AO5" s="1900"/>
      <c r="AP5" s="1900"/>
      <c r="AQ5" s="1900"/>
      <c r="AR5" s="1900"/>
      <c r="AS5" s="1900"/>
      <c r="AT5" s="1900"/>
      <c r="AU5" s="1900"/>
      <c r="AV5" s="1900"/>
      <c r="AW5" s="1900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1901"/>
      <c r="AF6" s="1901"/>
      <c r="AG6" s="1901"/>
      <c r="AH6" s="1901"/>
      <c r="AI6" s="1901"/>
      <c r="AJ6" s="1901"/>
      <c r="AK6" s="1901"/>
      <c r="AL6" s="1901"/>
      <c r="AM6" s="1901"/>
      <c r="AN6" s="1901"/>
      <c r="AO6" s="1901"/>
      <c r="AP6" s="1901"/>
      <c r="AQ6" s="1901"/>
      <c r="AR6" s="1901"/>
      <c r="AS6" s="1901"/>
      <c r="AT6" s="1901"/>
      <c r="AU6" s="1901"/>
      <c r="AV6" s="1901"/>
      <c r="AW6" s="1900"/>
    </row>
    <row r="7" spans="1:92" ht="15" x14ac:dyDescent="0.2">
      <c r="A7" s="9"/>
      <c r="B7" s="9"/>
      <c r="C7" s="1600"/>
      <c r="D7" s="1600"/>
      <c r="E7" s="1600"/>
      <c r="F7" s="1600"/>
      <c r="G7" s="1600"/>
      <c r="H7" s="1600"/>
      <c r="I7" s="1600"/>
      <c r="J7" s="1600"/>
      <c r="K7" s="1600"/>
      <c r="L7" s="1600"/>
      <c r="M7" s="1600"/>
      <c r="N7" s="1600"/>
      <c r="O7" s="1600"/>
      <c r="P7" s="1600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1901"/>
      <c r="AF7" s="1901"/>
      <c r="AG7" s="1901"/>
      <c r="AH7" s="1901"/>
      <c r="AI7" s="1901"/>
      <c r="AJ7" s="1901"/>
      <c r="AK7" s="1901"/>
      <c r="AL7" s="1901"/>
      <c r="AM7" s="1901"/>
      <c r="AN7" s="1901"/>
      <c r="AO7" s="1901"/>
      <c r="AP7" s="1901"/>
      <c r="AQ7" s="1901"/>
      <c r="AR7" s="1901"/>
      <c r="AS7" s="1901"/>
      <c r="AT7" s="1901"/>
      <c r="AU7" s="1901"/>
      <c r="AV7" s="1901"/>
      <c r="AW7" s="1900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1901"/>
      <c r="AF8" s="1901"/>
      <c r="AG8" s="1901"/>
      <c r="AH8" s="1901"/>
      <c r="AI8" s="1901"/>
      <c r="AJ8" s="1901"/>
      <c r="AK8" s="1901"/>
      <c r="AL8" s="1901"/>
      <c r="AM8" s="1901"/>
      <c r="AN8" s="1901"/>
      <c r="AO8" s="1901"/>
      <c r="AP8" s="1901"/>
      <c r="AQ8" s="1901"/>
      <c r="AR8" s="1901"/>
      <c r="AS8" s="1901"/>
      <c r="AT8" s="1901"/>
      <c r="AU8" s="1901"/>
      <c r="AV8" s="1901"/>
      <c r="AW8" s="1900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088" t="s">
        <v>4</v>
      </c>
      <c r="D9" s="5094" t="s">
        <v>5</v>
      </c>
      <c r="E9" s="5095"/>
      <c r="F9" s="5095"/>
      <c r="G9" s="5095"/>
      <c r="H9" s="5095"/>
      <c r="I9" s="5095"/>
      <c r="J9" s="5095"/>
      <c r="K9" s="5095"/>
      <c r="L9" s="5095"/>
      <c r="M9" s="5325"/>
      <c r="N9" s="4889" t="s">
        <v>6</v>
      </c>
      <c r="O9" s="5088" t="s">
        <v>7</v>
      </c>
      <c r="P9" s="5088" t="s">
        <v>8</v>
      </c>
      <c r="Q9" s="5088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901"/>
      <c r="AG9" s="1901"/>
      <c r="AH9" s="1901"/>
      <c r="AI9" s="1901"/>
      <c r="AJ9" s="1901"/>
      <c r="AK9" s="1901"/>
      <c r="AL9" s="1901"/>
      <c r="AM9" s="1901"/>
      <c r="AN9" s="1901"/>
      <c r="AO9" s="1901"/>
      <c r="AP9" s="1902"/>
      <c r="AQ9" s="1902"/>
      <c r="AR9" s="1902"/>
      <c r="AS9" s="1902"/>
      <c r="AT9" s="1902"/>
      <c r="AU9" s="1902"/>
      <c r="AV9" s="1902"/>
      <c r="AW9" s="1902"/>
      <c r="AX9" s="1900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551"/>
      <c r="D10" s="776" t="s">
        <v>10</v>
      </c>
      <c r="E10" s="1903" t="s">
        <v>11</v>
      </c>
      <c r="F10" s="1903" t="s">
        <v>12</v>
      </c>
      <c r="G10" s="1903" t="s">
        <v>13</v>
      </c>
      <c r="H10" s="1903" t="s">
        <v>14</v>
      </c>
      <c r="I10" s="1903" t="s">
        <v>15</v>
      </c>
      <c r="J10" s="1903" t="s">
        <v>16</v>
      </c>
      <c r="K10" s="1903" t="s">
        <v>17</v>
      </c>
      <c r="L10" s="1903" t="s">
        <v>18</v>
      </c>
      <c r="M10" s="1574" t="s">
        <v>19</v>
      </c>
      <c r="N10" s="5196"/>
      <c r="O10" s="5551"/>
      <c r="P10" s="5551"/>
      <c r="Q10" s="5551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1904"/>
      <c r="AG10" s="1904"/>
      <c r="AH10" s="1904"/>
      <c r="AI10" s="1904"/>
      <c r="AJ10" s="1904"/>
      <c r="AK10" s="1904"/>
      <c r="AL10" s="1904"/>
      <c r="AM10" s="1904"/>
      <c r="AN10" s="1904"/>
      <c r="AO10" s="1905"/>
      <c r="AP10" s="1905"/>
      <c r="AQ10" s="1905"/>
      <c r="AR10" s="1905"/>
      <c r="AS10" s="1905"/>
      <c r="AT10" s="1905"/>
      <c r="AU10" s="1905"/>
      <c r="AV10" s="1905"/>
      <c r="AW10" s="1905"/>
      <c r="AX10" s="1900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602" t="s">
        <v>20</v>
      </c>
      <c r="B11" s="5602"/>
      <c r="C11" s="1906">
        <f>SUM(D11:M11)</f>
        <v>0</v>
      </c>
      <c r="D11" s="1860"/>
      <c r="E11" s="1874"/>
      <c r="F11" s="1874"/>
      <c r="G11" s="1874"/>
      <c r="H11" s="1874"/>
      <c r="I11" s="1874"/>
      <c r="J11" s="1874"/>
      <c r="K11" s="1874"/>
      <c r="L11" s="1907"/>
      <c r="M11" s="1908"/>
      <c r="N11" s="1861"/>
      <c r="O11" s="1862"/>
      <c r="P11" s="1862"/>
      <c r="Q11" s="1862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1904"/>
      <c r="AG11" s="1904"/>
      <c r="AH11" s="1904"/>
      <c r="AI11" s="1904"/>
      <c r="AJ11" s="1904"/>
      <c r="AK11" s="1905"/>
      <c r="AL11" s="1905"/>
      <c r="AM11" s="1905"/>
      <c r="AN11" s="1905"/>
      <c r="AO11" s="1905"/>
      <c r="AP11" s="1905"/>
      <c r="AQ11" s="1905"/>
      <c r="AR11" s="1905"/>
      <c r="AS11" s="1905"/>
      <c r="AT11" s="1905"/>
      <c r="AU11" s="1905"/>
      <c r="AV11" s="1905"/>
      <c r="AW11" s="1905"/>
      <c r="AX11" s="1900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IF(C11&lt;[8]A03!C79,1,0)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1904"/>
      <c r="AG12" s="1904"/>
      <c r="AH12" s="1904"/>
      <c r="AI12" s="1904"/>
      <c r="AJ12" s="1904"/>
      <c r="AK12" s="1905"/>
      <c r="AL12" s="1905"/>
      <c r="AM12" s="1905"/>
      <c r="AN12" s="1905"/>
      <c r="AO12" s="1904"/>
      <c r="AP12" s="1904"/>
      <c r="AQ12" s="1905"/>
      <c r="AR12" s="1905"/>
      <c r="AS12" s="1905"/>
      <c r="AT12" s="1905"/>
      <c r="AU12" s="1905"/>
      <c r="AV12" s="1905"/>
      <c r="AW12" s="1905"/>
      <c r="AX12" s="1900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1904"/>
      <c r="AG13" s="1904"/>
      <c r="AH13" s="1904"/>
      <c r="AI13" s="1904"/>
      <c r="AJ13" s="1904"/>
      <c r="AK13" s="1905"/>
      <c r="AL13" s="1905"/>
      <c r="AM13" s="1905"/>
      <c r="AN13" s="1905"/>
      <c r="AO13" s="1904"/>
      <c r="AP13" s="1904"/>
      <c r="AQ13" s="1904"/>
      <c r="AR13" s="1905"/>
      <c r="AS13" s="1905"/>
      <c r="AT13" s="1905"/>
      <c r="AU13" s="1905"/>
      <c r="AV13" s="1905"/>
      <c r="AW13" s="1905"/>
      <c r="AX13" s="1900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1904"/>
      <c r="AG14" s="1904"/>
      <c r="AH14" s="1904"/>
      <c r="AI14" s="1904"/>
      <c r="AJ14" s="1904"/>
      <c r="AK14" s="1904"/>
      <c r="AL14" s="1904"/>
      <c r="AM14" s="1904"/>
      <c r="AN14" s="1904"/>
      <c r="AO14" s="1905"/>
      <c r="AP14" s="1905"/>
      <c r="AQ14" s="1905"/>
      <c r="AR14" s="1905"/>
      <c r="AS14" s="1905"/>
      <c r="AT14" s="1905"/>
      <c r="AU14" s="1905"/>
      <c r="AV14" s="1905"/>
      <c r="AW14" s="1905"/>
      <c r="AX14" s="1900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1904"/>
      <c r="AF15" s="1904"/>
      <c r="AG15" s="1904"/>
      <c r="AH15" s="1904"/>
      <c r="AI15" s="1904"/>
      <c r="AJ15" s="1904"/>
      <c r="AK15" s="1904"/>
      <c r="AL15" s="1904"/>
      <c r="AM15" s="1904"/>
      <c r="AN15" s="1904"/>
      <c r="AO15" s="1904"/>
      <c r="AP15" s="1904"/>
      <c r="AQ15" s="1904"/>
      <c r="AR15" s="1904"/>
      <c r="AS15" s="1904"/>
      <c r="AT15" s="1904"/>
      <c r="AU15" s="1904"/>
      <c r="AV15" s="1904"/>
      <c r="AW15" s="1900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186" t="s">
        <v>26</v>
      </c>
      <c r="D16" s="5189" t="s">
        <v>27</v>
      </c>
      <c r="E16" s="5189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1904"/>
      <c r="AF16" s="1905"/>
      <c r="AG16" s="1905"/>
      <c r="AH16" s="1905"/>
      <c r="AI16" s="1905"/>
      <c r="AJ16" s="1905"/>
      <c r="AK16" s="1905"/>
      <c r="AL16" s="1905"/>
      <c r="AM16" s="1905"/>
      <c r="AN16" s="1905"/>
      <c r="AO16" s="1905"/>
      <c r="AP16" s="1905"/>
      <c r="AQ16" s="1905"/>
      <c r="AR16" s="1905"/>
      <c r="AS16" s="1905"/>
      <c r="AT16" s="1905"/>
      <c r="AU16" s="1905"/>
      <c r="AV16" s="1905"/>
      <c r="AW16" s="1900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448"/>
      <c r="D17" s="5548"/>
      <c r="E17" s="5548"/>
      <c r="F17" s="519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1904"/>
      <c r="AF17" s="1905"/>
      <c r="AG17" s="1905"/>
      <c r="AH17" s="1905"/>
      <c r="AI17" s="1905"/>
      <c r="AJ17" s="1905"/>
      <c r="AK17" s="1905"/>
      <c r="AL17" s="1905"/>
      <c r="AM17" s="1905"/>
      <c r="AN17" s="1905"/>
      <c r="AO17" s="1905"/>
      <c r="AP17" s="1905"/>
      <c r="AQ17" s="1905"/>
      <c r="AR17" s="1905"/>
      <c r="AS17" s="1905"/>
      <c r="AT17" s="1905"/>
      <c r="AU17" s="1905"/>
      <c r="AV17" s="1905"/>
      <c r="AW17" s="1900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454" t="s">
        <v>28</v>
      </c>
      <c r="B18" s="5455"/>
      <c r="C18" s="1909">
        <v>111</v>
      </c>
      <c r="D18" s="1910">
        <v>0</v>
      </c>
      <c r="E18" s="1910">
        <v>0</v>
      </c>
      <c r="F18" s="1911">
        <v>3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1904"/>
      <c r="AF18" s="1905"/>
      <c r="AG18" s="1905"/>
      <c r="AH18" s="1905"/>
      <c r="AI18" s="1905"/>
      <c r="AJ18" s="1905"/>
      <c r="AK18" s="1905"/>
      <c r="AL18" s="1905"/>
      <c r="AM18" s="1905"/>
      <c r="AN18" s="1905"/>
      <c r="AO18" s="1905"/>
      <c r="AP18" s="1905"/>
      <c r="AQ18" s="1905"/>
      <c r="AR18" s="1905"/>
      <c r="AS18" s="1905"/>
      <c r="AT18" s="1905"/>
      <c r="AU18" s="1905"/>
      <c r="AV18" s="1905"/>
      <c r="AW18" s="1900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600" t="s">
        <v>29</v>
      </c>
      <c r="B19" s="5601"/>
      <c r="C19" s="55">
        <v>1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1912"/>
      <c r="AF19" s="1913"/>
      <c r="AG19" s="1913"/>
      <c r="AH19" s="1913"/>
      <c r="AI19" s="1913"/>
      <c r="AJ19" s="1913"/>
      <c r="AK19" s="1913"/>
      <c r="AL19" s="1913"/>
      <c r="AM19" s="1913"/>
      <c r="AN19" s="1913"/>
      <c r="AO19" s="1913"/>
      <c r="AP19" s="1913"/>
      <c r="AQ19" s="1913"/>
      <c r="AR19" s="1913"/>
      <c r="AS19" s="1913"/>
      <c r="AT19" s="1913"/>
      <c r="AU19" s="1913"/>
      <c r="AV19" s="1913"/>
      <c r="AW19" s="1914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1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1912"/>
      <c r="AF20" s="1913"/>
      <c r="AG20" s="1913"/>
      <c r="AH20" s="1913"/>
      <c r="AI20" s="1913"/>
      <c r="AJ20" s="1913"/>
      <c r="AK20" s="1913"/>
      <c r="AL20" s="1913"/>
      <c r="AM20" s="1913"/>
      <c r="AN20" s="1913"/>
      <c r="AO20" s="1913"/>
      <c r="AP20" s="1913"/>
      <c r="AQ20" s="1913"/>
      <c r="AR20" s="1913"/>
      <c r="AS20" s="1913"/>
      <c r="AT20" s="1913"/>
      <c r="AU20" s="1913"/>
      <c r="AV20" s="1913"/>
      <c r="AW20" s="1914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11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1912"/>
      <c r="AF21" s="1913"/>
      <c r="AG21" s="1913"/>
      <c r="AH21" s="1913"/>
      <c r="AI21" s="1913"/>
      <c r="AJ21" s="1913"/>
      <c r="AK21" s="1913"/>
      <c r="AL21" s="1913"/>
      <c r="AM21" s="1913"/>
      <c r="AN21" s="1913"/>
      <c r="AO21" s="1913"/>
      <c r="AP21" s="1913"/>
      <c r="AQ21" s="1913"/>
      <c r="AR21" s="1913"/>
      <c r="AS21" s="1913"/>
      <c r="AT21" s="1913"/>
      <c r="AU21" s="1913"/>
      <c r="AV21" s="1913"/>
      <c r="AW21" s="1914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1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1912"/>
      <c r="AF22" s="1913"/>
      <c r="AG22" s="1913"/>
      <c r="AH22" s="1913"/>
      <c r="AI22" s="1913"/>
      <c r="AJ22" s="1913"/>
      <c r="AK22" s="1913"/>
      <c r="AL22" s="1913"/>
      <c r="AM22" s="1913"/>
      <c r="AN22" s="1913"/>
      <c r="AO22" s="1913"/>
      <c r="AP22" s="1913"/>
      <c r="AQ22" s="1913"/>
      <c r="AR22" s="1913"/>
      <c r="AS22" s="1913"/>
      <c r="AT22" s="1913"/>
      <c r="AU22" s="1913"/>
      <c r="AV22" s="1913"/>
      <c r="AW22" s="1914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1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1912"/>
      <c r="AF23" s="1913"/>
      <c r="AG23" s="1913"/>
      <c r="AH23" s="1913"/>
      <c r="AI23" s="1913"/>
      <c r="AJ23" s="1913"/>
      <c r="AK23" s="1913"/>
      <c r="AL23" s="1913"/>
      <c r="AM23" s="1913"/>
      <c r="AN23" s="1913"/>
      <c r="AO23" s="1913"/>
      <c r="AP23" s="1913"/>
      <c r="AQ23" s="1913"/>
      <c r="AR23" s="1913"/>
      <c r="AS23" s="1913"/>
      <c r="AT23" s="1913"/>
      <c r="AU23" s="1913"/>
      <c r="AV23" s="1913"/>
      <c r="AW23" s="1914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0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1912"/>
      <c r="AF24" s="1913"/>
      <c r="AG24" s="1913"/>
      <c r="AH24" s="1913"/>
      <c r="AI24" s="1913"/>
      <c r="AJ24" s="1913"/>
      <c r="AK24" s="1913"/>
      <c r="AL24" s="1913"/>
      <c r="AM24" s="1913"/>
      <c r="AN24" s="1913"/>
      <c r="AO24" s="1913"/>
      <c r="AP24" s="1913"/>
      <c r="AQ24" s="1913"/>
      <c r="AR24" s="1913"/>
      <c r="AS24" s="1913"/>
      <c r="AT24" s="1913"/>
      <c r="AU24" s="1913"/>
      <c r="AV24" s="1913"/>
      <c r="AW24" s="1914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3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1912"/>
      <c r="AF25" s="1913"/>
      <c r="AG25" s="1913"/>
      <c r="AH25" s="1913"/>
      <c r="AI25" s="1913"/>
      <c r="AJ25" s="1913"/>
      <c r="AK25" s="1913"/>
      <c r="AL25" s="1913"/>
      <c r="AM25" s="1913"/>
      <c r="AN25" s="1913"/>
      <c r="AO25" s="1913"/>
      <c r="AP25" s="1913"/>
      <c r="AQ25" s="1913"/>
      <c r="AR25" s="1913"/>
      <c r="AS25" s="1913"/>
      <c r="AT25" s="1913"/>
      <c r="AU25" s="1913"/>
      <c r="AV25" s="1913"/>
      <c r="AW25" s="1914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20</v>
      </c>
      <c r="D26" s="37">
        <v>0</v>
      </c>
      <c r="E26" s="37">
        <v>0</v>
      </c>
      <c r="F26" s="40">
        <v>1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1912"/>
      <c r="AF26" s="1913"/>
      <c r="AG26" s="1913"/>
      <c r="AH26" s="1913"/>
      <c r="AI26" s="1913"/>
      <c r="AJ26" s="1913"/>
      <c r="AK26" s="1913"/>
      <c r="AL26" s="1913"/>
      <c r="AM26" s="1913"/>
      <c r="AN26" s="1913"/>
      <c r="AO26" s="1913"/>
      <c r="AP26" s="1913"/>
      <c r="AQ26" s="1913"/>
      <c r="AR26" s="1913"/>
      <c r="AS26" s="1913"/>
      <c r="AT26" s="1913"/>
      <c r="AU26" s="1913"/>
      <c r="AV26" s="1913"/>
      <c r="AW26" s="1914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3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1912"/>
      <c r="AF27" s="1913"/>
      <c r="AG27" s="1913"/>
      <c r="AH27" s="1913"/>
      <c r="AI27" s="1913"/>
      <c r="AJ27" s="1913"/>
      <c r="AK27" s="1913"/>
      <c r="AL27" s="1913"/>
      <c r="AM27" s="1913"/>
      <c r="AN27" s="1913"/>
      <c r="AO27" s="1913"/>
      <c r="AP27" s="1913"/>
      <c r="AQ27" s="1913"/>
      <c r="AR27" s="1913"/>
      <c r="AS27" s="1913"/>
      <c r="AT27" s="1913"/>
      <c r="AU27" s="1913"/>
      <c r="AV27" s="1913"/>
      <c r="AW27" s="1914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8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1912"/>
      <c r="AF28" s="1913"/>
      <c r="AG28" s="1913"/>
      <c r="AH28" s="1915"/>
      <c r="AI28" s="1913"/>
      <c r="AJ28" s="1913"/>
      <c r="AK28" s="1913"/>
      <c r="AL28" s="1913"/>
      <c r="AM28" s="1913"/>
      <c r="AN28" s="1913"/>
      <c r="AO28" s="1913"/>
      <c r="AP28" s="1913"/>
      <c r="AQ28" s="1913"/>
      <c r="AR28" s="1913"/>
      <c r="AS28" s="1913"/>
      <c r="AT28" s="1913"/>
      <c r="AU28" s="1913"/>
      <c r="AV28" s="1913"/>
      <c r="AW28" s="1916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14</v>
      </c>
      <c r="D29" s="59">
        <v>0</v>
      </c>
      <c r="E29" s="59">
        <v>0</v>
      </c>
      <c r="F29" s="60">
        <v>0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1912"/>
      <c r="AF29" s="1913"/>
      <c r="AG29" s="1913"/>
      <c r="AH29" s="1915"/>
      <c r="AI29" s="1913"/>
      <c r="AJ29" s="1913"/>
      <c r="AK29" s="1913"/>
      <c r="AL29" s="1913"/>
      <c r="AM29" s="1913"/>
      <c r="AN29" s="1913"/>
      <c r="AO29" s="1913"/>
      <c r="AP29" s="1913"/>
      <c r="AQ29" s="1913"/>
      <c r="AR29" s="1913"/>
      <c r="AS29" s="1913"/>
      <c r="AT29" s="1913"/>
      <c r="AU29" s="1913"/>
      <c r="AV29" s="1913"/>
      <c r="AW29" s="1916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5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1912"/>
      <c r="AF30" s="1913"/>
      <c r="AG30" s="1913"/>
      <c r="AH30" s="1915"/>
      <c r="AI30" s="1913"/>
      <c r="AJ30" s="1913"/>
      <c r="AK30" s="1913"/>
      <c r="AL30" s="1913"/>
      <c r="AM30" s="1913"/>
      <c r="AN30" s="1913"/>
      <c r="AO30" s="1913"/>
      <c r="AP30" s="1913"/>
      <c r="AQ30" s="1913"/>
      <c r="AR30" s="1913"/>
      <c r="AS30" s="1913"/>
      <c r="AT30" s="1913"/>
      <c r="AU30" s="1913"/>
      <c r="AV30" s="1913"/>
      <c r="AW30" s="1916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43</v>
      </c>
      <c r="D31" s="44">
        <v>0</v>
      </c>
      <c r="E31" s="44">
        <v>0</v>
      </c>
      <c r="F31" s="63">
        <v>2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1917"/>
      <c r="AF31" s="1917"/>
      <c r="AG31" s="1917"/>
      <c r="AH31" s="1918"/>
      <c r="AI31" s="1917"/>
      <c r="AJ31" s="1917"/>
      <c r="AK31" s="1917"/>
      <c r="AL31" s="1917"/>
      <c r="AM31" s="1917"/>
      <c r="AN31" s="1917"/>
      <c r="AO31" s="1917"/>
      <c r="AP31" s="1917"/>
      <c r="AQ31" s="1917"/>
      <c r="AR31" s="1917"/>
      <c r="AS31" s="1917"/>
      <c r="AT31" s="1917"/>
      <c r="AU31" s="1917"/>
      <c r="AV31" s="1917"/>
      <c r="AW31" s="1916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1917"/>
      <c r="AF32" s="1917"/>
      <c r="AG32" s="1917"/>
      <c r="AH32" s="1918"/>
      <c r="AI32" s="1917"/>
      <c r="AJ32" s="1917"/>
      <c r="AK32" s="1917"/>
      <c r="AL32" s="1917"/>
      <c r="AM32" s="1917"/>
      <c r="AN32" s="1917"/>
      <c r="AO32" s="1917"/>
      <c r="AP32" s="1917"/>
      <c r="AQ32" s="1917"/>
      <c r="AR32" s="1917"/>
      <c r="AS32" s="1917"/>
      <c r="AT32" s="1917"/>
      <c r="AU32" s="1917"/>
      <c r="AV32" s="1917"/>
      <c r="AW32" s="1916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088" t="s">
        <v>4</v>
      </c>
      <c r="D33" s="5094" t="s">
        <v>5</v>
      </c>
      <c r="E33" s="5095"/>
      <c r="F33" s="5095"/>
      <c r="G33" s="5095"/>
      <c r="H33" s="5095"/>
      <c r="I33" s="5095"/>
      <c r="J33" s="5095"/>
      <c r="K33" s="5095"/>
      <c r="L33" s="5095"/>
      <c r="M33" s="5095"/>
      <c r="N33" s="5095"/>
      <c r="O33" s="5095"/>
      <c r="P33" s="5325"/>
      <c r="Q33" s="819"/>
      <c r="R33" s="820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1917"/>
      <c r="AJ33" s="1917"/>
      <c r="AK33" s="1917"/>
      <c r="AL33" s="1918"/>
      <c r="AM33" s="1917"/>
      <c r="AN33" s="1917"/>
      <c r="AO33" s="1919"/>
      <c r="AP33" s="1919"/>
      <c r="AQ33" s="1919"/>
      <c r="AR33" s="1919"/>
      <c r="AS33" s="1919"/>
      <c r="AT33" s="1919"/>
      <c r="AU33" s="1919"/>
      <c r="AV33" s="1919"/>
      <c r="AW33" s="1919"/>
      <c r="AX33" s="1919"/>
      <c r="AY33" s="1919"/>
      <c r="AZ33" s="1919"/>
      <c r="BA33" s="1916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551"/>
      <c r="D34" s="776" t="s">
        <v>10</v>
      </c>
      <c r="E34" s="1903" t="s">
        <v>11</v>
      </c>
      <c r="F34" s="1903" t="s">
        <v>12</v>
      </c>
      <c r="G34" s="1903" t="s">
        <v>13</v>
      </c>
      <c r="H34" s="1903" t="s">
        <v>14</v>
      </c>
      <c r="I34" s="1903" t="s">
        <v>15</v>
      </c>
      <c r="J34" s="1903" t="s">
        <v>16</v>
      </c>
      <c r="K34" s="1903" t="s">
        <v>17</v>
      </c>
      <c r="L34" s="1903" t="s">
        <v>18</v>
      </c>
      <c r="M34" s="1903" t="s">
        <v>44</v>
      </c>
      <c r="N34" s="774" t="s">
        <v>45</v>
      </c>
      <c r="O34" s="1903" t="s">
        <v>46</v>
      </c>
      <c r="P34" s="1574" t="s">
        <v>47</v>
      </c>
      <c r="Q34" s="1627" t="s">
        <v>48</v>
      </c>
      <c r="R34" s="1627" t="s">
        <v>49</v>
      </c>
      <c r="S34" s="71"/>
      <c r="T34" s="726"/>
      <c r="U34" s="1920"/>
      <c r="V34" s="1920"/>
      <c r="W34" s="726"/>
      <c r="X34" s="1921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1912"/>
      <c r="AJ34" s="1912"/>
      <c r="AK34" s="1912"/>
      <c r="AL34" s="1922"/>
      <c r="AM34" s="1912"/>
      <c r="AN34" s="1912"/>
      <c r="AO34" s="1912"/>
      <c r="AP34" s="1912"/>
      <c r="AQ34" s="1912"/>
      <c r="AR34" s="1912"/>
      <c r="AS34" s="1912"/>
      <c r="AT34" s="1913"/>
      <c r="AU34" s="1913"/>
      <c r="AV34" s="1913"/>
      <c r="AW34" s="1913"/>
      <c r="AX34" s="1913"/>
      <c r="AY34" s="1913"/>
      <c r="AZ34" s="1913"/>
      <c r="BA34" s="1916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097" t="s">
        <v>50</v>
      </c>
      <c r="B35" s="5097"/>
      <c r="C35" s="1632">
        <f>SUM(D35:P35)</f>
        <v>0</v>
      </c>
      <c r="D35" s="1575">
        <f>SUM(D36:D47,D50:D51,D54)</f>
        <v>0</v>
      </c>
      <c r="E35" s="1923">
        <f t="shared" ref="E35:R35" si="3">SUM(E36:E47,E50:E51,E54)</f>
        <v>0</v>
      </c>
      <c r="F35" s="1923">
        <f t="shared" si="3"/>
        <v>0</v>
      </c>
      <c r="G35" s="1923">
        <f t="shared" si="3"/>
        <v>0</v>
      </c>
      <c r="H35" s="1923">
        <f t="shared" si="3"/>
        <v>0</v>
      </c>
      <c r="I35" s="1923">
        <f t="shared" si="3"/>
        <v>0</v>
      </c>
      <c r="J35" s="1923">
        <f t="shared" si="3"/>
        <v>0</v>
      </c>
      <c r="K35" s="1923">
        <f t="shared" si="3"/>
        <v>0</v>
      </c>
      <c r="L35" s="1923">
        <f t="shared" si="3"/>
        <v>0</v>
      </c>
      <c r="M35" s="1923">
        <f t="shared" si="3"/>
        <v>0</v>
      </c>
      <c r="N35" s="775">
        <f>SUM(N36:N47,N50:N51,N54)</f>
        <v>0</v>
      </c>
      <c r="O35" s="1923">
        <f t="shared" si="3"/>
        <v>0</v>
      </c>
      <c r="P35" s="1576">
        <f t="shared" si="3"/>
        <v>0</v>
      </c>
      <c r="Q35" s="1634">
        <f t="shared" si="3"/>
        <v>0</v>
      </c>
      <c r="R35" s="1634">
        <f t="shared" si="3"/>
        <v>0</v>
      </c>
      <c r="S35" s="82" t="str">
        <f>CA35&amp;CB35&amp;CC35</f>
        <v/>
      </c>
      <c r="T35" s="1924"/>
      <c r="U35" s="726"/>
      <c r="V35" s="726"/>
      <c r="W35" s="1924"/>
      <c r="X35" s="1924"/>
      <c r="Y35" s="1924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912"/>
      <c r="AN35" s="1912"/>
      <c r="AO35" s="1912"/>
      <c r="AP35" s="1912"/>
      <c r="AQ35" s="1912"/>
      <c r="AR35" s="1912"/>
      <c r="AS35" s="1912"/>
      <c r="AT35" s="1913"/>
      <c r="AU35" s="1913"/>
      <c r="AV35" s="1913"/>
      <c r="AW35" s="1913"/>
      <c r="AX35" s="1913"/>
      <c r="AY35" s="1913"/>
      <c r="AZ35" s="1913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605" t="s">
        <v>51</v>
      </c>
      <c r="B36" s="5606"/>
      <c r="C36" s="1925">
        <f>SUM(D36:M36)</f>
        <v>0</v>
      </c>
      <c r="D36" s="1926"/>
      <c r="E36" s="1927"/>
      <c r="F36" s="1927"/>
      <c r="G36" s="1927"/>
      <c r="H36" s="1927"/>
      <c r="I36" s="1927"/>
      <c r="J36" s="1927"/>
      <c r="K36" s="1927"/>
      <c r="L36" s="1927"/>
      <c r="M36" s="1927"/>
      <c r="N36" s="1928"/>
      <c r="O36" s="1929"/>
      <c r="P36" s="1930"/>
      <c r="Q36" s="1931"/>
      <c r="R36" s="1931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912"/>
      <c r="AN36" s="1913"/>
      <c r="AO36" s="1913"/>
      <c r="AP36" s="1913"/>
      <c r="AQ36" s="1913"/>
      <c r="AR36" s="1913"/>
      <c r="AS36" s="1913"/>
      <c r="AT36" s="1913"/>
      <c r="AU36" s="1913"/>
      <c r="AV36" s="1913"/>
      <c r="AW36" s="1913"/>
      <c r="AX36" s="1913"/>
      <c r="AY36" s="1913"/>
      <c r="AZ36" s="1913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912"/>
      <c r="AN37" s="1913"/>
      <c r="AO37" s="1913"/>
      <c r="AP37" s="1913"/>
      <c r="AQ37" s="1913"/>
      <c r="AR37" s="1913"/>
      <c r="AS37" s="1913"/>
      <c r="AT37" s="1913"/>
      <c r="AU37" s="1913"/>
      <c r="AV37" s="1913"/>
      <c r="AW37" s="1913"/>
      <c r="AX37" s="1913"/>
      <c r="AY37" s="1913"/>
      <c r="AZ37" s="1913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088" t="s">
        <v>53</v>
      </c>
      <c r="B38" s="1932" t="s">
        <v>54</v>
      </c>
      <c r="C38" s="1925">
        <f t="shared" si="7"/>
        <v>0</v>
      </c>
      <c r="D38" s="1926"/>
      <c r="E38" s="1927"/>
      <c r="F38" s="1927"/>
      <c r="G38" s="1927"/>
      <c r="H38" s="1927"/>
      <c r="I38" s="1927"/>
      <c r="J38" s="1927"/>
      <c r="K38" s="1927"/>
      <c r="L38" s="1927"/>
      <c r="M38" s="1927"/>
      <c r="N38" s="1928"/>
      <c r="O38" s="1929"/>
      <c r="P38" s="1930"/>
      <c r="Q38" s="1931"/>
      <c r="R38" s="1931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912"/>
      <c r="AN38" s="1913"/>
      <c r="AO38" s="1913"/>
      <c r="AP38" s="1913"/>
      <c r="AQ38" s="1913"/>
      <c r="AR38" s="1913"/>
      <c r="AS38" s="1913"/>
      <c r="AT38" s="1913"/>
      <c r="AU38" s="1913"/>
      <c r="AV38" s="1913"/>
      <c r="AW38" s="1913"/>
      <c r="AX38" s="1913"/>
      <c r="AY38" s="1913"/>
      <c r="AZ38" s="1913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1605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912"/>
      <c r="AN39" s="1913"/>
      <c r="AO39" s="1913"/>
      <c r="AP39" s="1913"/>
      <c r="AQ39" s="1913"/>
      <c r="AR39" s="1913"/>
      <c r="AS39" s="1913"/>
      <c r="AT39" s="1913"/>
      <c r="AU39" s="1913"/>
      <c r="AV39" s="1913"/>
      <c r="AW39" s="1913"/>
      <c r="AX39" s="1913"/>
      <c r="AY39" s="1913"/>
      <c r="AZ39" s="1913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1605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912"/>
      <c r="AN40" s="1913"/>
      <c r="AO40" s="1913"/>
      <c r="AP40" s="1913"/>
      <c r="AQ40" s="1913"/>
      <c r="AR40" s="1913"/>
      <c r="AS40" s="1913"/>
      <c r="AT40" s="1913"/>
      <c r="AU40" s="1913"/>
      <c r="AV40" s="1913"/>
      <c r="AW40" s="1913"/>
      <c r="AX40" s="1913"/>
      <c r="AY40" s="1913"/>
      <c r="AZ40" s="1913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1605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912"/>
      <c r="AN41" s="1913"/>
      <c r="AO41" s="1913"/>
      <c r="AP41" s="1913"/>
      <c r="AQ41" s="1913"/>
      <c r="AR41" s="1913"/>
      <c r="AS41" s="1913"/>
      <c r="AT41" s="1913"/>
      <c r="AU41" s="1913"/>
      <c r="AV41" s="1913"/>
      <c r="AW41" s="1913"/>
      <c r="AX41" s="1913"/>
      <c r="AY41" s="1913"/>
      <c r="AZ41" s="1913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1605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912"/>
      <c r="AN42" s="1913"/>
      <c r="AO42" s="1913"/>
      <c r="AP42" s="1913"/>
      <c r="AQ42" s="1913"/>
      <c r="AR42" s="1913"/>
      <c r="AS42" s="1913"/>
      <c r="AT42" s="1913"/>
      <c r="AU42" s="1913"/>
      <c r="AV42" s="1913"/>
      <c r="AW42" s="1913"/>
      <c r="AX42" s="1913"/>
      <c r="AY42" s="1913"/>
      <c r="AZ42" s="1913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551"/>
      <c r="B43" s="99" t="s">
        <v>59</v>
      </c>
      <c r="C43" s="1754">
        <f t="shared" si="7"/>
        <v>0</v>
      </c>
      <c r="D43" s="773"/>
      <c r="E43" s="704"/>
      <c r="F43" s="704"/>
      <c r="G43" s="704"/>
      <c r="H43" s="704"/>
      <c r="I43" s="704"/>
      <c r="J43" s="704"/>
      <c r="K43" s="704"/>
      <c r="L43" s="704"/>
      <c r="M43" s="704"/>
      <c r="N43" s="1933"/>
      <c r="O43" s="705"/>
      <c r="P43" s="902"/>
      <c r="Q43" s="1264"/>
      <c r="R43" s="1264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912"/>
      <c r="AN43" s="1913"/>
      <c r="AO43" s="1913"/>
      <c r="AP43" s="1913"/>
      <c r="AQ43" s="1913"/>
      <c r="AR43" s="1913"/>
      <c r="AS43" s="1913"/>
      <c r="AT43" s="1913"/>
      <c r="AU43" s="1913"/>
      <c r="AV43" s="1913"/>
      <c r="AW43" s="1913"/>
      <c r="AX43" s="1913"/>
      <c r="AY43" s="1913"/>
      <c r="AZ43" s="1913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607" t="s">
        <v>60</v>
      </c>
      <c r="B44" s="1934" t="s">
        <v>61</v>
      </c>
      <c r="C44" s="1935">
        <f t="shared" si="7"/>
        <v>0</v>
      </c>
      <c r="D44" s="1936"/>
      <c r="E44" s="1937"/>
      <c r="F44" s="1937"/>
      <c r="G44" s="1937"/>
      <c r="H44" s="1937"/>
      <c r="I44" s="1937"/>
      <c r="J44" s="1937"/>
      <c r="K44" s="1937"/>
      <c r="L44" s="1937"/>
      <c r="M44" s="1937"/>
      <c r="N44" s="1938"/>
      <c r="O44" s="1939"/>
      <c r="P44" s="1940"/>
      <c r="Q44" s="1941"/>
      <c r="R44" s="1941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942"/>
      <c r="AN44" s="1943"/>
      <c r="AO44" s="1943"/>
      <c r="AP44" s="1943"/>
      <c r="AQ44" s="1943"/>
      <c r="AR44" s="1943"/>
      <c r="AS44" s="1943"/>
      <c r="AT44" s="1943"/>
      <c r="AU44" s="1943"/>
      <c r="AV44" s="1943"/>
      <c r="AW44" s="1943"/>
      <c r="AX44" s="1943"/>
      <c r="AY44" s="1943"/>
      <c r="AZ44" s="1943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551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942"/>
      <c r="AN45" s="1943"/>
      <c r="AO45" s="1943"/>
      <c r="AP45" s="1943"/>
      <c r="AQ45" s="1943"/>
      <c r="AR45" s="1943"/>
      <c r="AS45" s="1943"/>
      <c r="AT45" s="1943"/>
      <c r="AU45" s="1943"/>
      <c r="AV45" s="1943"/>
      <c r="AW45" s="1943"/>
      <c r="AX45" s="1943"/>
      <c r="AY45" s="1943"/>
      <c r="AZ45" s="1943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604" t="s">
        <v>63</v>
      </c>
      <c r="B46" s="117" t="s">
        <v>61</v>
      </c>
      <c r="C46" s="1935">
        <f t="shared" si="7"/>
        <v>0</v>
      </c>
      <c r="D46" s="1936"/>
      <c r="E46" s="1937"/>
      <c r="F46" s="1937"/>
      <c r="G46" s="1937"/>
      <c r="H46" s="1937"/>
      <c r="I46" s="1937"/>
      <c r="J46" s="1937"/>
      <c r="K46" s="1937"/>
      <c r="L46" s="1937"/>
      <c r="M46" s="1937"/>
      <c r="N46" s="1938"/>
      <c r="O46" s="1939"/>
      <c r="P46" s="1940"/>
      <c r="Q46" s="1941"/>
      <c r="R46" s="1941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942"/>
      <c r="AN46" s="1943"/>
      <c r="AO46" s="1943"/>
      <c r="AP46" s="1943"/>
      <c r="AQ46" s="1943"/>
      <c r="AR46" s="1943"/>
      <c r="AS46" s="1943"/>
      <c r="AT46" s="1943"/>
      <c r="AU46" s="1943"/>
      <c r="AV46" s="1943"/>
      <c r="AW46" s="1943"/>
      <c r="AX46" s="1943"/>
      <c r="AY46" s="1943"/>
      <c r="AZ46" s="1943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942"/>
      <c r="AN47" s="1943"/>
      <c r="AO47" s="1943"/>
      <c r="AP47" s="1943"/>
      <c r="AQ47" s="1943"/>
      <c r="AR47" s="1943"/>
      <c r="AS47" s="1943"/>
      <c r="AT47" s="1943"/>
      <c r="AU47" s="1943"/>
      <c r="AV47" s="1943"/>
      <c r="AW47" s="1943"/>
      <c r="AX47" s="1943"/>
      <c r="AY47" s="1943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942"/>
      <c r="AN48" s="1943"/>
      <c r="AO48" s="1943"/>
      <c r="AP48" s="1943"/>
      <c r="AQ48" s="1943"/>
      <c r="AR48" s="1943"/>
      <c r="AS48" s="1943"/>
      <c r="AT48" s="1943"/>
      <c r="AU48" s="1943"/>
      <c r="AV48" s="1943"/>
      <c r="AW48" s="1943"/>
      <c r="AX48" s="1943"/>
      <c r="AY48" s="1943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603" t="s">
        <v>65</v>
      </c>
      <c r="B49" s="5208"/>
      <c r="C49" s="1754">
        <f t="shared" si="7"/>
        <v>0</v>
      </c>
      <c r="D49" s="773"/>
      <c r="E49" s="704"/>
      <c r="F49" s="704"/>
      <c r="G49" s="704"/>
      <c r="H49" s="704"/>
      <c r="I49" s="704"/>
      <c r="J49" s="704"/>
      <c r="K49" s="704"/>
      <c r="L49" s="704"/>
      <c r="M49" s="704"/>
      <c r="N49" s="1933"/>
      <c r="O49" s="705"/>
      <c r="P49" s="902"/>
      <c r="Q49" s="1264"/>
      <c r="R49" s="1264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942"/>
      <c r="AN49" s="1943"/>
      <c r="AO49" s="1943"/>
      <c r="AP49" s="1943"/>
      <c r="AQ49" s="1943"/>
      <c r="AR49" s="1943"/>
      <c r="AS49" s="1943"/>
      <c r="AT49" s="1943"/>
      <c r="AU49" s="1943"/>
      <c r="AV49" s="1943"/>
      <c r="AW49" s="1943"/>
      <c r="AX49" s="1943"/>
      <c r="AY49" s="1943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604" t="s">
        <v>66</v>
      </c>
      <c r="B50" s="1944" t="s">
        <v>61</v>
      </c>
      <c r="C50" s="1945">
        <f>SUM(D50:P50)</f>
        <v>0</v>
      </c>
      <c r="D50" s="1946"/>
      <c r="E50" s="1947"/>
      <c r="F50" s="1947"/>
      <c r="G50" s="1947"/>
      <c r="H50" s="1947"/>
      <c r="I50" s="1947"/>
      <c r="J50" s="1947"/>
      <c r="K50" s="1947"/>
      <c r="L50" s="1947"/>
      <c r="M50" s="1947"/>
      <c r="N50" s="1948"/>
      <c r="O50" s="1947"/>
      <c r="P50" s="1949"/>
      <c r="Q50" s="1950"/>
      <c r="R50" s="1950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951"/>
      <c r="AN50" s="1952"/>
      <c r="AO50" s="1952"/>
      <c r="AP50" s="1952"/>
      <c r="AQ50" s="1952"/>
      <c r="AR50" s="1952"/>
      <c r="AS50" s="1952"/>
      <c r="AT50" s="1952"/>
      <c r="AU50" s="1952"/>
      <c r="AV50" s="1952"/>
      <c r="AW50" s="1952"/>
      <c r="AX50" s="1952"/>
      <c r="AY50" s="1952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551"/>
      <c r="B51" s="140" t="s">
        <v>62</v>
      </c>
      <c r="C51" s="1754">
        <f t="shared" ref="C51:C54" si="12">SUM(D51:P51)</f>
        <v>0</v>
      </c>
      <c r="D51" s="773"/>
      <c r="E51" s="704"/>
      <c r="F51" s="704"/>
      <c r="G51" s="704"/>
      <c r="H51" s="704"/>
      <c r="I51" s="704"/>
      <c r="J51" s="704"/>
      <c r="K51" s="704"/>
      <c r="L51" s="704"/>
      <c r="M51" s="704"/>
      <c r="N51" s="1808"/>
      <c r="O51" s="704"/>
      <c r="P51" s="926"/>
      <c r="Q51" s="1264"/>
      <c r="R51" s="1264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942"/>
      <c r="AN51" s="1943"/>
      <c r="AO51" s="1943"/>
      <c r="AP51" s="1943"/>
      <c r="AQ51" s="1943"/>
      <c r="AR51" s="1943"/>
      <c r="AS51" s="1943"/>
      <c r="AT51" s="1943"/>
      <c r="AU51" s="1943"/>
      <c r="AV51" s="1943"/>
      <c r="AW51" s="1943"/>
      <c r="AX51" s="1943"/>
      <c r="AY51" s="1943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604" t="s">
        <v>67</v>
      </c>
      <c r="B52" s="1944" t="s">
        <v>61</v>
      </c>
      <c r="C52" s="1945">
        <f t="shared" si="12"/>
        <v>0</v>
      </c>
      <c r="D52" s="1946"/>
      <c r="E52" s="1947"/>
      <c r="F52" s="1947"/>
      <c r="G52" s="1947"/>
      <c r="H52" s="1947"/>
      <c r="I52" s="1947"/>
      <c r="J52" s="1947"/>
      <c r="K52" s="1947"/>
      <c r="L52" s="1947"/>
      <c r="M52" s="1947"/>
      <c r="N52" s="1948"/>
      <c r="O52" s="1947"/>
      <c r="P52" s="1949"/>
      <c r="Q52" s="1950"/>
      <c r="R52" s="1950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951"/>
      <c r="AN52" s="1952"/>
      <c r="AO52" s="1952"/>
      <c r="AP52" s="1952"/>
      <c r="AQ52" s="1952"/>
      <c r="AR52" s="1952"/>
      <c r="AS52" s="1952"/>
      <c r="AT52" s="1952"/>
      <c r="AU52" s="1952"/>
      <c r="AV52" s="1952"/>
      <c r="AW52" s="1952"/>
      <c r="AX52" s="1952"/>
      <c r="AY52" s="1952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551"/>
      <c r="B53" s="1684" t="s">
        <v>62</v>
      </c>
      <c r="C53" s="1754">
        <f t="shared" si="12"/>
        <v>0</v>
      </c>
      <c r="D53" s="773"/>
      <c r="E53" s="704"/>
      <c r="F53" s="704"/>
      <c r="G53" s="704"/>
      <c r="H53" s="704"/>
      <c r="I53" s="704"/>
      <c r="J53" s="704"/>
      <c r="K53" s="704"/>
      <c r="L53" s="704"/>
      <c r="M53" s="704"/>
      <c r="N53" s="1808"/>
      <c r="O53" s="704"/>
      <c r="P53" s="926"/>
      <c r="Q53" s="1264"/>
      <c r="R53" s="1264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953"/>
      <c r="AM53" s="1953"/>
      <c r="AN53" s="1953"/>
      <c r="AO53" s="1953"/>
      <c r="AP53" s="1953"/>
      <c r="AQ53" s="1953"/>
      <c r="AR53" s="1953"/>
      <c r="AS53" s="1953"/>
      <c r="AT53" s="1953"/>
      <c r="AU53" s="1953"/>
      <c r="AV53" s="1953"/>
      <c r="AW53" s="1953"/>
      <c r="AX53" s="1953"/>
      <c r="AY53" s="1953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086" t="s">
        <v>68</v>
      </c>
      <c r="B54" s="5087"/>
      <c r="C54" s="1754">
        <f t="shared" si="12"/>
        <v>0</v>
      </c>
      <c r="D54" s="773"/>
      <c r="E54" s="704"/>
      <c r="F54" s="704"/>
      <c r="G54" s="704"/>
      <c r="H54" s="704"/>
      <c r="I54" s="704"/>
      <c r="J54" s="704"/>
      <c r="K54" s="704"/>
      <c r="L54" s="704"/>
      <c r="M54" s="704"/>
      <c r="N54" s="1808"/>
      <c r="O54" s="704"/>
      <c r="P54" s="926"/>
      <c r="Q54" s="1264"/>
      <c r="R54" s="1264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1953"/>
      <c r="AM54" s="1953"/>
      <c r="AN54" s="1953"/>
      <c r="AO54" s="1953"/>
      <c r="AP54" s="1953"/>
      <c r="AQ54" s="1953"/>
      <c r="AR54" s="1953"/>
      <c r="AS54" s="1953"/>
      <c r="AT54" s="1953"/>
      <c r="AU54" s="1953"/>
      <c r="AV54" s="1953"/>
      <c r="AW54" s="1953"/>
      <c r="AX54" s="1953"/>
      <c r="AY54" s="1953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953"/>
      <c r="AM55" s="1953"/>
      <c r="AN55" s="1953"/>
      <c r="AO55" s="1954"/>
      <c r="AP55" s="1954"/>
      <c r="AQ55" s="1954"/>
      <c r="AR55" s="1954"/>
      <c r="AS55" s="1954"/>
      <c r="AT55" s="1954"/>
      <c r="AU55" s="1954"/>
      <c r="AV55" s="1954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695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953"/>
      <c r="AM56" s="1953"/>
      <c r="AN56" s="1953"/>
      <c r="AO56" s="1954"/>
      <c r="AP56" s="1954"/>
      <c r="AQ56" s="1954"/>
      <c r="AR56" s="1954"/>
      <c r="AS56" s="1954"/>
      <c r="AT56" s="1954"/>
      <c r="AU56" s="1954"/>
      <c r="AV56" s="1954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5088" t="s">
        <v>4</v>
      </c>
      <c r="D57" s="5094" t="s">
        <v>5</v>
      </c>
      <c r="E57" s="5095"/>
      <c r="F57" s="5095"/>
      <c r="G57" s="5095"/>
      <c r="H57" s="5095"/>
      <c r="I57" s="5095"/>
      <c r="J57" s="5095"/>
      <c r="K57" s="5095"/>
      <c r="L57" s="5095"/>
      <c r="M57" s="5095"/>
      <c r="N57" s="5095"/>
      <c r="O57" s="5095"/>
      <c r="P57" s="5096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953"/>
      <c r="AK57" s="1953"/>
      <c r="AL57" s="1953"/>
      <c r="AM57" s="1954"/>
      <c r="AN57" s="1954"/>
      <c r="AO57" s="1954"/>
      <c r="AP57" s="1954"/>
      <c r="AQ57" s="1954"/>
      <c r="AR57" s="1954"/>
      <c r="AS57" s="1954"/>
      <c r="AT57" s="1954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551"/>
      <c r="D58" s="776" t="s">
        <v>10</v>
      </c>
      <c r="E58" s="1903" t="s">
        <v>11</v>
      </c>
      <c r="F58" s="1903" t="s">
        <v>12</v>
      </c>
      <c r="G58" s="1903" t="s">
        <v>13</v>
      </c>
      <c r="H58" s="1903" t="s">
        <v>14</v>
      </c>
      <c r="I58" s="1903" t="s">
        <v>15</v>
      </c>
      <c r="J58" s="1903" t="s">
        <v>16</v>
      </c>
      <c r="K58" s="1903" t="s">
        <v>17</v>
      </c>
      <c r="L58" s="1903" t="s">
        <v>18</v>
      </c>
      <c r="M58" s="1903" t="s">
        <v>44</v>
      </c>
      <c r="N58" s="774" t="s">
        <v>45</v>
      </c>
      <c r="O58" s="1903" t="s">
        <v>46</v>
      </c>
      <c r="P58" s="1577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953"/>
      <c r="AK58" s="1953"/>
      <c r="AL58" s="1953"/>
      <c r="AM58" s="1954"/>
      <c r="AN58" s="1954"/>
      <c r="AO58" s="1954"/>
      <c r="AP58" s="1954"/>
      <c r="AQ58" s="1954"/>
      <c r="AR58" s="1954"/>
      <c r="AS58" s="1954"/>
      <c r="AT58" s="1954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097" t="s">
        <v>50</v>
      </c>
      <c r="B59" s="5097"/>
      <c r="C59" s="1632">
        <f>SUM(D59:P59)</f>
        <v>0</v>
      </c>
      <c r="D59" s="1575">
        <f>SUM(D60:D71,D74:D75,D78)</f>
        <v>0</v>
      </c>
      <c r="E59" s="1923">
        <f t="shared" ref="E59:P59" si="13">SUM(E60:E71,E74:E75,E78)</f>
        <v>0</v>
      </c>
      <c r="F59" s="1923">
        <f t="shared" si="13"/>
        <v>0</v>
      </c>
      <c r="G59" s="1923">
        <f t="shared" si="13"/>
        <v>0</v>
      </c>
      <c r="H59" s="1923">
        <f t="shared" si="13"/>
        <v>0</v>
      </c>
      <c r="I59" s="1923">
        <f t="shared" si="13"/>
        <v>0</v>
      </c>
      <c r="J59" s="1923">
        <f t="shared" si="13"/>
        <v>0</v>
      </c>
      <c r="K59" s="1923">
        <f t="shared" si="13"/>
        <v>0</v>
      </c>
      <c r="L59" s="1923">
        <f t="shared" si="13"/>
        <v>0</v>
      </c>
      <c r="M59" s="1923">
        <f t="shared" si="13"/>
        <v>0</v>
      </c>
      <c r="N59" s="775">
        <f t="shared" si="13"/>
        <v>0</v>
      </c>
      <c r="O59" s="1923">
        <f t="shared" si="13"/>
        <v>0</v>
      </c>
      <c r="P59" s="1578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953"/>
      <c r="AK59" s="1953"/>
      <c r="AL59" s="1953"/>
      <c r="AM59" s="1954"/>
      <c r="AN59" s="1954"/>
      <c r="AO59" s="1954"/>
      <c r="AP59" s="1954"/>
      <c r="AQ59" s="1954"/>
      <c r="AR59" s="1954"/>
      <c r="AS59" s="1954"/>
      <c r="AT59" s="1954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5613" t="s">
        <v>51</v>
      </c>
      <c r="B60" s="5606"/>
      <c r="C60" s="1945">
        <f>SUM(D60:M60)</f>
        <v>0</v>
      </c>
      <c r="D60" s="1946"/>
      <c r="E60" s="1947"/>
      <c r="F60" s="1947"/>
      <c r="G60" s="1947"/>
      <c r="H60" s="1947"/>
      <c r="I60" s="1947"/>
      <c r="J60" s="1947"/>
      <c r="K60" s="1947"/>
      <c r="L60" s="1947"/>
      <c r="M60" s="1947"/>
      <c r="N60" s="1955"/>
      <c r="O60" s="1956"/>
      <c r="P60" s="1957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953"/>
      <c r="AK60" s="1953"/>
      <c r="AL60" s="1953"/>
      <c r="AM60" s="1954"/>
      <c r="AN60" s="1954"/>
      <c r="AO60" s="1954"/>
      <c r="AP60" s="1954"/>
      <c r="AQ60" s="1954"/>
      <c r="AR60" s="1954"/>
      <c r="AS60" s="1954"/>
      <c r="AT60" s="1954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1953"/>
      <c r="AK61" s="1953"/>
      <c r="AL61" s="1953"/>
      <c r="AM61" s="1954"/>
      <c r="AN61" s="1954"/>
      <c r="AO61" s="1954"/>
      <c r="AP61" s="1954"/>
      <c r="AQ61" s="1954"/>
      <c r="AR61" s="1954"/>
      <c r="AS61" s="1954"/>
      <c r="AT61" s="1954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5088" t="s">
        <v>53</v>
      </c>
      <c r="B62" s="1944" t="s">
        <v>54</v>
      </c>
      <c r="C62" s="1945">
        <f t="shared" ref="C62:C73" si="14">SUM(D62:M62)</f>
        <v>0</v>
      </c>
      <c r="D62" s="1946"/>
      <c r="E62" s="1947"/>
      <c r="F62" s="1947"/>
      <c r="G62" s="1947"/>
      <c r="H62" s="1947"/>
      <c r="I62" s="1947"/>
      <c r="J62" s="1947"/>
      <c r="K62" s="1947"/>
      <c r="L62" s="1947"/>
      <c r="M62" s="1947"/>
      <c r="N62" s="1955"/>
      <c r="O62" s="1956"/>
      <c r="P62" s="1957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1953"/>
      <c r="AK62" s="1953"/>
      <c r="AL62" s="1953"/>
      <c r="AM62" s="1954"/>
      <c r="AN62" s="1954"/>
      <c r="AO62" s="1954"/>
      <c r="AP62" s="1954"/>
      <c r="AQ62" s="1954"/>
      <c r="AR62" s="1954"/>
      <c r="AS62" s="1954"/>
      <c r="AT62" s="1954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5009"/>
      <c r="B63" s="94" t="s">
        <v>55</v>
      </c>
      <c r="C63" s="1605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1953"/>
      <c r="AK63" s="1953"/>
      <c r="AL63" s="1953"/>
      <c r="AM63" s="1954"/>
      <c r="AN63" s="1954"/>
      <c r="AO63" s="1954"/>
      <c r="AP63" s="1954"/>
      <c r="AQ63" s="1954"/>
      <c r="AR63" s="1954"/>
      <c r="AS63" s="1954"/>
      <c r="AT63" s="1954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5009"/>
      <c r="B64" s="94" t="s">
        <v>56</v>
      </c>
      <c r="C64" s="1605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1953"/>
      <c r="AK64" s="1953"/>
      <c r="AL64" s="1953"/>
      <c r="AM64" s="1954"/>
      <c r="AN64" s="1954"/>
      <c r="AO64" s="1954"/>
      <c r="AP64" s="1954"/>
      <c r="AQ64" s="1954"/>
      <c r="AR64" s="1954"/>
      <c r="AS64" s="1954"/>
      <c r="AT64" s="1954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5009"/>
      <c r="B65" s="94" t="s">
        <v>57</v>
      </c>
      <c r="C65" s="1605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1953"/>
      <c r="AK65" s="1953"/>
      <c r="AL65" s="1953"/>
      <c r="AM65" s="1954"/>
      <c r="AN65" s="1954"/>
      <c r="AO65" s="1954"/>
      <c r="AP65" s="1954"/>
      <c r="AQ65" s="1954"/>
      <c r="AR65" s="1954"/>
      <c r="AS65" s="1954"/>
      <c r="AT65" s="1954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5009"/>
      <c r="B66" s="94" t="s">
        <v>58</v>
      </c>
      <c r="C66" s="1605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1953"/>
      <c r="AK66" s="1953"/>
      <c r="AL66" s="1953"/>
      <c r="AM66" s="1954"/>
      <c r="AN66" s="1954"/>
      <c r="AO66" s="1954"/>
      <c r="AP66" s="1954"/>
      <c r="AQ66" s="1954"/>
      <c r="AR66" s="1954"/>
      <c r="AS66" s="1954"/>
      <c r="AT66" s="1954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551"/>
      <c r="B67" s="99" t="s">
        <v>59</v>
      </c>
      <c r="C67" s="1754">
        <f t="shared" si="14"/>
        <v>0</v>
      </c>
      <c r="D67" s="773"/>
      <c r="E67" s="704"/>
      <c r="F67" s="704"/>
      <c r="G67" s="704"/>
      <c r="H67" s="704"/>
      <c r="I67" s="704"/>
      <c r="J67" s="704"/>
      <c r="K67" s="704"/>
      <c r="L67" s="704"/>
      <c r="M67" s="704"/>
      <c r="N67" s="1933"/>
      <c r="O67" s="705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1953"/>
      <c r="AK67" s="1953"/>
      <c r="AL67" s="1953"/>
      <c r="AM67" s="1954"/>
      <c r="AN67" s="1954"/>
      <c r="AO67" s="1954"/>
      <c r="AP67" s="1954"/>
      <c r="AQ67" s="1954"/>
      <c r="AR67" s="1954"/>
      <c r="AS67" s="1954"/>
      <c r="AT67" s="1954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5614" t="s">
        <v>60</v>
      </c>
      <c r="B68" s="1958" t="s">
        <v>61</v>
      </c>
      <c r="C68" s="1959">
        <f t="shared" si="14"/>
        <v>0</v>
      </c>
      <c r="D68" s="1960"/>
      <c r="E68" s="1961"/>
      <c r="F68" s="1961"/>
      <c r="G68" s="1961"/>
      <c r="H68" s="1961"/>
      <c r="I68" s="1961"/>
      <c r="J68" s="1961"/>
      <c r="K68" s="1961"/>
      <c r="L68" s="1961"/>
      <c r="M68" s="1961"/>
      <c r="N68" s="1962"/>
      <c r="O68" s="1963"/>
      <c r="P68" s="1964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1965"/>
      <c r="AK68" s="1965"/>
      <c r="AL68" s="1965"/>
      <c r="AM68" s="1966"/>
      <c r="AN68" s="1966"/>
      <c r="AO68" s="1966"/>
      <c r="AP68" s="1966"/>
      <c r="AQ68" s="1966"/>
      <c r="AR68" s="1966"/>
      <c r="AS68" s="1966"/>
      <c r="AT68" s="1966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551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1965"/>
      <c r="AK69" s="1965"/>
      <c r="AL69" s="1965"/>
      <c r="AM69" s="1966"/>
      <c r="AN69" s="1966"/>
      <c r="AO69" s="1966"/>
      <c r="AP69" s="1966"/>
      <c r="AQ69" s="1966"/>
      <c r="AR69" s="1966"/>
      <c r="AS69" s="1966"/>
      <c r="AT69" s="1966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608" t="s">
        <v>63</v>
      </c>
      <c r="B70" s="117" t="s">
        <v>61</v>
      </c>
      <c r="C70" s="1967">
        <f t="shared" si="14"/>
        <v>0</v>
      </c>
      <c r="D70" s="1968"/>
      <c r="E70" s="1969"/>
      <c r="F70" s="1969"/>
      <c r="G70" s="1969"/>
      <c r="H70" s="1969"/>
      <c r="I70" s="1969"/>
      <c r="J70" s="1969"/>
      <c r="K70" s="1969"/>
      <c r="L70" s="1969"/>
      <c r="M70" s="1969"/>
      <c r="N70" s="1970"/>
      <c r="O70" s="1971"/>
      <c r="P70" s="1972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1973"/>
      <c r="AK70" s="1973"/>
      <c r="AL70" s="1973"/>
      <c r="AM70" s="1974"/>
      <c r="AN70" s="1974"/>
      <c r="AO70" s="1974"/>
      <c r="AP70" s="1974"/>
      <c r="AQ70" s="1974"/>
      <c r="AR70" s="1974"/>
      <c r="AS70" s="1974"/>
      <c r="AT70" s="1974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551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1973"/>
      <c r="AK71" s="1973"/>
      <c r="AL71" s="1973"/>
      <c r="AM71" s="1974"/>
      <c r="AN71" s="1974"/>
      <c r="AO71" s="1974"/>
      <c r="AP71" s="1974"/>
      <c r="AQ71" s="1974"/>
      <c r="AR71" s="1974"/>
      <c r="AS71" s="1974"/>
      <c r="AT71" s="1974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1955"/>
      <c r="O72" s="1956"/>
      <c r="P72" s="1957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1973"/>
      <c r="AK72" s="1973"/>
      <c r="AL72" s="1973"/>
      <c r="AM72" s="1954"/>
      <c r="AN72" s="1954"/>
      <c r="AO72" s="1954"/>
      <c r="AP72" s="1954"/>
      <c r="AQ72" s="1954"/>
      <c r="AR72" s="1954"/>
      <c r="AS72" s="1954"/>
      <c r="AT72" s="1954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603" t="s">
        <v>65</v>
      </c>
      <c r="B73" s="5208"/>
      <c r="C73" s="1754">
        <f t="shared" si="14"/>
        <v>0</v>
      </c>
      <c r="D73" s="773"/>
      <c r="E73" s="704"/>
      <c r="F73" s="704"/>
      <c r="G73" s="704"/>
      <c r="H73" s="704"/>
      <c r="I73" s="704"/>
      <c r="J73" s="704"/>
      <c r="K73" s="704"/>
      <c r="L73" s="704"/>
      <c r="M73" s="704"/>
      <c r="N73" s="1933"/>
      <c r="O73" s="705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1973"/>
      <c r="AK73" s="1973"/>
      <c r="AL73" s="1973"/>
      <c r="AM73" s="1954"/>
      <c r="AN73" s="1954"/>
      <c r="AO73" s="1954"/>
      <c r="AP73" s="1954"/>
      <c r="AQ73" s="1954"/>
      <c r="AR73" s="1954"/>
      <c r="AS73" s="1954"/>
      <c r="AT73" s="1954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609" t="s">
        <v>66</v>
      </c>
      <c r="B74" s="1975" t="s">
        <v>61</v>
      </c>
      <c r="C74" s="1976">
        <f>SUM(D74:P74)</f>
        <v>0</v>
      </c>
      <c r="D74" s="1977"/>
      <c r="E74" s="1978"/>
      <c r="F74" s="1978"/>
      <c r="G74" s="1978"/>
      <c r="H74" s="1978"/>
      <c r="I74" s="1978"/>
      <c r="J74" s="1978"/>
      <c r="K74" s="1978"/>
      <c r="L74" s="1978"/>
      <c r="M74" s="1978"/>
      <c r="N74" s="1979"/>
      <c r="O74" s="1978"/>
      <c r="P74" s="1980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1981"/>
      <c r="AK74" s="1981"/>
      <c r="AL74" s="1981"/>
      <c r="AM74" s="1982"/>
      <c r="AN74" s="1982"/>
      <c r="AO74" s="1982"/>
      <c r="AP74" s="1982"/>
      <c r="AQ74" s="1982"/>
      <c r="AR74" s="1982"/>
      <c r="AS74" s="1982"/>
      <c r="AT74" s="1982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551"/>
      <c r="B75" s="140" t="s">
        <v>62</v>
      </c>
      <c r="C75" s="1754">
        <f t="shared" ref="C75:C76" si="15">SUM(D75:P75)</f>
        <v>0</v>
      </c>
      <c r="D75" s="773"/>
      <c r="E75" s="704"/>
      <c r="F75" s="704"/>
      <c r="G75" s="704"/>
      <c r="H75" s="704"/>
      <c r="I75" s="704"/>
      <c r="J75" s="704"/>
      <c r="K75" s="704"/>
      <c r="L75" s="704"/>
      <c r="M75" s="704"/>
      <c r="N75" s="1808"/>
      <c r="O75" s="704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1981"/>
      <c r="AK75" s="1981"/>
      <c r="AL75" s="1981"/>
      <c r="AM75" s="1982"/>
      <c r="AN75" s="1982"/>
      <c r="AO75" s="1982"/>
      <c r="AP75" s="1982"/>
      <c r="AQ75" s="1982"/>
      <c r="AR75" s="1982"/>
      <c r="AS75" s="1982"/>
      <c r="AT75" s="1982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610" t="s">
        <v>67</v>
      </c>
      <c r="B76" s="1983" t="s">
        <v>61</v>
      </c>
      <c r="C76" s="1984">
        <f t="shared" si="15"/>
        <v>0</v>
      </c>
      <c r="D76" s="1985"/>
      <c r="E76" s="1986"/>
      <c r="F76" s="1986"/>
      <c r="G76" s="1986"/>
      <c r="H76" s="1986"/>
      <c r="I76" s="1986"/>
      <c r="J76" s="1986"/>
      <c r="K76" s="1986"/>
      <c r="L76" s="1986"/>
      <c r="M76" s="1986"/>
      <c r="N76" s="1987"/>
      <c r="O76" s="1986"/>
      <c r="P76" s="1988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1989"/>
      <c r="AK76" s="1989"/>
      <c r="AL76" s="1989"/>
      <c r="AM76" s="1990"/>
      <c r="AN76" s="1990"/>
      <c r="AO76" s="1990"/>
      <c r="AP76" s="1990"/>
      <c r="AQ76" s="1990"/>
      <c r="AR76" s="1990"/>
      <c r="AS76" s="1990"/>
      <c r="AT76" s="1990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551"/>
      <c r="B77" s="1684" t="s">
        <v>62</v>
      </c>
      <c r="C77" s="1754">
        <f>SUM(D77:P77)</f>
        <v>0</v>
      </c>
      <c r="D77" s="773"/>
      <c r="E77" s="704"/>
      <c r="F77" s="704"/>
      <c r="G77" s="704"/>
      <c r="H77" s="704"/>
      <c r="I77" s="704"/>
      <c r="J77" s="704"/>
      <c r="K77" s="704"/>
      <c r="L77" s="704"/>
      <c r="M77" s="704"/>
      <c r="N77" s="1808"/>
      <c r="O77" s="704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1989"/>
      <c r="AK77" s="1989"/>
      <c r="AL77" s="1989"/>
      <c r="AM77" s="1990"/>
      <c r="AN77" s="1990"/>
      <c r="AO77" s="1990"/>
      <c r="AP77" s="1990"/>
      <c r="AQ77" s="1990"/>
      <c r="AR77" s="1990"/>
      <c r="AS77" s="1990"/>
      <c r="AT77" s="1990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611" t="s">
        <v>68</v>
      </c>
      <c r="B78" s="5612"/>
      <c r="C78" s="1754">
        <f>SUM(D78:P78)</f>
        <v>0</v>
      </c>
      <c r="D78" s="773"/>
      <c r="E78" s="704"/>
      <c r="F78" s="704"/>
      <c r="G78" s="704"/>
      <c r="H78" s="704"/>
      <c r="I78" s="704"/>
      <c r="J78" s="704"/>
      <c r="K78" s="704"/>
      <c r="L78" s="704"/>
      <c r="M78" s="704"/>
      <c r="N78" s="1808"/>
      <c r="O78" s="704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1989"/>
      <c r="AK78" s="1989"/>
      <c r="AL78" s="1989"/>
      <c r="AM78" s="1990"/>
      <c r="AN78" s="1990"/>
      <c r="AO78" s="1990"/>
      <c r="AP78" s="1990"/>
      <c r="AQ78" s="1990"/>
      <c r="AR78" s="1990"/>
      <c r="AS78" s="1990"/>
      <c r="AT78" s="1990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1989"/>
      <c r="AJ79" s="1989"/>
      <c r="AK79" s="1989"/>
      <c r="AL79" s="1989"/>
      <c r="AM79" s="1989"/>
      <c r="AN79" s="1989"/>
      <c r="AO79" s="1990"/>
      <c r="AP79" s="1990"/>
      <c r="AQ79" s="1990"/>
      <c r="AR79" s="1990"/>
      <c r="AS79" s="1990"/>
      <c r="AT79" s="1990"/>
      <c r="AU79" s="1990"/>
      <c r="AV79" s="1990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1991" t="s">
        <v>71</v>
      </c>
      <c r="B80" s="1991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1989"/>
      <c r="AP80" s="1989"/>
      <c r="AQ80" s="1989"/>
      <c r="AR80" s="1989"/>
      <c r="AS80" s="1989"/>
      <c r="AT80" s="1989"/>
      <c r="AU80" s="1989"/>
      <c r="AV80" s="1989"/>
      <c r="AW80" s="1992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1993" t="s">
        <v>73</v>
      </c>
      <c r="B81" s="1994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995"/>
      <c r="AP81" s="1995"/>
      <c r="AQ81" s="1995"/>
      <c r="AR81" s="1995"/>
      <c r="AS81" s="1995"/>
      <c r="AT81" s="1995"/>
      <c r="AU81" s="1995"/>
      <c r="AV81" s="1995"/>
      <c r="AW81" s="1992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1996"/>
      <c r="AP82" s="1996"/>
      <c r="AQ82" s="1995"/>
      <c r="AR82" s="1995"/>
      <c r="AS82" s="1995"/>
      <c r="AT82" s="1995"/>
      <c r="AU82" s="1995"/>
      <c r="AV82" s="1995"/>
      <c r="AW82" s="1992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1991" t="s">
        <v>72</v>
      </c>
      <c r="D83" s="1997" t="s">
        <v>76</v>
      </c>
      <c r="E83" s="1998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1999"/>
      <c r="AT83" s="1999"/>
      <c r="AU83" s="1999"/>
      <c r="AV83" s="2000"/>
      <c r="AW83" s="2000"/>
      <c r="AX83" s="2000"/>
      <c r="AY83" s="2000"/>
      <c r="AZ83" s="2000"/>
      <c r="BA83" s="1992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618" t="s">
        <v>78</v>
      </c>
      <c r="B84" s="5619"/>
      <c r="C84" s="2001">
        <f>SUM(D84:E84)</f>
        <v>0</v>
      </c>
      <c r="D84" s="2002"/>
      <c r="E84" s="2003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1999"/>
      <c r="AT84" s="1999"/>
      <c r="AU84" s="1999"/>
      <c r="AV84" s="2000"/>
      <c r="AW84" s="2000"/>
      <c r="AX84" s="2000"/>
      <c r="AY84" s="2000"/>
      <c r="AZ84" s="2000"/>
      <c r="BA84" s="1992"/>
      <c r="BZ84" s="2"/>
      <c r="CA84" s="3" t="str">
        <f>IF(AND(([8]A01!$C20+[8]A01!$C21+[8]A01!$C22+[8]A01!$C23+[8]A01!$F37+[8]A01!$F38+[8]A01!$F39)&lt;&gt;0,D84=0,E84=""),"*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1999"/>
      <c r="AT85" s="1999"/>
      <c r="AU85" s="1999"/>
      <c r="AV85" s="2000"/>
      <c r="AW85" s="2000"/>
      <c r="AX85" s="2000"/>
      <c r="AY85" s="2000"/>
      <c r="AZ85" s="2000"/>
      <c r="BA85" s="1992"/>
      <c r="BZ85" s="2"/>
      <c r="CA85" s="3" t="str">
        <f>IF(AND(([8]A01!$C20+[8]A01!$C21+[8]A01!$C22+[8]A01!$C23+[8]A01!$F37+[8]A01!$F38+[8]A01!$F39)&lt;&gt;0,D85=0,E85=""),"*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621" t="s">
        <v>82</v>
      </c>
      <c r="G86" s="5622"/>
      <c r="H86" s="5622"/>
      <c r="I86" s="5622"/>
      <c r="J86" s="5622"/>
      <c r="K86" s="5622"/>
      <c r="L86" s="5622"/>
      <c r="M86" s="5622"/>
      <c r="N86" s="5622"/>
      <c r="O86" s="5622"/>
      <c r="P86" s="5622"/>
      <c r="Q86" s="5623"/>
      <c r="R86" s="5624" t="s">
        <v>83</v>
      </c>
      <c r="S86" s="5617"/>
      <c r="T86" s="5616" t="s">
        <v>84</v>
      </c>
      <c r="U86" s="5625"/>
      <c r="V86" s="5629" t="s">
        <v>85</v>
      </c>
      <c r="W86" s="5630"/>
      <c r="X86" s="5626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1999"/>
      <c r="AT86" s="1999"/>
      <c r="AU86" s="1999"/>
      <c r="AV86" s="2000"/>
      <c r="AW86" s="2000"/>
      <c r="AX86" s="2000"/>
      <c r="AY86" s="2000"/>
      <c r="AZ86" s="2000"/>
      <c r="BA86" s="1992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620"/>
      <c r="D87" s="4790"/>
      <c r="E87" s="5196"/>
      <c r="F87" s="5616" t="s">
        <v>88</v>
      </c>
      <c r="G87" s="5617"/>
      <c r="H87" s="5616" t="s">
        <v>89</v>
      </c>
      <c r="I87" s="5617"/>
      <c r="J87" s="5616" t="s">
        <v>90</v>
      </c>
      <c r="K87" s="5617"/>
      <c r="L87" s="5616" t="s">
        <v>91</v>
      </c>
      <c r="M87" s="5617"/>
      <c r="N87" s="5616" t="s">
        <v>92</v>
      </c>
      <c r="O87" s="5617"/>
      <c r="P87" s="5616" t="s">
        <v>93</v>
      </c>
      <c r="Q87" s="5617"/>
      <c r="R87" s="5624" t="s">
        <v>94</v>
      </c>
      <c r="S87" s="5617"/>
      <c r="T87" s="5616" t="s">
        <v>95</v>
      </c>
      <c r="U87" s="5625"/>
      <c r="V87" s="5617" t="s">
        <v>96</v>
      </c>
      <c r="W87" s="5626"/>
      <c r="X87" s="5626"/>
      <c r="Y87" s="5615"/>
      <c r="Z87" s="5224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1999"/>
      <c r="AT87" s="1999"/>
      <c r="AU87" s="1999"/>
      <c r="AV87" s="2000"/>
      <c r="AW87" s="2000"/>
      <c r="AX87" s="2000"/>
      <c r="AY87" s="2000"/>
      <c r="AZ87" s="2000"/>
      <c r="BA87" s="1992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620"/>
      <c r="B88" s="5196"/>
      <c r="C88" s="1997" t="s">
        <v>97</v>
      </c>
      <c r="D88" s="2004" t="s">
        <v>62</v>
      </c>
      <c r="E88" s="1631" t="s">
        <v>98</v>
      </c>
      <c r="F88" s="2005" t="s">
        <v>62</v>
      </c>
      <c r="G88" s="2006" t="s">
        <v>98</v>
      </c>
      <c r="H88" s="2005" t="s">
        <v>62</v>
      </c>
      <c r="I88" s="2006" t="s">
        <v>98</v>
      </c>
      <c r="J88" s="2005" t="s">
        <v>62</v>
      </c>
      <c r="K88" s="2006" t="s">
        <v>98</v>
      </c>
      <c r="L88" s="2005" t="s">
        <v>62</v>
      </c>
      <c r="M88" s="2006" t="s">
        <v>98</v>
      </c>
      <c r="N88" s="2005" t="s">
        <v>62</v>
      </c>
      <c r="O88" s="2006" t="s">
        <v>98</v>
      </c>
      <c r="P88" s="2005" t="s">
        <v>62</v>
      </c>
      <c r="Q88" s="2006" t="s">
        <v>98</v>
      </c>
      <c r="R88" s="1615" t="s">
        <v>62</v>
      </c>
      <c r="S88" s="2006" t="s">
        <v>98</v>
      </c>
      <c r="T88" s="2005" t="s">
        <v>62</v>
      </c>
      <c r="U88" s="2007" t="s">
        <v>98</v>
      </c>
      <c r="V88" s="2006" t="s">
        <v>99</v>
      </c>
      <c r="W88" s="1991" t="s">
        <v>100</v>
      </c>
      <c r="X88" s="5631"/>
      <c r="Y88" s="1991" t="s">
        <v>101</v>
      </c>
      <c r="Z88" s="1991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1992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627" t="s">
        <v>103</v>
      </c>
      <c r="B89" s="5628"/>
      <c r="C89" s="2008">
        <f>SUM(D89:E89)</f>
        <v>0</v>
      </c>
      <c r="D89" s="2009">
        <f>SUM(F89+H89+J89+L89+N89+P89)</f>
        <v>0</v>
      </c>
      <c r="E89" s="2010">
        <f>SUM(G89+I89+K89+M89+O89+Q89)</f>
        <v>0</v>
      </c>
      <c r="F89" s="1985"/>
      <c r="G89" s="2011"/>
      <c r="H89" s="1985"/>
      <c r="I89" s="2011"/>
      <c r="J89" s="1985"/>
      <c r="K89" s="2011"/>
      <c r="L89" s="1985"/>
      <c r="M89" s="2011"/>
      <c r="N89" s="1985"/>
      <c r="O89" s="2011"/>
      <c r="P89" s="1985"/>
      <c r="Q89" s="2011"/>
      <c r="R89" s="1987"/>
      <c r="S89" s="2011"/>
      <c r="T89" s="1985"/>
      <c r="U89" s="2012"/>
      <c r="V89" s="1987"/>
      <c r="W89" s="1985"/>
      <c r="X89" s="2013"/>
      <c r="Y89" s="2013"/>
      <c r="Z89" s="2014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1992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1992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779">
        <f>SUM(D92:E92)</f>
        <v>0</v>
      </c>
      <c r="D92" s="701">
        <f t="shared" si="16"/>
        <v>0</v>
      </c>
      <c r="E92" s="1633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1730"/>
      <c r="Z92" s="1730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621" t="s">
        <v>108</v>
      </c>
      <c r="G94" s="5622"/>
      <c r="H94" s="5622"/>
      <c r="I94" s="5622"/>
      <c r="J94" s="5622"/>
      <c r="K94" s="5622"/>
      <c r="L94" s="5622"/>
      <c r="M94" s="5622"/>
      <c r="N94" s="5622"/>
      <c r="O94" s="5622"/>
      <c r="P94" s="5622"/>
      <c r="Q94" s="5634"/>
      <c r="R94" s="5635" t="s">
        <v>109</v>
      </c>
      <c r="S94" s="5636"/>
      <c r="T94" s="5636"/>
      <c r="U94" s="5636"/>
      <c r="V94" s="5629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620"/>
      <c r="D95" s="4790"/>
      <c r="E95" s="5196"/>
      <c r="F95" s="5616" t="s">
        <v>88</v>
      </c>
      <c r="G95" s="5617"/>
      <c r="H95" s="5616" t="s">
        <v>89</v>
      </c>
      <c r="I95" s="5617"/>
      <c r="J95" s="5616" t="s">
        <v>90</v>
      </c>
      <c r="K95" s="5617"/>
      <c r="L95" s="5616" t="s">
        <v>91</v>
      </c>
      <c r="M95" s="5617"/>
      <c r="N95" s="5616" t="s">
        <v>92</v>
      </c>
      <c r="O95" s="5617"/>
      <c r="P95" s="5616" t="s">
        <v>93</v>
      </c>
      <c r="Q95" s="5625"/>
      <c r="R95" s="5624" t="s">
        <v>96</v>
      </c>
      <c r="S95" s="5617"/>
      <c r="T95" s="5610" t="s">
        <v>86</v>
      </c>
      <c r="U95" s="5616" t="s">
        <v>110</v>
      </c>
      <c r="V95" s="5617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620"/>
      <c r="B96" s="5196"/>
      <c r="C96" s="1997" t="s">
        <v>97</v>
      </c>
      <c r="D96" s="2004" t="s">
        <v>62</v>
      </c>
      <c r="E96" s="1631" t="s">
        <v>98</v>
      </c>
      <c r="F96" s="2005" t="s">
        <v>62</v>
      </c>
      <c r="G96" s="2006" t="s">
        <v>98</v>
      </c>
      <c r="H96" s="2005" t="s">
        <v>62</v>
      </c>
      <c r="I96" s="2006" t="s">
        <v>98</v>
      </c>
      <c r="J96" s="2005" t="s">
        <v>62</v>
      </c>
      <c r="K96" s="2006" t="s">
        <v>98</v>
      </c>
      <c r="L96" s="2005" t="s">
        <v>62</v>
      </c>
      <c r="M96" s="2006" t="s">
        <v>98</v>
      </c>
      <c r="N96" s="2005" t="s">
        <v>62</v>
      </c>
      <c r="O96" s="2006" t="s">
        <v>98</v>
      </c>
      <c r="P96" s="2005" t="s">
        <v>62</v>
      </c>
      <c r="Q96" s="2007" t="s">
        <v>98</v>
      </c>
      <c r="R96" s="2006" t="s">
        <v>99</v>
      </c>
      <c r="S96" s="1991" t="s">
        <v>100</v>
      </c>
      <c r="T96" s="5551"/>
      <c r="U96" s="2015" t="s">
        <v>101</v>
      </c>
      <c r="V96" s="1991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632" t="s">
        <v>103</v>
      </c>
      <c r="B97" s="5633"/>
      <c r="C97" s="2016">
        <f>SUM(D97:E97)</f>
        <v>0</v>
      </c>
      <c r="D97" s="2017">
        <f>SUM(F97+H97+J97+L97+N97+P97)</f>
        <v>0</v>
      </c>
      <c r="E97" s="2018">
        <f>SUM(G97+I97+K97+M97+O97+Q97)</f>
        <v>0</v>
      </c>
      <c r="F97" s="2019"/>
      <c r="G97" s="2020"/>
      <c r="H97" s="2019"/>
      <c r="I97" s="2020"/>
      <c r="J97" s="2019"/>
      <c r="K97" s="2020"/>
      <c r="L97" s="2019"/>
      <c r="M97" s="2020"/>
      <c r="N97" s="2019"/>
      <c r="O97" s="2020"/>
      <c r="P97" s="2019"/>
      <c r="Q97" s="2021"/>
      <c r="R97" s="2022"/>
      <c r="S97" s="2019"/>
      <c r="T97" s="2023"/>
      <c r="U97" s="2023"/>
      <c r="V97" s="2024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2025"/>
      <c r="X98" s="2026"/>
      <c r="Y98" s="2026"/>
      <c r="Z98" s="2027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2025"/>
      <c r="X99" s="2026"/>
      <c r="Y99" s="2026"/>
      <c r="Z99" s="2027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779">
        <f>SUM(D100:E100)</f>
        <v>0</v>
      </c>
      <c r="D100" s="701">
        <f t="shared" si="17"/>
        <v>0</v>
      </c>
      <c r="E100" s="1633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1730"/>
      <c r="V100" s="1730"/>
      <c r="W100" s="2025"/>
      <c r="X100" s="2026"/>
      <c r="Y100" s="2026"/>
      <c r="Z100" s="2027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2028"/>
      <c r="S101" s="2028"/>
      <c r="T101" s="2028"/>
      <c r="U101" s="2026"/>
      <c r="V101" s="2026"/>
      <c r="W101" s="2026"/>
      <c r="X101" s="2026"/>
      <c r="Y101" s="2026"/>
      <c r="Z101" s="2027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616" t="s">
        <v>113</v>
      </c>
      <c r="G102" s="5624"/>
      <c r="H102" s="5624"/>
      <c r="I102" s="5624"/>
      <c r="J102" s="5624"/>
      <c r="K102" s="5624"/>
      <c r="L102" s="5624"/>
      <c r="M102" s="5624"/>
      <c r="N102" s="5624"/>
      <c r="O102" s="5617"/>
      <c r="P102" s="205"/>
      <c r="Q102" s="205"/>
      <c r="R102" s="2028"/>
      <c r="S102" s="2028"/>
      <c r="T102" s="2028"/>
      <c r="U102" s="2026"/>
      <c r="V102" s="2026"/>
      <c r="W102" s="2026"/>
      <c r="X102" s="2026"/>
      <c r="Y102" s="2026"/>
      <c r="Z102" s="2027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616" t="s">
        <v>114</v>
      </c>
      <c r="G103" s="5617"/>
      <c r="H103" s="5616" t="s">
        <v>115</v>
      </c>
      <c r="I103" s="5617"/>
      <c r="J103" s="5616" t="s">
        <v>116</v>
      </c>
      <c r="K103" s="5617"/>
      <c r="L103" s="5616" t="s">
        <v>117</v>
      </c>
      <c r="M103" s="5617"/>
      <c r="N103" s="5637" t="s">
        <v>12</v>
      </c>
      <c r="O103" s="5638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2029"/>
      <c r="AO103" s="2026"/>
      <c r="AP103" s="2026"/>
      <c r="AQ103" s="2026"/>
      <c r="AR103" s="2026"/>
      <c r="AS103" s="2026"/>
      <c r="AT103" s="2026"/>
      <c r="AU103" s="2026"/>
      <c r="AV103" s="2026"/>
      <c r="AW103" s="2027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620"/>
      <c r="B104" s="5196"/>
      <c r="C104" s="2030" t="s">
        <v>97</v>
      </c>
      <c r="D104" s="2004" t="s">
        <v>62</v>
      </c>
      <c r="E104" s="2006" t="s">
        <v>98</v>
      </c>
      <c r="F104" s="1997" t="s">
        <v>62</v>
      </c>
      <c r="G104" s="2006" t="s">
        <v>98</v>
      </c>
      <c r="H104" s="1997" t="s">
        <v>62</v>
      </c>
      <c r="I104" s="2006" t="s">
        <v>98</v>
      </c>
      <c r="J104" s="1997" t="s">
        <v>62</v>
      </c>
      <c r="K104" s="2006" t="s">
        <v>98</v>
      </c>
      <c r="L104" s="1997" t="s">
        <v>62</v>
      </c>
      <c r="M104" s="2006" t="s">
        <v>98</v>
      </c>
      <c r="N104" s="1997" t="s">
        <v>62</v>
      </c>
      <c r="O104" s="2006" t="s">
        <v>98</v>
      </c>
      <c r="AH104" s="12"/>
      <c r="AI104" s="12"/>
      <c r="AJ104" s="12"/>
      <c r="AK104" s="12"/>
      <c r="AL104" s="2031"/>
      <c r="AM104" s="2031"/>
      <c r="AN104" s="2031"/>
      <c r="AO104" s="2031"/>
      <c r="AP104" s="2031"/>
      <c r="AQ104" s="2031"/>
      <c r="AR104" s="2031"/>
      <c r="AS104" s="2031"/>
      <c r="AT104" s="2031"/>
      <c r="AU104" s="2032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639" t="s">
        <v>73</v>
      </c>
      <c r="B105" s="5640"/>
      <c r="C105" s="2033">
        <f>SUM(D105:E105)</f>
        <v>0</v>
      </c>
      <c r="D105" s="2034">
        <f>SUM(F105+H105+J105+L105+N105)</f>
        <v>0</v>
      </c>
      <c r="E105" s="2035">
        <f>SUM(G105+I105+K105+M105+O105)</f>
        <v>0</v>
      </c>
      <c r="F105" s="2002"/>
      <c r="G105" s="2003"/>
      <c r="H105" s="2002"/>
      <c r="I105" s="2003"/>
      <c r="J105" s="2002"/>
      <c r="K105" s="2036"/>
      <c r="L105" s="2002"/>
      <c r="M105" s="2036"/>
      <c r="N105" s="2002"/>
      <c r="O105" s="2036"/>
      <c r="P105" s="3"/>
      <c r="AH105" s="12"/>
      <c r="AI105" s="12"/>
      <c r="AJ105" s="12"/>
      <c r="AK105" s="12"/>
      <c r="AL105" s="2031"/>
      <c r="AM105" s="2031"/>
      <c r="AN105" s="2031"/>
      <c r="AO105" s="2031"/>
      <c r="AP105" s="2031"/>
      <c r="AQ105" s="2031"/>
      <c r="AR105" s="2031"/>
      <c r="AS105" s="2031"/>
      <c r="AT105" s="2031"/>
      <c r="AU105" s="2032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1002"/>
      <c r="AH106" s="12"/>
      <c r="AI106" s="12"/>
      <c r="AJ106" s="12"/>
      <c r="AK106" s="16"/>
      <c r="AL106" s="2037"/>
      <c r="AM106" s="2037"/>
      <c r="AN106" s="2037"/>
      <c r="AO106" s="2037"/>
      <c r="AP106" s="2037"/>
      <c r="AQ106" s="2037"/>
      <c r="AR106" s="2037"/>
      <c r="AS106" s="2037"/>
      <c r="AT106" s="2037"/>
      <c r="AU106" s="2038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616" t="s">
        <v>73</v>
      </c>
      <c r="G107" s="5624"/>
      <c r="H107" s="5624"/>
      <c r="I107" s="5624"/>
      <c r="J107" s="5624"/>
      <c r="K107" s="5624"/>
      <c r="L107" s="5624"/>
      <c r="M107" s="5624"/>
      <c r="N107" s="5624"/>
      <c r="O107" s="5624"/>
      <c r="P107" s="5624"/>
      <c r="Q107" s="5624"/>
      <c r="R107" s="5624"/>
      <c r="S107" s="5624"/>
      <c r="T107" s="5624"/>
      <c r="U107" s="5624"/>
      <c r="V107" s="5624"/>
      <c r="W107" s="5624"/>
      <c r="X107" s="5624"/>
      <c r="Y107" s="5624"/>
      <c r="Z107" s="5624"/>
      <c r="AA107" s="5624"/>
      <c r="AB107" s="5624"/>
      <c r="AC107" s="5624"/>
      <c r="AD107" s="5624"/>
      <c r="AE107" s="5624"/>
      <c r="AF107" s="5624"/>
      <c r="AG107" s="5617"/>
      <c r="AH107" s="12"/>
      <c r="AI107" s="12"/>
      <c r="AJ107" s="12"/>
      <c r="AK107" s="16"/>
      <c r="AL107" s="2037"/>
      <c r="AM107" s="2037"/>
      <c r="AN107" s="2037"/>
      <c r="AO107" s="2037"/>
      <c r="AP107" s="2037"/>
      <c r="AQ107" s="2037"/>
      <c r="AR107" s="2037"/>
      <c r="AS107" s="2037"/>
      <c r="AT107" s="2037"/>
      <c r="AU107" s="2038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641" t="s">
        <v>119</v>
      </c>
      <c r="G108" s="5641"/>
      <c r="H108" s="5641" t="s">
        <v>120</v>
      </c>
      <c r="I108" s="5641"/>
      <c r="J108" s="5641" t="s">
        <v>121</v>
      </c>
      <c r="K108" s="5641"/>
      <c r="L108" s="5641" t="s">
        <v>122</v>
      </c>
      <c r="M108" s="5641"/>
      <c r="N108" s="5641" t="s">
        <v>123</v>
      </c>
      <c r="O108" s="5641"/>
      <c r="P108" s="5641" t="s">
        <v>124</v>
      </c>
      <c r="Q108" s="5641"/>
      <c r="R108" s="5641" t="s">
        <v>125</v>
      </c>
      <c r="S108" s="5641"/>
      <c r="T108" s="5641" t="s">
        <v>126</v>
      </c>
      <c r="U108" s="5641"/>
      <c r="V108" s="5641" t="s">
        <v>127</v>
      </c>
      <c r="W108" s="5641"/>
      <c r="X108" s="5641" t="s">
        <v>128</v>
      </c>
      <c r="Y108" s="5641"/>
      <c r="Z108" s="5616" t="s">
        <v>129</v>
      </c>
      <c r="AA108" s="5617"/>
      <c r="AB108" s="5616" t="s">
        <v>130</v>
      </c>
      <c r="AC108" s="5617"/>
      <c r="AD108" s="5616" t="s">
        <v>131</v>
      </c>
      <c r="AE108" s="5617"/>
      <c r="AF108" s="5616" t="s">
        <v>132</v>
      </c>
      <c r="AG108" s="5617"/>
      <c r="AH108" s="12"/>
      <c r="AI108" s="12"/>
      <c r="AJ108" s="126"/>
      <c r="AK108" s="2039"/>
      <c r="AL108" s="2037"/>
      <c r="AM108" s="2037"/>
      <c r="AN108" s="2037"/>
      <c r="AO108" s="2037"/>
      <c r="AP108" s="2037"/>
      <c r="AQ108" s="2037"/>
      <c r="AR108" s="2037"/>
      <c r="AS108" s="2037"/>
      <c r="AT108" s="2037"/>
      <c r="AU108" s="2038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620"/>
      <c r="B109" s="4735"/>
      <c r="C109" s="1997" t="s">
        <v>97</v>
      </c>
      <c r="D109" s="2004" t="s">
        <v>62</v>
      </c>
      <c r="E109" s="2006" t="s">
        <v>98</v>
      </c>
      <c r="F109" s="2005" t="s">
        <v>62</v>
      </c>
      <c r="G109" s="2040" t="s">
        <v>98</v>
      </c>
      <c r="H109" s="2005" t="s">
        <v>62</v>
      </c>
      <c r="I109" s="2040" t="s">
        <v>98</v>
      </c>
      <c r="J109" s="2005" t="s">
        <v>62</v>
      </c>
      <c r="K109" s="2040" t="s">
        <v>98</v>
      </c>
      <c r="L109" s="2005" t="s">
        <v>62</v>
      </c>
      <c r="M109" s="2040" t="s">
        <v>98</v>
      </c>
      <c r="N109" s="2005" t="s">
        <v>62</v>
      </c>
      <c r="O109" s="2040" t="s">
        <v>98</v>
      </c>
      <c r="P109" s="2005" t="s">
        <v>62</v>
      </c>
      <c r="Q109" s="2040" t="s">
        <v>98</v>
      </c>
      <c r="R109" s="2005" t="s">
        <v>62</v>
      </c>
      <c r="S109" s="2040" t="s">
        <v>98</v>
      </c>
      <c r="T109" s="2005" t="s">
        <v>62</v>
      </c>
      <c r="U109" s="2040" t="s">
        <v>98</v>
      </c>
      <c r="V109" s="2005" t="s">
        <v>62</v>
      </c>
      <c r="W109" s="2040" t="s">
        <v>98</v>
      </c>
      <c r="X109" s="2005" t="s">
        <v>62</v>
      </c>
      <c r="Y109" s="2040" t="s">
        <v>98</v>
      </c>
      <c r="Z109" s="2005" t="s">
        <v>62</v>
      </c>
      <c r="AA109" s="2040" t="s">
        <v>98</v>
      </c>
      <c r="AB109" s="2005" t="s">
        <v>62</v>
      </c>
      <c r="AC109" s="2040" t="s">
        <v>98</v>
      </c>
      <c r="AD109" s="2005" t="s">
        <v>62</v>
      </c>
      <c r="AE109" s="2040" t="s">
        <v>98</v>
      </c>
      <c r="AF109" s="2005" t="s">
        <v>62</v>
      </c>
      <c r="AG109" s="2040" t="s">
        <v>98</v>
      </c>
      <c r="AH109" s="205"/>
      <c r="AI109" s="12"/>
      <c r="AJ109" s="2041"/>
      <c r="AK109" s="2037"/>
      <c r="AL109" s="2037"/>
      <c r="AM109" s="2037"/>
      <c r="AN109" s="2037"/>
      <c r="AO109" s="2037"/>
      <c r="AP109" s="2037"/>
      <c r="AQ109" s="2037"/>
      <c r="AR109" s="2037"/>
      <c r="AS109" s="2037"/>
      <c r="AT109" s="2037"/>
      <c r="AU109" s="2038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618" t="s">
        <v>133</v>
      </c>
      <c r="B110" s="5619"/>
      <c r="C110" s="2042">
        <f>SUM(D110:E110)</f>
        <v>10</v>
      </c>
      <c r="D110" s="2043">
        <f>SUM(F110+H110+J110+L110+N110+P110+R110+T110+V110+X110+Z110+AB110+AD110+AF110)</f>
        <v>2</v>
      </c>
      <c r="E110" s="2044">
        <f t="shared" ref="D110:E115" si="18">SUM(G110+I110+K110+M110+O110+Q110+S110+U110+W110+Y110+AA110+AC110+AE110+AG110)</f>
        <v>8</v>
      </c>
      <c r="F110" s="2019">
        <v>0</v>
      </c>
      <c r="G110" s="2022">
        <v>0</v>
      </c>
      <c r="H110" s="2019">
        <v>0</v>
      </c>
      <c r="I110" s="2022">
        <v>0</v>
      </c>
      <c r="J110" s="2019">
        <v>0</v>
      </c>
      <c r="K110" s="2022">
        <v>0</v>
      </c>
      <c r="L110" s="2019">
        <v>0</v>
      </c>
      <c r="M110" s="2022">
        <v>0</v>
      </c>
      <c r="N110" s="2019">
        <v>1</v>
      </c>
      <c r="O110" s="2022">
        <v>0</v>
      </c>
      <c r="P110" s="2019">
        <v>0</v>
      </c>
      <c r="Q110" s="2022">
        <v>0</v>
      </c>
      <c r="R110" s="2019">
        <v>0</v>
      </c>
      <c r="S110" s="2022">
        <v>1</v>
      </c>
      <c r="T110" s="2019">
        <v>0</v>
      </c>
      <c r="U110" s="2022">
        <v>1</v>
      </c>
      <c r="V110" s="2019">
        <v>0</v>
      </c>
      <c r="W110" s="2022">
        <v>1</v>
      </c>
      <c r="X110" s="2019">
        <v>0</v>
      </c>
      <c r="Y110" s="2022">
        <v>2</v>
      </c>
      <c r="Z110" s="2019">
        <v>0</v>
      </c>
      <c r="AA110" s="2022">
        <v>0</v>
      </c>
      <c r="AB110" s="2019">
        <v>1</v>
      </c>
      <c r="AC110" s="2022">
        <v>1</v>
      </c>
      <c r="AD110" s="2019">
        <v>0</v>
      </c>
      <c r="AE110" s="2022">
        <v>0</v>
      </c>
      <c r="AF110" s="2019">
        <v>0</v>
      </c>
      <c r="AG110" s="2045">
        <v>2</v>
      </c>
      <c r="AH110" s="281"/>
      <c r="AI110" s="12"/>
      <c r="AJ110" s="2046"/>
      <c r="AK110" s="16"/>
      <c r="AL110" s="2037"/>
      <c r="AM110" s="2037"/>
      <c r="AN110" s="2037"/>
      <c r="AO110" s="2037"/>
      <c r="AP110" s="2037"/>
      <c r="AQ110" s="2037"/>
      <c r="AR110" s="2037"/>
      <c r="AS110" s="2037"/>
      <c r="AT110" s="2037"/>
      <c r="AU110" s="2038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610" t="s">
        <v>134</v>
      </c>
      <c r="B111" s="2047" t="s">
        <v>135</v>
      </c>
      <c r="C111" s="2016">
        <f t="shared" ref="C111:C115" si="19">SUM(D111:E111)</f>
        <v>0</v>
      </c>
      <c r="D111" s="2017">
        <f t="shared" si="18"/>
        <v>0</v>
      </c>
      <c r="E111" s="2018">
        <f>SUM(G111+I111+K111+M111+O111+Q111+S111+U111+W111+Y111+AA111+AC111+AE111+AG111)</f>
        <v>0</v>
      </c>
      <c r="F111" s="2019"/>
      <c r="G111" s="2020"/>
      <c r="H111" s="2019"/>
      <c r="I111" s="2020"/>
      <c r="J111" s="2019"/>
      <c r="K111" s="2020"/>
      <c r="L111" s="2019"/>
      <c r="M111" s="2020"/>
      <c r="N111" s="2019"/>
      <c r="O111" s="2020"/>
      <c r="P111" s="2019"/>
      <c r="Q111" s="2020"/>
      <c r="R111" s="2019"/>
      <c r="S111" s="2020"/>
      <c r="T111" s="2019"/>
      <c r="U111" s="2020"/>
      <c r="V111" s="2019"/>
      <c r="W111" s="2020"/>
      <c r="X111" s="2019"/>
      <c r="Y111" s="2020"/>
      <c r="Z111" s="2019"/>
      <c r="AA111" s="2020"/>
      <c r="AB111" s="2019"/>
      <c r="AC111" s="2020"/>
      <c r="AD111" s="2019"/>
      <c r="AE111" s="2020"/>
      <c r="AF111" s="2019"/>
      <c r="AG111" s="2045"/>
      <c r="AH111" s="281"/>
      <c r="AI111" s="12"/>
      <c r="AJ111" s="2048"/>
      <c r="AK111" s="2039"/>
      <c r="AL111" s="2037"/>
      <c r="AM111" s="2037"/>
      <c r="AN111" s="2037"/>
      <c r="AO111" s="2037"/>
      <c r="AP111" s="2037"/>
      <c r="AQ111" s="2037"/>
      <c r="AR111" s="2037"/>
      <c r="AS111" s="2037"/>
      <c r="AT111" s="2037"/>
      <c r="AU111" s="2038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1605" t="s">
        <v>136</v>
      </c>
      <c r="C112" s="234">
        <f t="shared" si="19"/>
        <v>10</v>
      </c>
      <c r="D112" s="235">
        <f t="shared" si="18"/>
        <v>2</v>
      </c>
      <c r="E112" s="236">
        <f t="shared" si="18"/>
        <v>8</v>
      </c>
      <c r="F112" s="36">
        <v>0</v>
      </c>
      <c r="G112" s="40">
        <v>0</v>
      </c>
      <c r="H112" s="36">
        <v>0</v>
      </c>
      <c r="I112" s="40">
        <v>0</v>
      </c>
      <c r="J112" s="36">
        <v>0</v>
      </c>
      <c r="K112" s="40">
        <v>0</v>
      </c>
      <c r="L112" s="36">
        <v>0</v>
      </c>
      <c r="M112" s="40">
        <v>0</v>
      </c>
      <c r="N112" s="36">
        <v>1</v>
      </c>
      <c r="O112" s="40">
        <v>0</v>
      </c>
      <c r="P112" s="36">
        <v>0</v>
      </c>
      <c r="Q112" s="40">
        <v>0</v>
      </c>
      <c r="R112" s="36">
        <v>0</v>
      </c>
      <c r="S112" s="40">
        <v>1</v>
      </c>
      <c r="T112" s="36">
        <v>0</v>
      </c>
      <c r="U112" s="40">
        <v>1</v>
      </c>
      <c r="V112" s="36">
        <v>0</v>
      </c>
      <c r="W112" s="40">
        <v>1</v>
      </c>
      <c r="X112" s="36">
        <v>0</v>
      </c>
      <c r="Y112" s="40">
        <v>2</v>
      </c>
      <c r="Z112" s="36">
        <v>0</v>
      </c>
      <c r="AA112" s="40">
        <v>0</v>
      </c>
      <c r="AB112" s="36">
        <v>1</v>
      </c>
      <c r="AC112" s="40">
        <v>1</v>
      </c>
      <c r="AD112" s="36">
        <v>0</v>
      </c>
      <c r="AE112" s="40">
        <v>0</v>
      </c>
      <c r="AF112" s="36">
        <v>0</v>
      </c>
      <c r="AG112" s="41">
        <v>2</v>
      </c>
      <c r="AH112" s="281"/>
      <c r="AI112" s="12"/>
      <c r="AJ112" s="2046"/>
      <c r="AK112" s="2049"/>
      <c r="AL112" s="2037"/>
      <c r="AM112" s="2037"/>
      <c r="AN112" s="2037"/>
      <c r="AO112" s="2037"/>
      <c r="AP112" s="2037"/>
      <c r="AQ112" s="2037"/>
      <c r="AR112" s="2037"/>
      <c r="AS112" s="2037"/>
      <c r="AT112" s="2037"/>
      <c r="AU112" s="2038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1605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2050"/>
      <c r="AO113" s="2050"/>
      <c r="AP113" s="2050"/>
      <c r="AQ113" s="2050"/>
      <c r="AR113" s="2050"/>
      <c r="AS113" s="2050"/>
      <c r="AT113" s="2050"/>
      <c r="AU113" s="2050"/>
      <c r="AV113" s="2050"/>
      <c r="AW113" s="2038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2037"/>
      <c r="AM114" s="2037"/>
      <c r="AN114" s="2037"/>
      <c r="AO114" s="2037"/>
      <c r="AP114" s="2037"/>
      <c r="AQ114" s="2037"/>
      <c r="AR114" s="2037"/>
      <c r="AS114" s="2037"/>
      <c r="AT114" s="2037"/>
      <c r="AU114" s="2038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551"/>
      <c r="B115" s="88" t="s">
        <v>139</v>
      </c>
      <c r="C115" s="287">
        <f t="shared" si="19"/>
        <v>0</v>
      </c>
      <c r="D115" s="288">
        <f t="shared" si="18"/>
        <v>0</v>
      </c>
      <c r="E115" s="1610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2037"/>
      <c r="AM115" s="2037"/>
      <c r="AN115" s="2037"/>
      <c r="AO115" s="2037"/>
      <c r="AP115" s="2037"/>
      <c r="AQ115" s="2037"/>
      <c r="AR115" s="2037"/>
      <c r="AS115" s="2037"/>
      <c r="AT115" s="2037"/>
      <c r="AU115" s="2038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2037"/>
      <c r="AM116" s="2037"/>
      <c r="AN116" s="2037"/>
      <c r="AO116" s="2037"/>
      <c r="AP116" s="2037"/>
      <c r="AQ116" s="2037"/>
      <c r="AR116" s="2037"/>
      <c r="AS116" s="2037"/>
      <c r="AT116" s="2037"/>
      <c r="AU116" s="2038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610" t="s">
        <v>72</v>
      </c>
      <c r="D117" s="5610"/>
      <c r="E117" s="5610"/>
      <c r="F117" s="5631" t="s">
        <v>85</v>
      </c>
      <c r="G117" s="5631"/>
      <c r="H117" s="5631"/>
      <c r="I117" s="5631"/>
      <c r="J117" s="5631"/>
      <c r="K117" s="5631"/>
      <c r="L117" s="5631"/>
      <c r="M117" s="5631"/>
      <c r="N117" s="5631"/>
      <c r="O117" s="5631"/>
      <c r="P117" s="5631"/>
      <c r="Q117" s="5631"/>
      <c r="R117" s="5631"/>
      <c r="S117" s="5631"/>
      <c r="T117" s="5631"/>
      <c r="U117" s="5631"/>
      <c r="V117" s="5631"/>
      <c r="W117" s="5631"/>
      <c r="X117" s="5631"/>
      <c r="Y117" s="5631"/>
      <c r="Z117" s="5631"/>
      <c r="AA117" s="5631"/>
      <c r="AB117" s="5631"/>
      <c r="AC117" s="5631"/>
      <c r="AD117" s="5631"/>
      <c r="AE117" s="5631"/>
      <c r="AF117" s="5631"/>
      <c r="AG117" s="5642"/>
      <c r="AH117" s="5643" t="s">
        <v>141</v>
      </c>
      <c r="AI117" s="5644"/>
      <c r="AJ117" s="5644"/>
      <c r="AK117" s="5645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641" t="s">
        <v>119</v>
      </c>
      <c r="G118" s="5641"/>
      <c r="H118" s="5641" t="s">
        <v>120</v>
      </c>
      <c r="I118" s="5641"/>
      <c r="J118" s="5631" t="s">
        <v>121</v>
      </c>
      <c r="K118" s="5631"/>
      <c r="L118" s="5631" t="s">
        <v>122</v>
      </c>
      <c r="M118" s="5631"/>
      <c r="N118" s="5631" t="s">
        <v>123</v>
      </c>
      <c r="O118" s="5631"/>
      <c r="P118" s="5631" t="s">
        <v>124</v>
      </c>
      <c r="Q118" s="5631"/>
      <c r="R118" s="5641" t="s">
        <v>125</v>
      </c>
      <c r="S118" s="5641"/>
      <c r="T118" s="5631" t="s">
        <v>126</v>
      </c>
      <c r="U118" s="5631"/>
      <c r="V118" s="5631" t="s">
        <v>127</v>
      </c>
      <c r="W118" s="5631"/>
      <c r="X118" s="5631" t="s">
        <v>128</v>
      </c>
      <c r="Y118" s="5631"/>
      <c r="Z118" s="5631" t="s">
        <v>129</v>
      </c>
      <c r="AA118" s="5631"/>
      <c r="AB118" s="5631" t="s">
        <v>130</v>
      </c>
      <c r="AC118" s="5631"/>
      <c r="AD118" s="5631" t="s">
        <v>131</v>
      </c>
      <c r="AE118" s="5631"/>
      <c r="AF118" s="5631" t="s">
        <v>132</v>
      </c>
      <c r="AG118" s="5642"/>
      <c r="AH118" s="4889" t="s">
        <v>142</v>
      </c>
      <c r="AI118" s="5610" t="s">
        <v>143</v>
      </c>
      <c r="AJ118" s="5610" t="s">
        <v>144</v>
      </c>
      <c r="AK118" s="5610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620"/>
      <c r="B119" s="4735"/>
      <c r="C119" s="1997" t="s">
        <v>97</v>
      </c>
      <c r="D119" s="2004" t="s">
        <v>62</v>
      </c>
      <c r="E119" s="2006" t="s">
        <v>98</v>
      </c>
      <c r="F119" s="2005" t="s">
        <v>62</v>
      </c>
      <c r="G119" s="1616" t="s">
        <v>98</v>
      </c>
      <c r="H119" s="2005" t="s">
        <v>62</v>
      </c>
      <c r="I119" s="1616" t="s">
        <v>98</v>
      </c>
      <c r="J119" s="2005" t="s">
        <v>62</v>
      </c>
      <c r="K119" s="1616" t="s">
        <v>98</v>
      </c>
      <c r="L119" s="2005" t="s">
        <v>62</v>
      </c>
      <c r="M119" s="1616" t="s">
        <v>98</v>
      </c>
      <c r="N119" s="2005" t="s">
        <v>62</v>
      </c>
      <c r="O119" s="1616" t="s">
        <v>98</v>
      </c>
      <c r="P119" s="2005" t="s">
        <v>62</v>
      </c>
      <c r="Q119" s="1616" t="s">
        <v>98</v>
      </c>
      <c r="R119" s="2005" t="s">
        <v>62</v>
      </c>
      <c r="S119" s="1616" t="s">
        <v>98</v>
      </c>
      <c r="T119" s="2005" t="s">
        <v>62</v>
      </c>
      <c r="U119" s="1616" t="s">
        <v>98</v>
      </c>
      <c r="V119" s="2005" t="s">
        <v>62</v>
      </c>
      <c r="W119" s="1616" t="s">
        <v>98</v>
      </c>
      <c r="X119" s="2005" t="s">
        <v>62</v>
      </c>
      <c r="Y119" s="1616" t="s">
        <v>98</v>
      </c>
      <c r="Z119" s="2005" t="s">
        <v>62</v>
      </c>
      <c r="AA119" s="1616" t="s">
        <v>98</v>
      </c>
      <c r="AB119" s="2005" t="s">
        <v>62</v>
      </c>
      <c r="AC119" s="1616" t="s">
        <v>98</v>
      </c>
      <c r="AD119" s="2005" t="s">
        <v>62</v>
      </c>
      <c r="AE119" s="1616" t="s">
        <v>98</v>
      </c>
      <c r="AF119" s="2005" t="s">
        <v>62</v>
      </c>
      <c r="AG119" s="680" t="s">
        <v>98</v>
      </c>
      <c r="AH119" s="4735"/>
      <c r="AI119" s="5551"/>
      <c r="AJ119" s="5551"/>
      <c r="AK119" s="5551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618" t="s">
        <v>146</v>
      </c>
      <c r="B120" s="5619"/>
      <c r="C120" s="2042">
        <f>SUM(D120:E120)</f>
        <v>3</v>
      </c>
      <c r="D120" s="2043">
        <f>SUM(F120+H120+J120+L120+N120+P120+R120+T120+V120+X120+Z120+AB120+AD120+AF120)</f>
        <v>0</v>
      </c>
      <c r="E120" s="2044">
        <f t="shared" ref="D120:E125" si="20">SUM(G120+I120+K120+M120+O120+Q120+S120+U120+W120+Y120+AA120+AC120+AE120+AG120)</f>
        <v>3</v>
      </c>
      <c r="F120" s="2019">
        <v>0</v>
      </c>
      <c r="G120" s="2020">
        <v>0</v>
      </c>
      <c r="H120" s="2019">
        <v>0</v>
      </c>
      <c r="I120" s="2020">
        <v>0</v>
      </c>
      <c r="J120" s="2019">
        <v>0</v>
      </c>
      <c r="K120" s="2020">
        <v>0</v>
      </c>
      <c r="L120" s="2019">
        <v>0</v>
      </c>
      <c r="M120" s="2020">
        <v>0</v>
      </c>
      <c r="N120" s="2019">
        <v>0</v>
      </c>
      <c r="O120" s="2020">
        <v>0</v>
      </c>
      <c r="P120" s="2019">
        <v>0</v>
      </c>
      <c r="Q120" s="2020">
        <v>0</v>
      </c>
      <c r="R120" s="2019">
        <v>0</v>
      </c>
      <c r="S120" s="2020">
        <v>0</v>
      </c>
      <c r="T120" s="2019">
        <v>0</v>
      </c>
      <c r="U120" s="2020">
        <v>1</v>
      </c>
      <c r="V120" s="2019">
        <v>0</v>
      </c>
      <c r="W120" s="2020">
        <v>0</v>
      </c>
      <c r="X120" s="2019">
        <v>0</v>
      </c>
      <c r="Y120" s="2020">
        <v>0</v>
      </c>
      <c r="Z120" s="2019">
        <v>0</v>
      </c>
      <c r="AA120" s="2020">
        <v>1</v>
      </c>
      <c r="AB120" s="2019">
        <v>0</v>
      </c>
      <c r="AC120" s="2020">
        <v>0</v>
      </c>
      <c r="AD120" s="2019">
        <v>0</v>
      </c>
      <c r="AE120" s="2020">
        <v>1</v>
      </c>
      <c r="AF120" s="2019">
        <v>0</v>
      </c>
      <c r="AG120" s="2021">
        <v>0</v>
      </c>
      <c r="AH120" s="2020">
        <v>0</v>
      </c>
      <c r="AI120" s="2024">
        <v>3</v>
      </c>
      <c r="AJ120" s="2024">
        <v>0</v>
      </c>
      <c r="AK120" s="2024">
        <v>0</v>
      </c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610" t="s">
        <v>134</v>
      </c>
      <c r="B121" s="2047" t="s">
        <v>135</v>
      </c>
      <c r="C121" s="2016">
        <f t="shared" ref="C121:C125" si="21">SUM(D121:E121)</f>
        <v>0</v>
      </c>
      <c r="D121" s="2017">
        <f t="shared" si="20"/>
        <v>0</v>
      </c>
      <c r="E121" s="2018">
        <f t="shared" si="20"/>
        <v>0</v>
      </c>
      <c r="F121" s="2019"/>
      <c r="G121" s="2020"/>
      <c r="H121" s="2019"/>
      <c r="I121" s="2020"/>
      <c r="J121" s="2019"/>
      <c r="K121" s="2020"/>
      <c r="L121" s="2019"/>
      <c r="M121" s="2020"/>
      <c r="N121" s="2019"/>
      <c r="O121" s="2020"/>
      <c r="P121" s="2019"/>
      <c r="Q121" s="2020"/>
      <c r="R121" s="2019"/>
      <c r="S121" s="2020"/>
      <c r="T121" s="2019"/>
      <c r="U121" s="2020"/>
      <c r="V121" s="2019"/>
      <c r="W121" s="2020"/>
      <c r="X121" s="2019"/>
      <c r="Y121" s="2020"/>
      <c r="Z121" s="2019"/>
      <c r="AA121" s="2020"/>
      <c r="AB121" s="2019"/>
      <c r="AC121" s="2020"/>
      <c r="AD121" s="2019"/>
      <c r="AE121" s="2020"/>
      <c r="AF121" s="2019"/>
      <c r="AG121" s="2021"/>
      <c r="AH121" s="2020"/>
      <c r="AI121" s="2024"/>
      <c r="AJ121" s="2024"/>
      <c r="AK121" s="2024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1605" t="s">
        <v>136</v>
      </c>
      <c r="C122" s="234">
        <f t="shared" si="21"/>
        <v>3</v>
      </c>
      <c r="D122" s="235">
        <f t="shared" si="20"/>
        <v>0</v>
      </c>
      <c r="E122" s="236">
        <f t="shared" si="20"/>
        <v>3</v>
      </c>
      <c r="F122" s="36">
        <v>0</v>
      </c>
      <c r="G122" s="40">
        <v>0</v>
      </c>
      <c r="H122" s="36">
        <v>0</v>
      </c>
      <c r="I122" s="40">
        <v>0</v>
      </c>
      <c r="J122" s="36">
        <v>0</v>
      </c>
      <c r="K122" s="40">
        <v>0</v>
      </c>
      <c r="L122" s="36">
        <v>0</v>
      </c>
      <c r="M122" s="40">
        <v>0</v>
      </c>
      <c r="N122" s="36">
        <v>0</v>
      </c>
      <c r="O122" s="40">
        <v>0</v>
      </c>
      <c r="P122" s="36">
        <v>0</v>
      </c>
      <c r="Q122" s="40">
        <v>0</v>
      </c>
      <c r="R122" s="36">
        <v>0</v>
      </c>
      <c r="S122" s="40">
        <v>0</v>
      </c>
      <c r="T122" s="36">
        <v>0</v>
      </c>
      <c r="U122" s="40">
        <v>1</v>
      </c>
      <c r="V122" s="36">
        <v>0</v>
      </c>
      <c r="W122" s="40">
        <v>0</v>
      </c>
      <c r="X122" s="36">
        <v>0</v>
      </c>
      <c r="Y122" s="40">
        <v>0</v>
      </c>
      <c r="Z122" s="36">
        <v>0</v>
      </c>
      <c r="AA122" s="40">
        <v>1</v>
      </c>
      <c r="AB122" s="36">
        <v>0</v>
      </c>
      <c r="AC122" s="40">
        <v>0</v>
      </c>
      <c r="AD122" s="36">
        <v>0</v>
      </c>
      <c r="AE122" s="40">
        <v>1</v>
      </c>
      <c r="AF122" s="36">
        <v>0</v>
      </c>
      <c r="AG122" s="238">
        <v>0</v>
      </c>
      <c r="AH122" s="40">
        <v>0</v>
      </c>
      <c r="AI122" s="240">
        <v>3</v>
      </c>
      <c r="AJ122" s="240">
        <v>0</v>
      </c>
      <c r="AK122" s="240">
        <v>0</v>
      </c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1605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2050"/>
      <c r="AO123" s="2050"/>
      <c r="AP123" s="2050"/>
      <c r="AQ123" s="2050"/>
      <c r="AR123" s="2050"/>
      <c r="AS123" s="2050"/>
      <c r="AT123" s="2050"/>
      <c r="AU123" s="2051"/>
      <c r="AV123" s="2051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2052"/>
      <c r="AM124" s="2050"/>
      <c r="AN124" s="2050"/>
      <c r="AO124" s="2050"/>
      <c r="AP124" s="2050"/>
      <c r="AQ124" s="2050"/>
      <c r="AR124" s="2053"/>
      <c r="AS124" s="2050"/>
      <c r="AT124" s="2050"/>
      <c r="AU124" s="2054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551"/>
      <c r="B125" s="88" t="s">
        <v>139</v>
      </c>
      <c r="C125" s="287">
        <f t="shared" si="21"/>
        <v>0</v>
      </c>
      <c r="D125" s="288">
        <f t="shared" si="20"/>
        <v>0</v>
      </c>
      <c r="E125" s="1610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2055"/>
      <c r="AM125" s="2037"/>
      <c r="AN125" s="2037"/>
      <c r="AO125" s="2037"/>
      <c r="AP125" s="2037"/>
      <c r="AQ125" s="2037"/>
      <c r="AR125" s="2056"/>
      <c r="AS125" s="2037"/>
      <c r="AT125" s="2037"/>
      <c r="AU125" s="2054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2037"/>
      <c r="AT126" s="2037"/>
      <c r="AU126" s="2054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616" t="s">
        <v>73</v>
      </c>
      <c r="G127" s="5624"/>
      <c r="H127" s="5624"/>
      <c r="I127" s="5624"/>
      <c r="J127" s="5624"/>
      <c r="K127" s="5624"/>
      <c r="L127" s="5624"/>
      <c r="M127" s="5624"/>
      <c r="N127" s="5624"/>
      <c r="O127" s="5624"/>
      <c r="P127" s="5624"/>
      <c r="Q127" s="5624"/>
      <c r="R127" s="5624"/>
      <c r="S127" s="5624"/>
      <c r="T127" s="5624"/>
      <c r="U127" s="5624"/>
      <c r="V127" s="5624"/>
      <c r="W127" s="5624"/>
      <c r="X127" s="5624"/>
      <c r="Y127" s="5624"/>
      <c r="Z127" s="5624"/>
      <c r="AA127" s="5624"/>
      <c r="AB127" s="5624"/>
      <c r="AC127" s="5624"/>
      <c r="AD127" s="5624"/>
      <c r="AE127" s="5624"/>
      <c r="AF127" s="5624"/>
      <c r="AG127" s="5625"/>
      <c r="AH127" s="5645" t="s">
        <v>141</v>
      </c>
      <c r="AI127" s="5646"/>
      <c r="AJ127" s="5646"/>
      <c r="AK127" s="301"/>
      <c r="AL127" s="16"/>
      <c r="AM127" s="16"/>
      <c r="AN127" s="16"/>
      <c r="AO127" s="16"/>
      <c r="AP127" s="16"/>
      <c r="AQ127" s="16"/>
      <c r="AR127" s="16"/>
      <c r="AS127" s="2037"/>
      <c r="AT127" s="2037"/>
      <c r="AU127" s="2054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637" t="s">
        <v>148</v>
      </c>
      <c r="G128" s="5638"/>
      <c r="H128" s="5637" t="s">
        <v>120</v>
      </c>
      <c r="I128" s="5638"/>
      <c r="J128" s="5637" t="s">
        <v>121</v>
      </c>
      <c r="K128" s="5638"/>
      <c r="L128" s="5637" t="s">
        <v>122</v>
      </c>
      <c r="M128" s="5638"/>
      <c r="N128" s="5637" t="s">
        <v>123</v>
      </c>
      <c r="O128" s="5638"/>
      <c r="P128" s="5637" t="s">
        <v>124</v>
      </c>
      <c r="Q128" s="5638"/>
      <c r="R128" s="5637" t="s">
        <v>125</v>
      </c>
      <c r="S128" s="5638"/>
      <c r="T128" s="5637" t="s">
        <v>126</v>
      </c>
      <c r="U128" s="5638"/>
      <c r="V128" s="5637" t="s">
        <v>127</v>
      </c>
      <c r="W128" s="5638"/>
      <c r="X128" s="5637" t="s">
        <v>128</v>
      </c>
      <c r="Y128" s="5638"/>
      <c r="Z128" s="5616" t="s">
        <v>129</v>
      </c>
      <c r="AA128" s="5617"/>
      <c r="AB128" s="5616" t="s">
        <v>130</v>
      </c>
      <c r="AC128" s="5617"/>
      <c r="AD128" s="5616" t="s">
        <v>131</v>
      </c>
      <c r="AE128" s="5617"/>
      <c r="AF128" s="5616" t="s">
        <v>132</v>
      </c>
      <c r="AG128" s="5625"/>
      <c r="AH128" s="4889" t="s">
        <v>149</v>
      </c>
      <c r="AI128" s="5610" t="s">
        <v>150</v>
      </c>
      <c r="AJ128" s="5610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2057"/>
      <c r="AT128" s="2057"/>
      <c r="AU128" s="2058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620"/>
      <c r="B129" s="4735"/>
      <c r="C129" s="776" t="s">
        <v>97</v>
      </c>
      <c r="D129" s="1847" t="s">
        <v>62</v>
      </c>
      <c r="E129" s="1627" t="s">
        <v>98</v>
      </c>
      <c r="F129" s="1623" t="s">
        <v>62</v>
      </c>
      <c r="G129" s="1616" t="s">
        <v>98</v>
      </c>
      <c r="H129" s="1623" t="s">
        <v>62</v>
      </c>
      <c r="I129" s="1616" t="s">
        <v>98</v>
      </c>
      <c r="J129" s="1623" t="s">
        <v>62</v>
      </c>
      <c r="K129" s="1616" t="s">
        <v>98</v>
      </c>
      <c r="L129" s="1623" t="s">
        <v>62</v>
      </c>
      <c r="M129" s="1616" t="s">
        <v>98</v>
      </c>
      <c r="N129" s="1623" t="s">
        <v>62</v>
      </c>
      <c r="O129" s="1616" t="s">
        <v>98</v>
      </c>
      <c r="P129" s="1623" t="s">
        <v>62</v>
      </c>
      <c r="Q129" s="1616" t="s">
        <v>98</v>
      </c>
      <c r="R129" s="1623" t="s">
        <v>62</v>
      </c>
      <c r="S129" s="1616" t="s">
        <v>98</v>
      </c>
      <c r="T129" s="1623" t="s">
        <v>62</v>
      </c>
      <c r="U129" s="1616" t="s">
        <v>98</v>
      </c>
      <c r="V129" s="1623" t="s">
        <v>62</v>
      </c>
      <c r="W129" s="1616" t="s">
        <v>98</v>
      </c>
      <c r="X129" s="1623" t="s">
        <v>62</v>
      </c>
      <c r="Y129" s="1616" t="s">
        <v>98</v>
      </c>
      <c r="Z129" s="1623" t="s">
        <v>62</v>
      </c>
      <c r="AA129" s="1616" t="s">
        <v>98</v>
      </c>
      <c r="AB129" s="1623" t="s">
        <v>62</v>
      </c>
      <c r="AC129" s="1616" t="s">
        <v>98</v>
      </c>
      <c r="AD129" s="1623" t="s">
        <v>62</v>
      </c>
      <c r="AE129" s="1616" t="s">
        <v>98</v>
      </c>
      <c r="AF129" s="1623" t="s">
        <v>62</v>
      </c>
      <c r="AG129" s="680" t="s">
        <v>98</v>
      </c>
      <c r="AH129" s="4735"/>
      <c r="AI129" s="5551"/>
      <c r="AJ129" s="5551"/>
      <c r="AK129" s="302"/>
      <c r="AL129" s="16"/>
      <c r="AM129" s="16"/>
      <c r="AN129" s="16"/>
      <c r="AO129" s="16"/>
      <c r="AP129" s="16"/>
      <c r="AQ129" s="16"/>
      <c r="AR129" s="16"/>
      <c r="AS129" s="2057"/>
      <c r="AT129" s="2057"/>
      <c r="AU129" s="2058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650" t="s">
        <v>151</v>
      </c>
      <c r="B130" s="5601"/>
      <c r="C130" s="2059">
        <f>SUM(D130:E130)</f>
        <v>0</v>
      </c>
      <c r="D130" s="2060">
        <f>SUM(F130+H130+J130+L130+N130+P130+R130+T130+V130+X130+Z130+AB130+AD130+AF130)</f>
        <v>0</v>
      </c>
      <c r="E130" s="2061">
        <f>SUM(G130+I130+K130+M130+O130+Q130+S130+U130+W130+Y130+AA130+AC130+AE130+AG130)</f>
        <v>0</v>
      </c>
      <c r="F130" s="1946"/>
      <c r="G130" s="1931"/>
      <c r="H130" s="1946"/>
      <c r="I130" s="1931"/>
      <c r="J130" s="1946"/>
      <c r="K130" s="1931"/>
      <c r="L130" s="1946"/>
      <c r="M130" s="1931"/>
      <c r="N130" s="1946"/>
      <c r="O130" s="1931"/>
      <c r="P130" s="1946"/>
      <c r="Q130" s="1931"/>
      <c r="R130" s="1946"/>
      <c r="S130" s="1931"/>
      <c r="T130" s="1946"/>
      <c r="U130" s="1931"/>
      <c r="V130" s="1946"/>
      <c r="W130" s="1931"/>
      <c r="X130" s="1946"/>
      <c r="Y130" s="1931"/>
      <c r="Z130" s="1946"/>
      <c r="AA130" s="1931"/>
      <c r="AB130" s="1946"/>
      <c r="AC130" s="1931"/>
      <c r="AD130" s="1946"/>
      <c r="AE130" s="1931"/>
      <c r="AF130" s="1946"/>
      <c r="AG130" s="2062"/>
      <c r="AH130" s="1931"/>
      <c r="AI130" s="2063"/>
      <c r="AJ130" s="2063"/>
      <c r="AK130" s="16"/>
      <c r="AL130" s="16"/>
      <c r="AM130" s="16"/>
      <c r="AN130" s="16"/>
      <c r="AO130" s="16"/>
      <c r="AP130" s="16"/>
      <c r="AQ130" s="16"/>
      <c r="AR130" s="16"/>
      <c r="AS130" s="2064"/>
      <c r="AT130" s="2064"/>
      <c r="AU130" s="2058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142" t="s">
        <v>153</v>
      </c>
      <c r="B132" s="2047" t="s">
        <v>154</v>
      </c>
      <c r="C132" s="2016">
        <f>SUM(D132:E132)</f>
        <v>0</v>
      </c>
      <c r="D132" s="2017">
        <f t="shared" si="22"/>
        <v>0</v>
      </c>
      <c r="E132" s="2018">
        <f t="shared" si="22"/>
        <v>0</v>
      </c>
      <c r="F132" s="2019"/>
      <c r="G132" s="2020"/>
      <c r="H132" s="2019"/>
      <c r="I132" s="2020"/>
      <c r="J132" s="2019"/>
      <c r="K132" s="2020"/>
      <c r="L132" s="2019"/>
      <c r="M132" s="2020"/>
      <c r="N132" s="2019"/>
      <c r="O132" s="2020"/>
      <c r="P132" s="2019"/>
      <c r="Q132" s="2020"/>
      <c r="R132" s="2019"/>
      <c r="S132" s="2020"/>
      <c r="T132" s="2019"/>
      <c r="U132" s="2020"/>
      <c r="V132" s="2019"/>
      <c r="W132" s="2020"/>
      <c r="X132" s="2019"/>
      <c r="Y132" s="2020"/>
      <c r="Z132" s="2019"/>
      <c r="AA132" s="2020"/>
      <c r="AB132" s="2019"/>
      <c r="AC132" s="2020"/>
      <c r="AD132" s="2019"/>
      <c r="AE132" s="2020"/>
      <c r="AF132" s="2019"/>
      <c r="AG132" s="2021"/>
      <c r="AH132" s="2020"/>
      <c r="AI132" s="2024"/>
      <c r="AJ132" s="2024"/>
      <c r="AK132" s="14"/>
      <c r="AL132" s="1035"/>
      <c r="AM132" s="14"/>
      <c r="AN132" s="2050"/>
      <c r="AO132" s="2050"/>
      <c r="AP132" s="2050"/>
      <c r="AQ132" s="2050"/>
      <c r="AR132" s="2050"/>
      <c r="AS132" s="2050"/>
      <c r="AT132" s="2050"/>
      <c r="AU132" s="2050"/>
      <c r="AV132" s="2050"/>
      <c r="AW132" s="2038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581"/>
      <c r="B133" s="88" t="s">
        <v>155</v>
      </c>
      <c r="C133" s="287">
        <f>SUM(D133:E133)</f>
        <v>0</v>
      </c>
      <c r="D133" s="288">
        <f t="shared" si="22"/>
        <v>0</v>
      </c>
      <c r="E133" s="1610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603" t="s">
        <v>156</v>
      </c>
      <c r="B134" s="4758"/>
      <c r="C134" s="1755">
        <f>SUM(D134:E134)</f>
        <v>0</v>
      </c>
      <c r="D134" s="1756">
        <f t="shared" si="22"/>
        <v>0</v>
      </c>
      <c r="E134" s="1608">
        <f t="shared" si="22"/>
        <v>0</v>
      </c>
      <c r="F134" s="1757"/>
      <c r="G134" s="106"/>
      <c r="H134" s="1757"/>
      <c r="I134" s="106"/>
      <c r="J134" s="1757"/>
      <c r="K134" s="106"/>
      <c r="L134" s="1757"/>
      <c r="M134" s="106"/>
      <c r="N134" s="1757"/>
      <c r="O134" s="106"/>
      <c r="P134" s="1757"/>
      <c r="Q134" s="106"/>
      <c r="R134" s="1757"/>
      <c r="S134" s="106"/>
      <c r="T134" s="1757"/>
      <c r="U134" s="106"/>
      <c r="V134" s="1757"/>
      <c r="W134" s="106"/>
      <c r="X134" s="1757"/>
      <c r="Y134" s="106"/>
      <c r="Z134" s="1757"/>
      <c r="AA134" s="106"/>
      <c r="AB134" s="1757"/>
      <c r="AC134" s="106"/>
      <c r="AD134" s="1757"/>
      <c r="AE134" s="106"/>
      <c r="AF134" s="1757"/>
      <c r="AG134" s="826"/>
      <c r="AH134" s="106"/>
      <c r="AI134" s="2065"/>
      <c r="AJ134" s="2065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1393"/>
      <c r="N135" s="2066"/>
      <c r="O135" s="2067"/>
      <c r="P135" s="2067"/>
      <c r="Q135" s="2067"/>
      <c r="R135" s="2067"/>
      <c r="S135" s="2067"/>
      <c r="T135" s="2067"/>
      <c r="U135" s="2067"/>
      <c r="V135" s="2066"/>
      <c r="W135" s="2067"/>
      <c r="X135" s="2067"/>
      <c r="Y135" s="2067"/>
      <c r="Z135" s="2068"/>
      <c r="AA135" s="2068"/>
      <c r="AB135" s="2027"/>
      <c r="AC135" s="2027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616" t="s">
        <v>72</v>
      </c>
      <c r="D136" s="5146"/>
      <c r="E136" s="5502"/>
      <c r="F136" s="5616" t="s">
        <v>129</v>
      </c>
      <c r="G136" s="5502"/>
      <c r="H136" s="5616" t="s">
        <v>130</v>
      </c>
      <c r="I136" s="5502"/>
      <c r="J136" s="5616" t="s">
        <v>131</v>
      </c>
      <c r="K136" s="5502"/>
      <c r="L136" s="5616" t="s">
        <v>132</v>
      </c>
      <c r="M136" s="5502"/>
      <c r="N136" s="2069"/>
      <c r="O136" s="2067"/>
      <c r="P136" s="2067"/>
      <c r="Q136" s="2067"/>
      <c r="R136" s="2067"/>
      <c r="S136" s="2067"/>
      <c r="T136" s="2067"/>
      <c r="U136" s="2067"/>
      <c r="V136" s="2066"/>
      <c r="W136" s="2067"/>
      <c r="X136" s="2067"/>
      <c r="Y136" s="2067"/>
      <c r="Z136" s="2068"/>
      <c r="AA136" s="2068"/>
      <c r="AB136" s="2027"/>
      <c r="AC136" s="2027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361"/>
      <c r="B137" s="4735"/>
      <c r="C137" s="1997" t="s">
        <v>97</v>
      </c>
      <c r="D137" s="2004" t="s">
        <v>62</v>
      </c>
      <c r="E137" s="1627" t="s">
        <v>98</v>
      </c>
      <c r="F137" s="1997" t="s">
        <v>62</v>
      </c>
      <c r="G137" s="1627" t="s">
        <v>98</v>
      </c>
      <c r="H137" s="1997" t="s">
        <v>62</v>
      </c>
      <c r="I137" s="1627" t="s">
        <v>98</v>
      </c>
      <c r="J137" s="1997" t="s">
        <v>62</v>
      </c>
      <c r="K137" s="1627" t="s">
        <v>98</v>
      </c>
      <c r="L137" s="1997" t="s">
        <v>62</v>
      </c>
      <c r="M137" s="1627" t="s">
        <v>98</v>
      </c>
      <c r="N137" s="2069"/>
      <c r="O137" s="2067"/>
      <c r="P137" s="2067"/>
      <c r="Q137" s="2067"/>
      <c r="R137" s="2067"/>
      <c r="S137" s="2067"/>
      <c r="T137" s="2067"/>
      <c r="U137" s="2067"/>
      <c r="V137" s="2066"/>
      <c r="W137" s="2067"/>
      <c r="X137" s="2067"/>
      <c r="Y137" s="2067"/>
      <c r="Z137" s="2068"/>
      <c r="AA137" s="2068"/>
      <c r="AB137" s="2027"/>
      <c r="AC137" s="2027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5088" t="s">
        <v>158</v>
      </c>
      <c r="B138" s="2047" t="s">
        <v>159</v>
      </c>
      <c r="C138" s="2016">
        <f>SUM(D138:E138)</f>
        <v>0</v>
      </c>
      <c r="D138" s="2017">
        <f t="shared" ref="D138:E140" si="23">SUM(F138+H138+J138+L138)</f>
        <v>0</v>
      </c>
      <c r="E138" s="2018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2070"/>
      <c r="O138" s="2067"/>
      <c r="P138" s="2067"/>
      <c r="Q138" s="2067"/>
      <c r="R138" s="2067"/>
      <c r="S138" s="2067"/>
      <c r="T138" s="2067"/>
      <c r="U138" s="2067"/>
      <c r="V138" s="2066"/>
      <c r="W138" s="2067"/>
      <c r="X138" s="2067"/>
      <c r="Y138" s="2067"/>
      <c r="Z138" s="2068"/>
      <c r="AA138" s="2068"/>
      <c r="AB138" s="2027"/>
      <c r="AC138" s="2027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1605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2070"/>
      <c r="O139" s="2067"/>
      <c r="P139" s="2067"/>
      <c r="Q139" s="2067"/>
      <c r="R139" s="2067"/>
      <c r="S139" s="2067"/>
      <c r="T139" s="2067"/>
      <c r="U139" s="2067"/>
      <c r="V139" s="2066"/>
      <c r="W139" s="2067"/>
      <c r="X139" s="2068"/>
      <c r="Y139" s="2068"/>
      <c r="Z139" s="2068"/>
      <c r="AA139" s="2068"/>
      <c r="AB139" s="2027"/>
      <c r="AC139" s="2027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2066"/>
      <c r="V140" s="2067"/>
      <c r="W140" s="2067"/>
      <c r="X140" s="2067"/>
      <c r="Y140" s="2067"/>
      <c r="Z140" s="2067"/>
      <c r="AA140" s="2067"/>
      <c r="AB140" s="2067"/>
      <c r="AC140" s="2067"/>
      <c r="AD140" s="2067"/>
      <c r="AE140" s="2067"/>
      <c r="AF140" s="2067"/>
      <c r="AG140" s="2067"/>
      <c r="AH140" s="2066"/>
      <c r="AI140" s="2067"/>
      <c r="AJ140" s="2068"/>
      <c r="AK140" s="2068"/>
      <c r="AL140" s="2068"/>
      <c r="AM140" s="2068"/>
      <c r="AN140" s="2027"/>
      <c r="AO140" s="2027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647" t="s">
        <v>162</v>
      </c>
      <c r="B141" s="5647"/>
      <c r="C141" s="2042">
        <f>SUM(C138:C140)</f>
        <v>0</v>
      </c>
      <c r="D141" s="2043">
        <f>SUM(D138:D140)</f>
        <v>0</v>
      </c>
      <c r="E141" s="1634">
        <f>SUM(E138:E140)</f>
        <v>0</v>
      </c>
      <c r="F141" s="2042">
        <f t="shared" ref="F141:M141" si="24">SUM(F138:F140)</f>
        <v>0</v>
      </c>
      <c r="G141" s="1634">
        <f t="shared" si="24"/>
        <v>0</v>
      </c>
      <c r="H141" s="2042">
        <f t="shared" si="24"/>
        <v>0</v>
      </c>
      <c r="I141" s="1634">
        <f t="shared" si="24"/>
        <v>0</v>
      </c>
      <c r="J141" s="2042">
        <f t="shared" si="24"/>
        <v>0</v>
      </c>
      <c r="K141" s="1634">
        <f t="shared" si="24"/>
        <v>0</v>
      </c>
      <c r="L141" s="2042">
        <f t="shared" si="24"/>
        <v>0</v>
      </c>
      <c r="M141" s="1634">
        <f t="shared" si="24"/>
        <v>0</v>
      </c>
      <c r="N141" s="319"/>
      <c r="O141" s="12"/>
      <c r="P141" s="12"/>
      <c r="Q141" s="12"/>
      <c r="R141" s="12"/>
      <c r="S141" s="12"/>
      <c r="T141" s="12"/>
      <c r="U141" s="2066"/>
      <c r="V141" s="2067"/>
      <c r="W141" s="2067"/>
      <c r="X141" s="2067"/>
      <c r="Y141" s="2067"/>
      <c r="Z141" s="2067"/>
      <c r="AA141" s="2067"/>
      <c r="AB141" s="2067"/>
      <c r="AC141" s="2067"/>
      <c r="AD141" s="2067"/>
      <c r="AE141" s="2067"/>
      <c r="AF141" s="2067"/>
      <c r="AG141" s="2067"/>
      <c r="AH141" s="2066"/>
      <c r="AI141" s="2067"/>
      <c r="AJ141" s="2068"/>
      <c r="AK141" s="2068"/>
      <c r="AL141" s="2068"/>
      <c r="AM141" s="2068"/>
      <c r="AN141" s="2027"/>
      <c r="AO141" s="2027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5088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2067"/>
      <c r="W142" s="2067"/>
      <c r="X142" s="2067"/>
      <c r="Y142" s="2067"/>
      <c r="Z142" s="2067"/>
      <c r="AA142" s="2067"/>
      <c r="AB142" s="2067"/>
      <c r="AC142" s="2067"/>
      <c r="AD142" s="2067"/>
      <c r="AE142" s="2067"/>
      <c r="AF142" s="2067"/>
      <c r="AG142" s="2067"/>
      <c r="AH142" s="2066"/>
      <c r="AI142" s="2067"/>
      <c r="AJ142" s="2068"/>
      <c r="AK142" s="2068"/>
      <c r="AL142" s="2068"/>
      <c r="AM142" s="2068"/>
      <c r="AN142" s="2027"/>
      <c r="AO142" s="2027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1605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2046"/>
      <c r="V143" s="2067"/>
      <c r="W143" s="2067"/>
      <c r="X143" s="2067"/>
      <c r="Y143" s="2067"/>
      <c r="Z143" s="2067"/>
      <c r="AA143" s="2067"/>
      <c r="AB143" s="2067"/>
      <c r="AC143" s="2067"/>
      <c r="AD143" s="2067"/>
      <c r="AE143" s="2067"/>
      <c r="AF143" s="2067"/>
      <c r="AG143" s="2067"/>
      <c r="AH143" s="2066"/>
      <c r="AI143" s="2067"/>
      <c r="AJ143" s="2068"/>
      <c r="AK143" s="2068"/>
      <c r="AL143" s="2068"/>
      <c r="AM143" s="2068"/>
      <c r="AN143" s="2027"/>
      <c r="AO143" s="2027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1605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2046"/>
      <c r="V144" s="2067"/>
      <c r="W144" s="2067"/>
      <c r="X144" s="2067"/>
      <c r="Y144" s="2067"/>
      <c r="Z144" s="2067"/>
      <c r="AA144" s="2067"/>
      <c r="AB144" s="2067"/>
      <c r="AC144" s="2067"/>
      <c r="AD144" s="2067"/>
      <c r="AE144" s="2067"/>
      <c r="AF144" s="2067"/>
      <c r="AG144" s="2067"/>
      <c r="AH144" s="2066"/>
      <c r="AI144" s="2067"/>
      <c r="AJ144" s="2068"/>
      <c r="AK144" s="2068"/>
      <c r="AL144" s="2068"/>
      <c r="AM144" s="2068"/>
      <c r="AN144" s="2027"/>
      <c r="AO144" s="2027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648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1763"/>
      <c r="U145" s="14"/>
      <c r="V145" s="14"/>
      <c r="W145" s="14"/>
      <c r="X145" s="2050"/>
      <c r="Y145" s="2050"/>
      <c r="Z145" s="2050"/>
      <c r="AA145" s="2050"/>
      <c r="AB145" s="2050"/>
      <c r="AC145" s="2050"/>
      <c r="AD145" s="2050"/>
      <c r="AE145" s="2050"/>
      <c r="AF145" s="2071"/>
      <c r="AG145" s="2068"/>
      <c r="AH145" s="2068"/>
      <c r="AI145" s="2068"/>
      <c r="AJ145" s="2072"/>
      <c r="AK145" s="2068"/>
      <c r="AL145" s="2068"/>
      <c r="AM145" s="2068"/>
      <c r="AN145" s="2068"/>
      <c r="AO145" s="2068"/>
      <c r="AP145" s="2068"/>
      <c r="AQ145" s="2068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393" t="s">
        <v>162</v>
      </c>
      <c r="B146" s="5647"/>
      <c r="C146" s="2042">
        <f>SUM(C142:C145)</f>
        <v>0</v>
      </c>
      <c r="D146" s="2043">
        <f>SUM(D142:D145)</f>
        <v>0</v>
      </c>
      <c r="E146" s="1634">
        <f>SUM(E142:E145)</f>
        <v>0</v>
      </c>
      <c r="F146" s="2042">
        <f>SUM(F142:F145)</f>
        <v>0</v>
      </c>
      <c r="G146" s="1634">
        <f t="shared" ref="G146:M146" si="26">SUM(G142:G145)</f>
        <v>0</v>
      </c>
      <c r="H146" s="2042">
        <f t="shared" si="26"/>
        <v>0</v>
      </c>
      <c r="I146" s="1634">
        <f t="shared" si="26"/>
        <v>0</v>
      </c>
      <c r="J146" s="2042">
        <f t="shared" si="26"/>
        <v>0</v>
      </c>
      <c r="K146" s="1634">
        <f t="shared" si="26"/>
        <v>0</v>
      </c>
      <c r="L146" s="2042">
        <f t="shared" si="26"/>
        <v>0</v>
      </c>
      <c r="M146" s="1634">
        <f t="shared" si="26"/>
        <v>0</v>
      </c>
      <c r="N146" s="3"/>
      <c r="Q146" s="5394"/>
      <c r="R146" s="5649"/>
      <c r="S146" s="5651"/>
      <c r="T146" s="5651"/>
      <c r="U146" s="5651"/>
      <c r="V146" s="5651"/>
      <c r="W146" s="5651"/>
      <c r="X146" s="5651"/>
      <c r="Y146" s="5651"/>
      <c r="Z146" s="5651"/>
      <c r="AA146" s="2073"/>
      <c r="AB146" s="2037"/>
      <c r="AC146" s="2037"/>
      <c r="AD146" s="2037"/>
      <c r="AE146" s="2050"/>
      <c r="AF146" s="2068"/>
      <c r="AG146" s="2068"/>
      <c r="AH146" s="2068"/>
      <c r="AI146" s="2031"/>
      <c r="AJ146" s="2031"/>
      <c r="AK146" s="2031"/>
      <c r="AL146" s="2031"/>
      <c r="AM146" s="2074"/>
      <c r="AN146" s="2067"/>
      <c r="AO146" s="2067"/>
      <c r="AP146" s="2067"/>
      <c r="AQ146" s="2067"/>
      <c r="AR146" s="2067"/>
      <c r="AS146" s="2067"/>
      <c r="AT146" s="2067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652" t="s">
        <v>168</v>
      </c>
      <c r="B147" s="5652"/>
      <c r="C147" s="1755">
        <f>SUM(C141+C146)</f>
        <v>0</v>
      </c>
      <c r="D147" s="1756">
        <f>SUM(D141+D146)</f>
        <v>0</v>
      </c>
      <c r="E147" s="1608">
        <f>SUM(E141+E146)</f>
        <v>0</v>
      </c>
      <c r="F147" s="1755">
        <f>SUM(F141+F146)</f>
        <v>0</v>
      </c>
      <c r="G147" s="1608">
        <f>SUM(G141+G146)</f>
        <v>0</v>
      </c>
      <c r="H147" s="1755">
        <f t="shared" ref="H147:M147" si="27">SUM(H141+H146)</f>
        <v>0</v>
      </c>
      <c r="I147" s="1608">
        <f t="shared" si="27"/>
        <v>0</v>
      </c>
      <c r="J147" s="1755">
        <f t="shared" si="27"/>
        <v>0</v>
      </c>
      <c r="K147" s="1608">
        <f t="shared" si="27"/>
        <v>0</v>
      </c>
      <c r="L147" s="1755">
        <f t="shared" si="27"/>
        <v>0</v>
      </c>
      <c r="M147" s="1608">
        <f t="shared" si="27"/>
        <v>0</v>
      </c>
      <c r="N147" s="3"/>
      <c r="Q147" s="2075"/>
      <c r="R147" s="2076"/>
      <c r="S147" s="2076"/>
      <c r="T147" s="2076"/>
      <c r="U147" s="2076"/>
      <c r="V147" s="2076"/>
      <c r="W147" s="2076"/>
      <c r="X147" s="2076"/>
      <c r="Y147" s="2076"/>
      <c r="Z147" s="2076"/>
      <c r="AA147" s="2073"/>
      <c r="AB147" s="2037"/>
      <c r="AC147" s="2037"/>
      <c r="AD147" s="2037"/>
      <c r="AE147" s="2050"/>
      <c r="AF147" s="2068"/>
      <c r="AG147" s="2068"/>
      <c r="AH147" s="2068"/>
      <c r="AI147" s="2031"/>
      <c r="AJ147" s="2031"/>
      <c r="AK147" s="2031"/>
      <c r="AL147" s="2031"/>
      <c r="AM147" s="2074"/>
      <c r="AN147" s="2067"/>
      <c r="AO147" s="2067"/>
      <c r="AP147" s="2067"/>
      <c r="AQ147" s="2067"/>
      <c r="AR147" s="2067"/>
      <c r="AS147" s="2067"/>
      <c r="AT147" s="2067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2073"/>
      <c r="R148" s="2037"/>
      <c r="S148" s="2037"/>
      <c r="T148" s="2037"/>
      <c r="U148" s="2037"/>
      <c r="V148" s="2037"/>
      <c r="W148" s="2037"/>
      <c r="X148" s="2037"/>
      <c r="Y148" s="2055"/>
      <c r="Z148" s="2055"/>
      <c r="AA148" s="2073"/>
      <c r="AB148" s="2037"/>
      <c r="AC148" s="2037"/>
      <c r="AD148" s="2037"/>
      <c r="AE148" s="2050"/>
      <c r="AF148" s="2068"/>
      <c r="AG148" s="2068"/>
      <c r="AH148" s="2068"/>
      <c r="AI148" s="2031"/>
      <c r="AJ148" s="2031"/>
      <c r="AK148" s="2031"/>
      <c r="AL148" s="2031"/>
      <c r="AM148" s="2031"/>
      <c r="AN148" s="2067"/>
      <c r="AO148" s="2067"/>
      <c r="AP148" s="2067"/>
      <c r="AQ148" s="2067"/>
      <c r="AR148" s="2067"/>
      <c r="AS148" s="2067"/>
      <c r="AT148" s="2067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616" t="s">
        <v>72</v>
      </c>
      <c r="D149" s="5146"/>
      <c r="E149" s="5502"/>
      <c r="F149" s="5616" t="s">
        <v>129</v>
      </c>
      <c r="G149" s="5502"/>
      <c r="H149" s="5616" t="s">
        <v>130</v>
      </c>
      <c r="I149" s="5502"/>
      <c r="J149" s="5616" t="s">
        <v>131</v>
      </c>
      <c r="K149" s="5502"/>
      <c r="L149" s="5616" t="s">
        <v>132</v>
      </c>
      <c r="M149" s="5146"/>
      <c r="N149" s="5654" t="s">
        <v>141</v>
      </c>
      <c r="O149" s="5146"/>
      <c r="P149" s="5502"/>
      <c r="Q149" s="2073"/>
      <c r="R149" s="2037"/>
      <c r="S149" s="2037"/>
      <c r="T149" s="2037"/>
      <c r="U149" s="2037"/>
      <c r="V149" s="2037"/>
      <c r="W149" s="2037"/>
      <c r="X149" s="2037"/>
      <c r="Y149" s="2055"/>
      <c r="Z149" s="2077"/>
      <c r="AA149" s="2049"/>
      <c r="AB149" s="2039"/>
      <c r="AC149" s="2039"/>
      <c r="AD149" s="2039"/>
      <c r="AE149" s="2051"/>
      <c r="AF149" s="2078"/>
      <c r="AG149" s="2078"/>
      <c r="AH149" s="2078"/>
      <c r="AI149" s="2079"/>
      <c r="AJ149" s="2079"/>
      <c r="AK149" s="2079"/>
      <c r="AL149" s="2079"/>
      <c r="AM149" s="2031"/>
      <c r="AN149" s="2067"/>
      <c r="AO149" s="2067"/>
      <c r="AP149" s="2067"/>
      <c r="AQ149" s="2067"/>
      <c r="AR149" s="2067"/>
      <c r="AS149" s="2067"/>
      <c r="AT149" s="2067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376"/>
      <c r="B150" s="5653"/>
      <c r="C150" s="1997" t="s">
        <v>97</v>
      </c>
      <c r="D150" s="2004" t="s">
        <v>62</v>
      </c>
      <c r="E150" s="1627" t="s">
        <v>98</v>
      </c>
      <c r="F150" s="1997" t="s">
        <v>62</v>
      </c>
      <c r="G150" s="1627" t="s">
        <v>98</v>
      </c>
      <c r="H150" s="1997" t="s">
        <v>62</v>
      </c>
      <c r="I150" s="1627" t="s">
        <v>98</v>
      </c>
      <c r="J150" s="1997" t="s">
        <v>62</v>
      </c>
      <c r="K150" s="1627" t="s">
        <v>98</v>
      </c>
      <c r="L150" s="1997" t="s">
        <v>62</v>
      </c>
      <c r="M150" s="1626" t="s">
        <v>98</v>
      </c>
      <c r="N150" s="2081" t="s">
        <v>142</v>
      </c>
      <c r="O150" s="2004" t="s">
        <v>143</v>
      </c>
      <c r="P150" s="1627" t="s">
        <v>144</v>
      </c>
      <c r="Q150" s="2082"/>
      <c r="R150" s="2037"/>
      <c r="S150" s="2037"/>
      <c r="T150" s="2037"/>
      <c r="U150" s="2037"/>
      <c r="V150" s="2037"/>
      <c r="W150" s="2037"/>
      <c r="X150" s="2037"/>
      <c r="Y150" s="2083"/>
      <c r="Z150" s="2055"/>
      <c r="AA150" s="2037"/>
      <c r="AB150" s="2037"/>
      <c r="AC150" s="2037"/>
      <c r="AD150" s="2037"/>
      <c r="AE150" s="2050"/>
      <c r="AF150" s="2068"/>
      <c r="AG150" s="2068"/>
      <c r="AH150" s="2068"/>
      <c r="AI150" s="2031"/>
      <c r="AJ150" s="2031"/>
      <c r="AK150" s="2031"/>
      <c r="AL150" s="2031"/>
      <c r="AM150" s="2031"/>
      <c r="AN150" s="2067"/>
      <c r="AO150" s="2067"/>
      <c r="AP150" s="2067"/>
      <c r="AQ150" s="2067"/>
      <c r="AR150" s="2067"/>
      <c r="AS150" s="2067"/>
      <c r="AT150" s="2067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088" t="s">
        <v>158</v>
      </c>
      <c r="B151" s="2047" t="s">
        <v>159</v>
      </c>
      <c r="C151" s="2084">
        <f>SUM(D151:E151)</f>
        <v>0</v>
      </c>
      <c r="D151" s="2085">
        <f>SUM(F151+H151+J151+L151)</f>
        <v>0</v>
      </c>
      <c r="E151" s="2086">
        <f>SUM(G151+I151+K151+M151)</f>
        <v>0</v>
      </c>
      <c r="F151" s="2019"/>
      <c r="G151" s="2020"/>
      <c r="H151" s="2019"/>
      <c r="I151" s="2020"/>
      <c r="J151" s="2019"/>
      <c r="K151" s="2020"/>
      <c r="L151" s="2019"/>
      <c r="M151" s="2087"/>
      <c r="N151" s="2088"/>
      <c r="O151" s="2089"/>
      <c r="P151" s="2020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2037"/>
      <c r="AD151" s="2037"/>
      <c r="AE151" s="2050"/>
      <c r="AF151" s="2068"/>
      <c r="AG151" s="2068"/>
      <c r="AH151" s="2068"/>
      <c r="AI151" s="2031"/>
      <c r="AJ151" s="2031"/>
      <c r="AK151" s="2031"/>
      <c r="AL151" s="2031"/>
      <c r="AM151" s="2031"/>
      <c r="AN151" s="2067"/>
      <c r="AO151" s="2067"/>
      <c r="AP151" s="2067"/>
      <c r="AQ151" s="2067"/>
      <c r="AR151" s="2067"/>
      <c r="AS151" s="2067"/>
      <c r="AT151" s="2067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1605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2082"/>
      <c r="R152" s="2037"/>
      <c r="S152" s="2037"/>
      <c r="T152" s="2037"/>
      <c r="U152" s="2037"/>
      <c r="V152" s="2037"/>
      <c r="W152" s="2037"/>
      <c r="X152" s="2037"/>
      <c r="Y152" s="2056"/>
      <c r="Z152" s="2037"/>
      <c r="AA152" s="2037"/>
      <c r="AB152" s="2037"/>
      <c r="AC152" s="2037"/>
      <c r="AD152" s="2037"/>
      <c r="AE152" s="2037"/>
      <c r="AF152" s="2067"/>
      <c r="AG152" s="2067"/>
      <c r="AH152" s="2067"/>
      <c r="AI152" s="2067"/>
      <c r="AJ152" s="2067"/>
      <c r="AK152" s="2067"/>
      <c r="AL152" s="2067"/>
      <c r="AM152" s="2067"/>
      <c r="AN152" s="2067"/>
      <c r="AO152" s="2068"/>
      <c r="AP152" s="2068"/>
      <c r="AQ152" s="2068"/>
      <c r="AR152" s="2068"/>
      <c r="AS152" s="2031"/>
      <c r="AT152" s="2031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2037"/>
      <c r="AA153" s="2037"/>
      <c r="AB153" s="2037"/>
      <c r="AC153" s="2037"/>
      <c r="AD153" s="2037"/>
      <c r="AE153" s="2037"/>
      <c r="AF153" s="2067"/>
      <c r="AG153" s="2067"/>
      <c r="AH153" s="2067"/>
      <c r="AI153" s="2067"/>
      <c r="AJ153" s="2067"/>
      <c r="AK153" s="2067"/>
      <c r="AL153" s="2067"/>
      <c r="AM153" s="2067"/>
      <c r="AN153" s="2067"/>
      <c r="AO153" s="2068"/>
      <c r="AP153" s="2068"/>
      <c r="AQ153" s="2068"/>
      <c r="AR153" s="2068"/>
      <c r="AS153" s="2031"/>
      <c r="AT153" s="2031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655" t="s">
        <v>162</v>
      </c>
      <c r="B154" s="5655"/>
      <c r="C154" s="2090">
        <f>SUM(C151:C153)</f>
        <v>0</v>
      </c>
      <c r="D154" s="2091">
        <f>SUM(D151:D153)</f>
        <v>0</v>
      </c>
      <c r="E154" s="782">
        <f>SUM(E151:E153)</f>
        <v>0</v>
      </c>
      <c r="F154" s="2090">
        <f>SUM(F151:F153)</f>
        <v>0</v>
      </c>
      <c r="G154" s="782">
        <f t="shared" ref="G154:P154" si="29">SUM(G151:G153)</f>
        <v>0</v>
      </c>
      <c r="H154" s="2090">
        <f t="shared" si="29"/>
        <v>0</v>
      </c>
      <c r="I154" s="782">
        <f t="shared" si="29"/>
        <v>0</v>
      </c>
      <c r="J154" s="2090">
        <f t="shared" si="29"/>
        <v>0</v>
      </c>
      <c r="K154" s="782">
        <f t="shared" si="29"/>
        <v>0</v>
      </c>
      <c r="L154" s="2090">
        <f t="shared" si="29"/>
        <v>0</v>
      </c>
      <c r="M154" s="783">
        <f t="shared" si="29"/>
        <v>0</v>
      </c>
      <c r="N154" s="2092">
        <f t="shared" si="29"/>
        <v>0</v>
      </c>
      <c r="O154" s="2091">
        <f t="shared" si="29"/>
        <v>0</v>
      </c>
      <c r="P154" s="782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2037"/>
      <c r="AA154" s="2037"/>
      <c r="AB154" s="2037"/>
      <c r="AC154" s="2037"/>
      <c r="AD154" s="2037"/>
      <c r="AE154" s="2037"/>
      <c r="AF154" s="2067"/>
      <c r="AG154" s="2067"/>
      <c r="AH154" s="2067"/>
      <c r="AI154" s="2067"/>
      <c r="AJ154" s="2067"/>
      <c r="AK154" s="2067"/>
      <c r="AL154" s="2067"/>
      <c r="AM154" s="2067"/>
      <c r="AN154" s="2067"/>
      <c r="AO154" s="2068"/>
      <c r="AP154" s="2068"/>
      <c r="AQ154" s="2068"/>
      <c r="AR154" s="2068"/>
      <c r="AS154" s="2031"/>
      <c r="AT154" s="2031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088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2037"/>
      <c r="AA155" s="2037"/>
      <c r="AB155" s="2037"/>
      <c r="AC155" s="2037"/>
      <c r="AD155" s="2037"/>
      <c r="AE155" s="2037"/>
      <c r="AF155" s="2067"/>
      <c r="AG155" s="2067"/>
      <c r="AH155" s="2067"/>
      <c r="AI155" s="2067"/>
      <c r="AJ155" s="2067"/>
      <c r="AK155" s="2067"/>
      <c r="AL155" s="2067"/>
      <c r="AM155" s="2067"/>
      <c r="AN155" s="2067"/>
      <c r="AO155" s="2068"/>
      <c r="AP155" s="2068"/>
      <c r="AQ155" s="2068"/>
      <c r="AR155" s="2068"/>
      <c r="AS155" s="2031"/>
      <c r="AT155" s="2031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1605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2037"/>
      <c r="AD156" s="2037"/>
      <c r="AE156" s="2037"/>
      <c r="AF156" s="2067"/>
      <c r="AG156" s="2067"/>
      <c r="AH156" s="2067"/>
      <c r="AI156" s="2067"/>
      <c r="AJ156" s="2067"/>
      <c r="AK156" s="2067"/>
      <c r="AL156" s="2067"/>
      <c r="AM156" s="2067"/>
      <c r="AN156" s="2067"/>
      <c r="AO156" s="2068"/>
      <c r="AP156" s="2068"/>
      <c r="AQ156" s="2068"/>
      <c r="AR156" s="2068"/>
      <c r="AS156" s="2031"/>
      <c r="AT156" s="2031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1605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2037"/>
      <c r="AA157" s="2037"/>
      <c r="AB157" s="2037"/>
      <c r="AC157" s="2037"/>
      <c r="AD157" s="2037"/>
      <c r="AE157" s="2037"/>
      <c r="AF157" s="2067"/>
      <c r="AG157" s="2067"/>
      <c r="AH157" s="2067"/>
      <c r="AI157" s="2067"/>
      <c r="AJ157" s="2067"/>
      <c r="AK157" s="2067"/>
      <c r="AL157" s="2067"/>
      <c r="AM157" s="2067"/>
      <c r="AN157" s="2067"/>
      <c r="AO157" s="2067"/>
      <c r="AP157" s="2067"/>
      <c r="AQ157" s="2067"/>
      <c r="AR157" s="2067"/>
      <c r="AS157" s="2067"/>
      <c r="AT157" s="2067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383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2037"/>
      <c r="AC158" s="2037"/>
      <c r="AD158" s="2037"/>
      <c r="AE158" s="2037"/>
      <c r="AF158" s="2067"/>
      <c r="AG158" s="2067"/>
      <c r="AH158" s="2067"/>
      <c r="AI158" s="2067"/>
      <c r="AJ158" s="2067"/>
      <c r="AK158" s="2067"/>
      <c r="AL158" s="2067"/>
      <c r="AM158" s="2067"/>
      <c r="AN158" s="2067"/>
      <c r="AO158" s="2067"/>
      <c r="AP158" s="2067"/>
      <c r="AQ158" s="2067"/>
      <c r="AR158" s="2067"/>
      <c r="AS158" s="2067"/>
      <c r="AT158" s="2067"/>
      <c r="AU158" s="2067"/>
      <c r="AV158" s="2067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393" t="s">
        <v>162</v>
      </c>
      <c r="B159" s="5655"/>
      <c r="C159" s="2090">
        <f>SUM(C155:C158)</f>
        <v>0</v>
      </c>
      <c r="D159" s="2091">
        <f>SUM(D155:D158)</f>
        <v>0</v>
      </c>
      <c r="E159" s="782">
        <f>SUM(E155:E158)</f>
        <v>0</v>
      </c>
      <c r="F159" s="2090">
        <f>SUM(F155:F158)</f>
        <v>0</v>
      </c>
      <c r="G159" s="782">
        <f t="shared" ref="G159:P159" si="31">SUM(G155:G158)</f>
        <v>0</v>
      </c>
      <c r="H159" s="2090">
        <f t="shared" si="31"/>
        <v>0</v>
      </c>
      <c r="I159" s="782">
        <f t="shared" si="31"/>
        <v>0</v>
      </c>
      <c r="J159" s="2090">
        <f t="shared" si="31"/>
        <v>0</v>
      </c>
      <c r="K159" s="782">
        <f t="shared" si="31"/>
        <v>0</v>
      </c>
      <c r="L159" s="2090">
        <f t="shared" si="31"/>
        <v>0</v>
      </c>
      <c r="M159" s="783">
        <f t="shared" si="31"/>
        <v>0</v>
      </c>
      <c r="N159" s="2092">
        <f t="shared" si="31"/>
        <v>0</v>
      </c>
      <c r="O159" s="2091">
        <f t="shared" si="31"/>
        <v>0</v>
      </c>
      <c r="P159" s="782">
        <f t="shared" si="31"/>
        <v>0</v>
      </c>
      <c r="Q159" s="302"/>
      <c r="R159" s="16"/>
      <c r="S159" s="16"/>
      <c r="T159" s="16"/>
      <c r="U159" s="16"/>
      <c r="V159" s="16"/>
      <c r="W159" s="2037"/>
      <c r="X159" s="2037"/>
      <c r="Y159" s="2037"/>
      <c r="Z159" s="2037"/>
      <c r="AA159" s="2037"/>
      <c r="AB159" s="2037"/>
      <c r="AC159" s="2037"/>
      <c r="AD159" s="2037"/>
      <c r="AE159" s="2037"/>
      <c r="AF159" s="2067"/>
      <c r="AG159" s="2067"/>
      <c r="AH159" s="2067"/>
      <c r="AI159" s="2067"/>
      <c r="AJ159" s="2067"/>
      <c r="AK159" s="2067"/>
      <c r="AL159" s="2067"/>
      <c r="AM159" s="2067"/>
      <c r="AN159" s="2067"/>
      <c r="AO159" s="2067"/>
      <c r="AP159" s="2067"/>
      <c r="AQ159" s="2067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393" t="s">
        <v>168</v>
      </c>
      <c r="B160" s="5393"/>
      <c r="C160" s="784">
        <f>SUM(C154+C159)</f>
        <v>0</v>
      </c>
      <c r="D160" s="706">
        <f t="shared" ref="D160:P160" si="32">SUM(D154+D159)</f>
        <v>0</v>
      </c>
      <c r="E160" s="2093">
        <f t="shared" si="32"/>
        <v>0</v>
      </c>
      <c r="F160" s="784">
        <f t="shared" si="32"/>
        <v>0</v>
      </c>
      <c r="G160" s="2093">
        <f t="shared" si="32"/>
        <v>0</v>
      </c>
      <c r="H160" s="784">
        <f t="shared" si="32"/>
        <v>0</v>
      </c>
      <c r="I160" s="2093">
        <f t="shared" si="32"/>
        <v>0</v>
      </c>
      <c r="J160" s="784">
        <f t="shared" si="32"/>
        <v>0</v>
      </c>
      <c r="K160" s="2093">
        <f t="shared" si="32"/>
        <v>0</v>
      </c>
      <c r="L160" s="784">
        <f t="shared" si="32"/>
        <v>0</v>
      </c>
      <c r="M160" s="367">
        <f t="shared" si="32"/>
        <v>0</v>
      </c>
      <c r="N160" s="785">
        <f t="shared" si="32"/>
        <v>0</v>
      </c>
      <c r="O160" s="706">
        <f t="shared" si="32"/>
        <v>0</v>
      </c>
      <c r="P160" s="2093">
        <f t="shared" si="32"/>
        <v>0</v>
      </c>
      <c r="Q160" s="302"/>
      <c r="R160" s="16"/>
      <c r="S160" s="16"/>
      <c r="T160" s="16"/>
      <c r="U160" s="16"/>
      <c r="V160" s="16"/>
      <c r="W160" s="2037"/>
      <c r="X160" s="2037"/>
      <c r="Y160" s="2037"/>
      <c r="Z160" s="2037"/>
      <c r="AA160" s="2037"/>
      <c r="AB160" s="2037"/>
      <c r="AC160" s="2037"/>
      <c r="AD160" s="2037"/>
      <c r="AE160" s="2037"/>
      <c r="AF160" s="2067"/>
      <c r="AG160" s="2067"/>
      <c r="AH160" s="2067"/>
      <c r="AI160" s="2067"/>
      <c r="AJ160" s="2067"/>
      <c r="AK160" s="2067"/>
      <c r="AL160" s="2067"/>
      <c r="AM160" s="2067"/>
      <c r="AN160" s="2067"/>
      <c r="AO160" s="2067"/>
      <c r="AP160" s="2067"/>
      <c r="AQ160" s="2067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2037"/>
      <c r="X161" s="2037"/>
      <c r="Y161" s="2037"/>
      <c r="Z161" s="2037"/>
      <c r="AA161" s="2037"/>
      <c r="AB161" s="2037"/>
      <c r="AC161" s="2037"/>
      <c r="AD161" s="2037"/>
      <c r="AE161" s="2037"/>
      <c r="AF161" s="2067"/>
      <c r="AG161" s="2067"/>
      <c r="AH161" s="2067"/>
      <c r="AI161" s="2067"/>
      <c r="AJ161" s="2067"/>
      <c r="AK161" s="2067"/>
      <c r="AL161" s="2067"/>
      <c r="AM161" s="2067"/>
      <c r="AN161" s="2067"/>
      <c r="AO161" s="2067"/>
      <c r="AP161" s="2067"/>
      <c r="AQ161" s="2067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146" t="s">
        <v>72</v>
      </c>
      <c r="D162" s="5146"/>
      <c r="E162" s="5502"/>
      <c r="F162" s="5616" t="s">
        <v>128</v>
      </c>
      <c r="G162" s="5502"/>
      <c r="H162" s="5616" t="s">
        <v>129</v>
      </c>
      <c r="I162" s="5502"/>
      <c r="J162" s="5616" t="s">
        <v>130</v>
      </c>
      <c r="K162" s="5502"/>
      <c r="L162" s="5616" t="s">
        <v>131</v>
      </c>
      <c r="M162" s="5502"/>
      <c r="N162" s="5616" t="s">
        <v>132</v>
      </c>
      <c r="O162" s="5502"/>
      <c r="P162" s="16"/>
      <c r="Q162" s="16"/>
      <c r="R162" s="16"/>
      <c r="S162" s="16"/>
      <c r="T162" s="16"/>
      <c r="U162" s="16"/>
      <c r="V162" s="16"/>
      <c r="W162" s="2037"/>
      <c r="X162" s="2037"/>
      <c r="Y162" s="2037"/>
      <c r="Z162" s="2037"/>
      <c r="AA162" s="2037"/>
      <c r="AB162" s="2037"/>
      <c r="AC162" s="2037"/>
      <c r="AD162" s="2037"/>
      <c r="AE162" s="2037"/>
      <c r="AF162" s="2067"/>
      <c r="AG162" s="2067"/>
      <c r="AH162" s="2067"/>
      <c r="AI162" s="2067"/>
      <c r="AJ162" s="2067"/>
      <c r="AK162" s="2067"/>
      <c r="AL162" s="2067"/>
      <c r="AM162" s="2067"/>
      <c r="AN162" s="2067"/>
      <c r="AO162" s="2067"/>
      <c r="AP162" s="2067"/>
      <c r="AQ162" s="2094"/>
      <c r="AR162" s="2027"/>
      <c r="AS162" s="2027"/>
      <c r="AT162" s="2027"/>
      <c r="AU162" s="2027"/>
      <c r="AV162" s="2027"/>
      <c r="AW162" s="2027"/>
      <c r="AX162" s="2027"/>
      <c r="AY162" s="2027"/>
      <c r="AZ162" s="2027"/>
      <c r="BA162" s="2027"/>
      <c r="BB162" s="2027"/>
      <c r="BC162" s="2027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376"/>
      <c r="B163" s="5653"/>
      <c r="C163" s="2095" t="s">
        <v>97</v>
      </c>
      <c r="D163" s="2096" t="s">
        <v>62</v>
      </c>
      <c r="E163" s="1627" t="s">
        <v>98</v>
      </c>
      <c r="F163" s="2095" t="s">
        <v>62</v>
      </c>
      <c r="G163" s="1627" t="s">
        <v>98</v>
      </c>
      <c r="H163" s="2095" t="s">
        <v>62</v>
      </c>
      <c r="I163" s="1627" t="s">
        <v>98</v>
      </c>
      <c r="J163" s="2095" t="s">
        <v>62</v>
      </c>
      <c r="K163" s="1627" t="s">
        <v>98</v>
      </c>
      <c r="L163" s="2095" t="s">
        <v>62</v>
      </c>
      <c r="M163" s="1627" t="s">
        <v>98</v>
      </c>
      <c r="N163" s="2097" t="s">
        <v>62</v>
      </c>
      <c r="O163" s="2098" t="s">
        <v>98</v>
      </c>
      <c r="P163" s="16"/>
      <c r="Q163" s="16"/>
      <c r="R163" s="16"/>
      <c r="S163" s="16"/>
      <c r="T163" s="16"/>
      <c r="U163" s="16"/>
      <c r="V163" s="16"/>
      <c r="W163" s="2037"/>
      <c r="X163" s="2037"/>
      <c r="Y163" s="2037"/>
      <c r="Z163" s="2037"/>
      <c r="AA163" s="2037"/>
      <c r="AB163" s="2037"/>
      <c r="AC163" s="2037"/>
      <c r="AD163" s="2037"/>
      <c r="AE163" s="2037"/>
      <c r="AF163" s="2067"/>
      <c r="AG163" s="2067"/>
      <c r="AH163" s="2067"/>
      <c r="AI163" s="2067"/>
      <c r="AJ163" s="2067"/>
      <c r="AK163" s="2067"/>
      <c r="AL163" s="2067"/>
      <c r="AM163" s="2067"/>
      <c r="AN163" s="2067"/>
      <c r="AO163" s="2067"/>
      <c r="AP163" s="2067"/>
      <c r="AQ163" s="2041"/>
      <c r="AR163" s="2027"/>
      <c r="AS163" s="2027"/>
      <c r="AT163" s="2027"/>
      <c r="AU163" s="2027"/>
      <c r="AV163" s="2027"/>
      <c r="AW163" s="2027"/>
      <c r="AX163" s="2027"/>
      <c r="AY163" s="2027"/>
      <c r="AZ163" s="2027"/>
      <c r="BA163" s="2027"/>
      <c r="BB163" s="2027"/>
      <c r="BC163" s="2027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088" t="s">
        <v>171</v>
      </c>
      <c r="B164" s="1630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2019"/>
      <c r="G164" s="2020"/>
      <c r="H164" s="2019"/>
      <c r="I164" s="57"/>
      <c r="J164" s="55"/>
      <c r="K164" s="57"/>
      <c r="L164" s="55"/>
      <c r="M164" s="57"/>
      <c r="N164" s="373"/>
      <c r="O164" s="2045"/>
      <c r="P164" s="2083"/>
      <c r="Q164" s="2037"/>
      <c r="R164" s="2037"/>
      <c r="S164" s="2037"/>
      <c r="T164" s="2037"/>
      <c r="U164" s="2037"/>
      <c r="V164" s="2037"/>
      <c r="W164" s="2037"/>
      <c r="X164" s="2037"/>
      <c r="Y164" s="2037"/>
      <c r="Z164" s="2037"/>
      <c r="AA164" s="2037"/>
      <c r="AB164" s="2037"/>
      <c r="AC164" s="2037"/>
      <c r="AD164" s="2067"/>
      <c r="AE164" s="2067"/>
      <c r="AF164" s="2067"/>
      <c r="AG164" s="2067"/>
      <c r="AH164" s="2067"/>
      <c r="AI164" s="2066"/>
      <c r="AJ164" s="2099"/>
      <c r="AK164" s="2099"/>
      <c r="AL164" s="2099"/>
      <c r="AM164" s="2099"/>
      <c r="AN164" s="2099"/>
      <c r="AO164" s="2099"/>
      <c r="AP164" s="2099"/>
      <c r="AQ164" s="2099"/>
      <c r="AR164" s="2099"/>
      <c r="AS164" s="2099"/>
      <c r="AT164" s="2099"/>
      <c r="AU164" s="2099"/>
      <c r="AV164" s="2099"/>
      <c r="AW164" s="2099"/>
      <c r="AX164" s="2099"/>
      <c r="AY164" s="2099"/>
      <c r="AZ164" s="2099"/>
      <c r="BA164" s="2099"/>
      <c r="BB164" s="2099"/>
      <c r="BC164" s="2099"/>
      <c r="BD164" s="2099"/>
      <c r="BE164" s="2099"/>
      <c r="BF164" s="2099"/>
      <c r="BG164" s="2099"/>
      <c r="BH164" s="2099"/>
      <c r="BI164" s="2099"/>
      <c r="BJ164" s="2099"/>
      <c r="BK164" s="2099"/>
      <c r="BL164" s="2099"/>
      <c r="BM164" s="2099"/>
      <c r="BN164" s="2099"/>
      <c r="BO164" s="2099"/>
      <c r="BP164" s="2099"/>
      <c r="BQ164" s="2099"/>
      <c r="BR164" s="2099"/>
      <c r="BS164" s="2099"/>
      <c r="BT164" s="2099"/>
      <c r="BU164" s="2099"/>
      <c r="BV164" s="2099"/>
      <c r="BW164" s="2099"/>
      <c r="BX164" s="2099"/>
      <c r="BY164" s="2099"/>
      <c r="BZ164" s="2100"/>
      <c r="CA164" s="2101"/>
      <c r="CB164" s="2101"/>
      <c r="CC164" s="2101"/>
      <c r="CD164" s="2101"/>
      <c r="CE164" s="2101"/>
      <c r="CF164" s="2101"/>
      <c r="CG164" s="2102"/>
      <c r="CH164" s="2102"/>
      <c r="CI164" s="2102"/>
      <c r="CJ164" s="2102"/>
      <c r="CK164" s="2102"/>
      <c r="CL164" s="2102"/>
      <c r="CM164" s="2102"/>
      <c r="CN164" s="2102"/>
      <c r="CO164" s="2101"/>
      <c r="CP164" s="2101"/>
      <c r="CQ164" s="2101"/>
      <c r="CR164" s="2101"/>
      <c r="CS164" s="2101"/>
      <c r="CT164" s="2101"/>
      <c r="CU164" s="2101"/>
      <c r="CV164" s="2101"/>
      <c r="CW164" s="2101"/>
      <c r="CX164" s="2101"/>
      <c r="CY164" s="2101"/>
      <c r="CZ164" s="2101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2037"/>
      <c r="R165" s="2037"/>
      <c r="S165" s="2037"/>
      <c r="T165" s="2037"/>
      <c r="U165" s="2037"/>
      <c r="V165" s="2037"/>
      <c r="W165" s="2037"/>
      <c r="X165" s="2037"/>
      <c r="Y165" s="2037"/>
      <c r="Z165" s="2037"/>
      <c r="AA165" s="2037"/>
      <c r="AB165" s="2037"/>
      <c r="AC165" s="2037"/>
      <c r="AD165" s="2067"/>
      <c r="AE165" s="2067"/>
      <c r="AF165" s="2067"/>
      <c r="AG165" s="2067"/>
      <c r="AH165" s="2067"/>
      <c r="AI165" s="2066"/>
      <c r="AJ165" s="2099"/>
      <c r="AK165" s="2099"/>
      <c r="AL165" s="2099"/>
      <c r="AM165" s="2099"/>
      <c r="AN165" s="2099"/>
      <c r="AO165" s="2099"/>
      <c r="AP165" s="2099"/>
      <c r="AQ165" s="2099"/>
      <c r="AR165" s="2099"/>
      <c r="AS165" s="2099"/>
      <c r="AT165" s="2099"/>
      <c r="AU165" s="2099"/>
      <c r="AV165" s="2099"/>
      <c r="AW165" s="2099"/>
      <c r="AX165" s="2099"/>
      <c r="AY165" s="2099"/>
      <c r="AZ165" s="2099"/>
      <c r="BA165" s="2099"/>
      <c r="BB165" s="2099"/>
      <c r="BC165" s="2099"/>
      <c r="BD165" s="2099"/>
      <c r="BE165" s="2099"/>
      <c r="BF165" s="2099"/>
      <c r="BG165" s="2099"/>
      <c r="BH165" s="2099"/>
      <c r="BI165" s="2099"/>
      <c r="BJ165" s="2099"/>
      <c r="BK165" s="2099"/>
      <c r="BL165" s="2099"/>
      <c r="BM165" s="2099"/>
      <c r="BN165" s="2099"/>
      <c r="BO165" s="2099"/>
      <c r="BP165" s="2099"/>
      <c r="BQ165" s="2099"/>
      <c r="BR165" s="2099"/>
      <c r="BS165" s="2099"/>
      <c r="BT165" s="2099"/>
      <c r="BU165" s="2099"/>
      <c r="BV165" s="2099"/>
      <c r="BW165" s="2099"/>
      <c r="BX165" s="2099"/>
      <c r="BY165" s="2099"/>
      <c r="BZ165" s="2100"/>
      <c r="CA165" s="2101"/>
      <c r="CB165" s="2101"/>
      <c r="CC165" s="2101"/>
      <c r="CD165" s="2101"/>
      <c r="CE165" s="2101"/>
      <c r="CF165" s="2101"/>
      <c r="CG165" s="2102"/>
      <c r="CH165" s="2102"/>
      <c r="CI165" s="2102"/>
      <c r="CJ165" s="2102"/>
      <c r="CK165" s="2102"/>
      <c r="CL165" s="2102"/>
      <c r="CM165" s="2102"/>
      <c r="CN165" s="2102"/>
      <c r="CO165" s="2101"/>
      <c r="CP165" s="2101"/>
      <c r="CQ165" s="2101"/>
      <c r="CR165" s="2101"/>
      <c r="CS165" s="2101"/>
      <c r="CT165" s="2101"/>
      <c r="CU165" s="2101"/>
      <c r="CV165" s="2101"/>
      <c r="CW165" s="2101"/>
      <c r="CX165" s="2101"/>
      <c r="CY165" s="2101"/>
      <c r="CZ165" s="2101"/>
    </row>
    <row r="166" spans="1:104" ht="16.350000000000001" customHeight="1" x14ac:dyDescent="0.2">
      <c r="A166" s="4970"/>
      <c r="B166" s="1851" t="s">
        <v>161</v>
      </c>
      <c r="C166" s="287">
        <f>SUM(D166+E166)</f>
        <v>0</v>
      </c>
      <c r="D166" s="288">
        <f>SUM(H166+J166+L166+N166)</f>
        <v>0</v>
      </c>
      <c r="E166" s="1610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2037"/>
      <c r="R166" s="2037"/>
      <c r="S166" s="2037"/>
      <c r="T166" s="2037"/>
      <c r="U166" s="2037"/>
      <c r="V166" s="2037"/>
      <c r="W166" s="2037"/>
      <c r="X166" s="2037"/>
      <c r="Y166" s="2037"/>
      <c r="Z166" s="2037"/>
      <c r="AA166" s="2037"/>
      <c r="AB166" s="2037"/>
      <c r="AC166" s="2037"/>
      <c r="AD166" s="2067"/>
      <c r="AE166" s="2067"/>
      <c r="AF166" s="2067"/>
      <c r="AG166" s="2067"/>
      <c r="AH166" s="2067"/>
      <c r="AI166" s="2066"/>
      <c r="AJ166" s="2027"/>
      <c r="AK166" s="2027"/>
      <c r="AL166" s="2027"/>
      <c r="AM166" s="2027"/>
      <c r="AN166" s="2027"/>
      <c r="AO166" s="2027"/>
      <c r="AP166" s="2027"/>
      <c r="AQ166" s="2027"/>
      <c r="AR166" s="2027"/>
      <c r="AS166" s="2027"/>
      <c r="AT166" s="2027"/>
      <c r="AU166" s="2027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2037"/>
      <c r="Z167" s="2037"/>
      <c r="AA167" s="2037"/>
      <c r="AB167" s="2037"/>
      <c r="AC167" s="2037"/>
      <c r="AD167" s="2067"/>
      <c r="AE167" s="2067"/>
      <c r="AF167" s="2067"/>
      <c r="AG167" s="2067"/>
      <c r="AH167" s="2067"/>
      <c r="AI167" s="2067"/>
      <c r="AJ167" s="2067"/>
      <c r="AK167" s="2067"/>
      <c r="AL167" s="2067"/>
      <c r="AM167" s="2067"/>
      <c r="AN167" s="2067"/>
      <c r="AO167" s="2094"/>
      <c r="AP167" s="2067"/>
      <c r="AQ167" s="2067"/>
      <c r="AR167" s="2032"/>
      <c r="AS167" s="2027"/>
      <c r="AT167" s="2054"/>
      <c r="AU167" s="2054"/>
      <c r="AV167" s="2054"/>
      <c r="AW167" s="2054"/>
      <c r="AX167" s="2054"/>
      <c r="AY167" s="2054"/>
      <c r="AZ167" s="2054"/>
      <c r="BA167" s="2054"/>
      <c r="BB167" s="2054"/>
      <c r="BC167" s="2054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1611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2049"/>
      <c r="Z168" s="2039"/>
      <c r="AA168" s="16"/>
      <c r="AB168" s="2103"/>
      <c r="AC168" s="2039"/>
      <c r="AD168" s="126"/>
      <c r="AE168" s="2104"/>
      <c r="AF168" s="2104"/>
      <c r="AG168" s="2104"/>
      <c r="AH168" s="2067"/>
      <c r="AI168" s="126"/>
      <c r="AJ168" s="2094"/>
      <c r="AK168" s="2094"/>
      <c r="AL168" s="2094"/>
      <c r="AM168" s="2067"/>
      <c r="AN168" s="126"/>
      <c r="AO168" s="2094"/>
      <c r="AP168" s="2067"/>
      <c r="AQ168" s="2067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1605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383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2105"/>
      <c r="AM171" s="2106"/>
      <c r="AN171" s="2106"/>
      <c r="AO171" s="717"/>
      <c r="AP171" s="2106"/>
      <c r="AQ171" s="717"/>
      <c r="AR171" s="1098"/>
      <c r="AS171" s="2107"/>
      <c r="AT171" s="2050"/>
      <c r="AU171" s="2037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656" t="s">
        <v>72</v>
      </c>
      <c r="D175" s="5656"/>
      <c r="E175" s="5656"/>
      <c r="F175" s="5656" t="s">
        <v>182</v>
      </c>
      <c r="G175" s="5656"/>
      <c r="H175" s="5656" t="s">
        <v>183</v>
      </c>
      <c r="I175" s="5656"/>
      <c r="J175" s="5656" t="s">
        <v>184</v>
      </c>
      <c r="K175" s="5656"/>
      <c r="L175" s="5656" t="s">
        <v>119</v>
      </c>
      <c r="M175" s="5656"/>
      <c r="N175" s="5637" t="s">
        <v>12</v>
      </c>
      <c r="O175" s="5096"/>
      <c r="P175" s="5626" t="s">
        <v>121</v>
      </c>
      <c r="Q175" s="5626"/>
      <c r="R175" s="5626" t="s">
        <v>122</v>
      </c>
      <c r="S175" s="5626"/>
      <c r="T175" s="5626" t="s">
        <v>123</v>
      </c>
      <c r="U175" s="5626"/>
      <c r="V175" s="5626" t="s">
        <v>124</v>
      </c>
      <c r="W175" s="5626"/>
      <c r="X175" s="5626" t="s">
        <v>125</v>
      </c>
      <c r="Y175" s="5626"/>
      <c r="Z175" s="5626" t="s">
        <v>126</v>
      </c>
      <c r="AA175" s="5626"/>
      <c r="AB175" s="5626" t="s">
        <v>127</v>
      </c>
      <c r="AC175" s="5626"/>
      <c r="AD175" s="5626" t="s">
        <v>128</v>
      </c>
      <c r="AE175" s="5626"/>
      <c r="AF175" s="5626" t="s">
        <v>129</v>
      </c>
      <c r="AG175" s="5626"/>
      <c r="AH175" s="5626" t="s">
        <v>130</v>
      </c>
      <c r="AI175" s="5626"/>
      <c r="AJ175" s="5626" t="s">
        <v>131</v>
      </c>
      <c r="AK175" s="5626"/>
      <c r="AL175" s="5626" t="s">
        <v>132</v>
      </c>
      <c r="AM175" s="5616"/>
      <c r="AN175" s="5658" t="s">
        <v>185</v>
      </c>
      <c r="AO175" s="5659" t="s">
        <v>186</v>
      </c>
      <c r="AP175" s="5616" t="s">
        <v>187</v>
      </c>
      <c r="AQ175" s="5502"/>
      <c r="AR175" s="5088" t="s">
        <v>188</v>
      </c>
      <c r="AS175" s="5088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376"/>
      <c r="B176" s="5653"/>
      <c r="C176" s="2108" t="s">
        <v>97</v>
      </c>
      <c r="D176" s="2109" t="s">
        <v>62</v>
      </c>
      <c r="E176" s="2110" t="s">
        <v>98</v>
      </c>
      <c r="F176" s="2108" t="s">
        <v>62</v>
      </c>
      <c r="G176" s="2110" t="s">
        <v>98</v>
      </c>
      <c r="H176" s="2108" t="s">
        <v>62</v>
      </c>
      <c r="I176" s="2110" t="s">
        <v>98</v>
      </c>
      <c r="J176" s="2108" t="s">
        <v>62</v>
      </c>
      <c r="K176" s="2110" t="s">
        <v>98</v>
      </c>
      <c r="L176" s="2108" t="s">
        <v>62</v>
      </c>
      <c r="M176" s="2110" t="s">
        <v>98</v>
      </c>
      <c r="N176" s="2108" t="s">
        <v>62</v>
      </c>
      <c r="O176" s="2110" t="s">
        <v>98</v>
      </c>
      <c r="P176" s="2108" t="s">
        <v>62</v>
      </c>
      <c r="Q176" s="2110" t="s">
        <v>98</v>
      </c>
      <c r="R176" s="2108" t="s">
        <v>62</v>
      </c>
      <c r="S176" s="2110" t="s">
        <v>98</v>
      </c>
      <c r="T176" s="2108" t="s">
        <v>62</v>
      </c>
      <c r="U176" s="2110" t="s">
        <v>98</v>
      </c>
      <c r="V176" s="2108" t="s">
        <v>62</v>
      </c>
      <c r="W176" s="2110" t="s">
        <v>98</v>
      </c>
      <c r="X176" s="2108" t="s">
        <v>62</v>
      </c>
      <c r="Y176" s="2110" t="s">
        <v>98</v>
      </c>
      <c r="Z176" s="2108" t="s">
        <v>62</v>
      </c>
      <c r="AA176" s="2110" t="s">
        <v>98</v>
      </c>
      <c r="AB176" s="2108" t="s">
        <v>62</v>
      </c>
      <c r="AC176" s="2110" t="s">
        <v>98</v>
      </c>
      <c r="AD176" s="2108" t="s">
        <v>62</v>
      </c>
      <c r="AE176" s="2110" t="s">
        <v>98</v>
      </c>
      <c r="AF176" s="2108" t="s">
        <v>62</v>
      </c>
      <c r="AG176" s="2110" t="s">
        <v>98</v>
      </c>
      <c r="AH176" s="2108" t="s">
        <v>62</v>
      </c>
      <c r="AI176" s="2110" t="s">
        <v>98</v>
      </c>
      <c r="AJ176" s="2108" t="s">
        <v>62</v>
      </c>
      <c r="AK176" s="2110" t="s">
        <v>98</v>
      </c>
      <c r="AL176" s="2108" t="s">
        <v>62</v>
      </c>
      <c r="AM176" s="1619" t="s">
        <v>98</v>
      </c>
      <c r="AN176" s="4854"/>
      <c r="AO176" s="4856"/>
      <c r="AP176" s="2108" t="s">
        <v>62</v>
      </c>
      <c r="AQ176" s="1618" t="s">
        <v>98</v>
      </c>
      <c r="AR176" s="5648"/>
      <c r="AS176" s="5648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152" t="s">
        <v>190</v>
      </c>
      <c r="B177" s="5518"/>
      <c r="C177" s="2111">
        <f>SUM(D177+E177)</f>
        <v>30</v>
      </c>
      <c r="D177" s="2112">
        <f>SUM(F177+H177+J177+L177+N177+P177+R177+T177+V177+X177+Z177+AB177+AD177+AF177+AH177+AJ177+AL177)</f>
        <v>10</v>
      </c>
      <c r="E177" s="416">
        <f>SUM(G177+I177+K177+M177+O177+Q177+S177+U177+W177+Y177+AA177+AC177+AE177+AG177+AI177+AK177+AM177)</f>
        <v>20</v>
      </c>
      <c r="F177" s="2113">
        <v>0</v>
      </c>
      <c r="G177" s="417">
        <v>0</v>
      </c>
      <c r="H177" s="2113">
        <v>1</v>
      </c>
      <c r="I177" s="417">
        <v>0</v>
      </c>
      <c r="J177" s="2113">
        <v>2</v>
      </c>
      <c r="K177" s="417">
        <v>5</v>
      </c>
      <c r="L177" s="2113">
        <v>3</v>
      </c>
      <c r="M177" s="417">
        <v>5</v>
      </c>
      <c r="N177" s="2113">
        <v>0</v>
      </c>
      <c r="O177" s="417">
        <v>1</v>
      </c>
      <c r="P177" s="2113">
        <v>0</v>
      </c>
      <c r="Q177" s="417">
        <v>0</v>
      </c>
      <c r="R177" s="2113">
        <v>0</v>
      </c>
      <c r="S177" s="417">
        <v>0</v>
      </c>
      <c r="T177" s="2113">
        <v>0</v>
      </c>
      <c r="U177" s="417">
        <v>1</v>
      </c>
      <c r="V177" s="2113">
        <v>0</v>
      </c>
      <c r="W177" s="417">
        <v>2</v>
      </c>
      <c r="X177" s="2113">
        <v>1</v>
      </c>
      <c r="Y177" s="417">
        <v>1</v>
      </c>
      <c r="Z177" s="2113">
        <v>1</v>
      </c>
      <c r="AA177" s="417">
        <v>1</v>
      </c>
      <c r="AB177" s="2113">
        <v>0</v>
      </c>
      <c r="AC177" s="417">
        <v>0</v>
      </c>
      <c r="AD177" s="1757">
        <v>0</v>
      </c>
      <c r="AE177" s="417">
        <v>1</v>
      </c>
      <c r="AF177" s="1757">
        <v>0</v>
      </c>
      <c r="AG177" s="417">
        <v>2</v>
      </c>
      <c r="AH177" s="1757">
        <v>1</v>
      </c>
      <c r="AI177" s="417">
        <v>0</v>
      </c>
      <c r="AJ177" s="1757">
        <v>0</v>
      </c>
      <c r="AK177" s="417">
        <v>1</v>
      </c>
      <c r="AL177" s="1757">
        <v>1</v>
      </c>
      <c r="AM177" s="395">
        <v>0</v>
      </c>
      <c r="AN177" s="2114">
        <v>0</v>
      </c>
      <c r="AO177" s="697">
        <v>0</v>
      </c>
      <c r="AP177" s="1757">
        <v>0</v>
      </c>
      <c r="AQ177" s="417">
        <v>0</v>
      </c>
      <c r="AR177" s="780">
        <v>3</v>
      </c>
      <c r="AS177" s="780">
        <v>0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657" t="s">
        <v>191</v>
      </c>
      <c r="B178" s="5520"/>
      <c r="C178" s="2115"/>
      <c r="D178" s="791"/>
      <c r="E178" s="791"/>
      <c r="F178" s="791"/>
      <c r="G178" s="791"/>
      <c r="H178" s="791"/>
      <c r="I178" s="791"/>
      <c r="J178" s="791"/>
      <c r="K178" s="791"/>
      <c r="L178" s="791"/>
      <c r="M178" s="791"/>
      <c r="N178" s="791"/>
      <c r="O178" s="791"/>
      <c r="P178" s="791"/>
      <c r="Q178" s="791"/>
      <c r="R178" s="791"/>
      <c r="S178" s="791"/>
      <c r="T178" s="791"/>
      <c r="U178" s="791"/>
      <c r="V178" s="791"/>
      <c r="W178" s="791"/>
      <c r="X178" s="791"/>
      <c r="Y178" s="791"/>
      <c r="Z178" s="791"/>
      <c r="AA178" s="791"/>
      <c r="AB178" s="791"/>
      <c r="AC178" s="791"/>
      <c r="AD178" s="791"/>
      <c r="AE178" s="791"/>
      <c r="AF178" s="791"/>
      <c r="AG178" s="791"/>
      <c r="AH178" s="791"/>
      <c r="AI178" s="791"/>
      <c r="AJ178" s="791"/>
      <c r="AK178" s="791"/>
      <c r="AL178" s="791"/>
      <c r="AM178" s="791"/>
      <c r="AN178" s="791"/>
      <c r="AO178" s="791"/>
      <c r="AP178" s="791"/>
      <c r="AQ178" s="791"/>
      <c r="AR178" s="791"/>
      <c r="AS178" s="792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088" t="s">
        <v>192</v>
      </c>
      <c r="B179" s="2116" t="s">
        <v>193</v>
      </c>
      <c r="C179" s="2117">
        <f>SUM(D179+E179)</f>
        <v>4</v>
      </c>
      <c r="D179" s="2118">
        <f t="shared" ref="D179:D187" si="35">SUM(F179+H179+J179+L179+N179+P179+R179+T179+V179+X179+Z179+AB179+AD179+AF179+AH179+AJ179+AL179)</f>
        <v>2</v>
      </c>
      <c r="E179" s="2116">
        <f t="shared" ref="E179:E187" si="36">SUM(G179+I179+K179+M179+O179+Q179+S179+U179+W179+Y179+AA179+AC179+AE179+AG179+AI179+AK179+AM179)</f>
        <v>2</v>
      </c>
      <c r="F179" s="2019">
        <v>0</v>
      </c>
      <c r="G179" s="2020">
        <v>0</v>
      </c>
      <c r="H179" s="2019">
        <v>1</v>
      </c>
      <c r="I179" s="2020">
        <v>0</v>
      </c>
      <c r="J179" s="2019">
        <v>0</v>
      </c>
      <c r="K179" s="2020">
        <v>1</v>
      </c>
      <c r="L179" s="2019">
        <v>1</v>
      </c>
      <c r="M179" s="2020">
        <v>1</v>
      </c>
      <c r="N179" s="2019">
        <v>0</v>
      </c>
      <c r="O179" s="2020">
        <v>0</v>
      </c>
      <c r="P179" s="2019">
        <v>0</v>
      </c>
      <c r="Q179" s="2020">
        <v>0</v>
      </c>
      <c r="R179" s="2019">
        <v>0</v>
      </c>
      <c r="S179" s="2020">
        <v>0</v>
      </c>
      <c r="T179" s="2019">
        <v>0</v>
      </c>
      <c r="U179" s="2020">
        <v>0</v>
      </c>
      <c r="V179" s="2019">
        <v>0</v>
      </c>
      <c r="W179" s="2020">
        <v>0</v>
      </c>
      <c r="X179" s="2019">
        <v>0</v>
      </c>
      <c r="Y179" s="2020">
        <v>0</v>
      </c>
      <c r="Z179" s="2019">
        <v>0</v>
      </c>
      <c r="AA179" s="2020">
        <v>0</v>
      </c>
      <c r="AB179" s="2019">
        <v>0</v>
      </c>
      <c r="AC179" s="2020">
        <v>0</v>
      </c>
      <c r="AD179" s="2019">
        <v>0</v>
      </c>
      <c r="AE179" s="2020">
        <v>0</v>
      </c>
      <c r="AF179" s="2019">
        <v>0</v>
      </c>
      <c r="AG179" s="2020">
        <v>0</v>
      </c>
      <c r="AH179" s="2019">
        <v>0</v>
      </c>
      <c r="AI179" s="2020">
        <v>0</v>
      </c>
      <c r="AJ179" s="2019">
        <v>0</v>
      </c>
      <c r="AK179" s="2020">
        <v>0</v>
      </c>
      <c r="AL179" s="2019">
        <v>0</v>
      </c>
      <c r="AM179" s="2087">
        <v>0</v>
      </c>
      <c r="AN179" s="2119">
        <v>0</v>
      </c>
      <c r="AO179" s="2024">
        <v>0</v>
      </c>
      <c r="AP179" s="2019">
        <v>0</v>
      </c>
      <c r="AQ179" s="2020">
        <v>0</v>
      </c>
      <c r="AR179" s="2020">
        <v>1</v>
      </c>
      <c r="AS179" s="2020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648"/>
      <c r="B180" s="1607" t="s">
        <v>194</v>
      </c>
      <c r="C180" s="2120">
        <f>SUM(D180+E180)</f>
        <v>0</v>
      </c>
      <c r="D180" s="2121">
        <f t="shared" si="35"/>
        <v>0</v>
      </c>
      <c r="E180" s="427">
        <f t="shared" si="36"/>
        <v>0</v>
      </c>
      <c r="F180" s="1757">
        <v>0</v>
      </c>
      <c r="G180" s="106">
        <v>0</v>
      </c>
      <c r="H180" s="1757">
        <v>0</v>
      </c>
      <c r="I180" s="106">
        <v>0</v>
      </c>
      <c r="J180" s="1757">
        <v>0</v>
      </c>
      <c r="K180" s="106">
        <v>0</v>
      </c>
      <c r="L180" s="1757">
        <v>0</v>
      </c>
      <c r="M180" s="106">
        <v>0</v>
      </c>
      <c r="N180" s="1757">
        <v>0</v>
      </c>
      <c r="O180" s="106">
        <v>0</v>
      </c>
      <c r="P180" s="1757">
        <v>0</v>
      </c>
      <c r="Q180" s="106">
        <v>0</v>
      </c>
      <c r="R180" s="1757">
        <v>0</v>
      </c>
      <c r="S180" s="106">
        <v>0</v>
      </c>
      <c r="T180" s="1757">
        <v>0</v>
      </c>
      <c r="U180" s="106">
        <v>0</v>
      </c>
      <c r="V180" s="1757">
        <v>0</v>
      </c>
      <c r="W180" s="106">
        <v>0</v>
      </c>
      <c r="X180" s="1757">
        <v>0</v>
      </c>
      <c r="Y180" s="106">
        <v>0</v>
      </c>
      <c r="Z180" s="1757">
        <v>0</v>
      </c>
      <c r="AA180" s="106">
        <v>0</v>
      </c>
      <c r="AB180" s="1757">
        <v>0</v>
      </c>
      <c r="AC180" s="106">
        <v>0</v>
      </c>
      <c r="AD180" s="1757">
        <v>0</v>
      </c>
      <c r="AE180" s="106">
        <v>0</v>
      </c>
      <c r="AF180" s="1757">
        <v>0</v>
      </c>
      <c r="AG180" s="106">
        <v>0</v>
      </c>
      <c r="AH180" s="1757">
        <v>0</v>
      </c>
      <c r="AI180" s="106">
        <v>0</v>
      </c>
      <c r="AJ180" s="1757">
        <v>0</v>
      </c>
      <c r="AK180" s="106">
        <v>0</v>
      </c>
      <c r="AL180" s="1757">
        <v>0</v>
      </c>
      <c r="AM180" s="428">
        <v>0</v>
      </c>
      <c r="AN180" s="2122">
        <v>0</v>
      </c>
      <c r="AO180" s="2065">
        <v>0</v>
      </c>
      <c r="AP180" s="1757">
        <v>0</v>
      </c>
      <c r="AQ180" s="106">
        <v>0</v>
      </c>
      <c r="AR180" s="106">
        <v>0</v>
      </c>
      <c r="AS180" s="106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639" t="s">
        <v>195</v>
      </c>
      <c r="B181" s="5455"/>
      <c r="C181" s="2111">
        <f t="shared" ref="C181:C219" si="50">SUM(D181+E181)</f>
        <v>0</v>
      </c>
      <c r="D181" s="2112">
        <f t="shared" si="35"/>
        <v>0</v>
      </c>
      <c r="E181" s="1622">
        <f t="shared" si="36"/>
        <v>0</v>
      </c>
      <c r="F181" s="2113">
        <v>0</v>
      </c>
      <c r="G181" s="780">
        <v>0</v>
      </c>
      <c r="H181" s="2113">
        <v>0</v>
      </c>
      <c r="I181" s="780">
        <v>0</v>
      </c>
      <c r="J181" s="2113">
        <v>0</v>
      </c>
      <c r="K181" s="780">
        <v>0</v>
      </c>
      <c r="L181" s="2113">
        <v>0</v>
      </c>
      <c r="M181" s="780">
        <v>0</v>
      </c>
      <c r="N181" s="2113">
        <v>0</v>
      </c>
      <c r="O181" s="780">
        <v>0</v>
      </c>
      <c r="P181" s="2113">
        <v>0</v>
      </c>
      <c r="Q181" s="780">
        <v>0</v>
      </c>
      <c r="R181" s="2113">
        <v>0</v>
      </c>
      <c r="S181" s="780">
        <v>0</v>
      </c>
      <c r="T181" s="2113">
        <v>0</v>
      </c>
      <c r="U181" s="780">
        <v>0</v>
      </c>
      <c r="V181" s="2113">
        <v>0</v>
      </c>
      <c r="W181" s="780">
        <v>0</v>
      </c>
      <c r="X181" s="2113">
        <v>0</v>
      </c>
      <c r="Y181" s="780">
        <v>0</v>
      </c>
      <c r="Z181" s="2113">
        <v>0</v>
      </c>
      <c r="AA181" s="780">
        <v>0</v>
      </c>
      <c r="AB181" s="2113">
        <v>0</v>
      </c>
      <c r="AC181" s="780">
        <v>0</v>
      </c>
      <c r="AD181" s="2113">
        <v>0</v>
      </c>
      <c r="AE181" s="780">
        <v>0</v>
      </c>
      <c r="AF181" s="2113">
        <v>0</v>
      </c>
      <c r="AG181" s="780">
        <v>0</v>
      </c>
      <c r="AH181" s="2113">
        <v>0</v>
      </c>
      <c r="AI181" s="780">
        <v>0</v>
      </c>
      <c r="AJ181" s="2113">
        <v>0</v>
      </c>
      <c r="AK181" s="780">
        <v>0</v>
      </c>
      <c r="AL181" s="2113">
        <v>0</v>
      </c>
      <c r="AM181" s="796">
        <v>0</v>
      </c>
      <c r="AN181" s="2114">
        <v>0</v>
      </c>
      <c r="AO181" s="2123">
        <v>0</v>
      </c>
      <c r="AP181" s="2113">
        <v>0</v>
      </c>
      <c r="AQ181" s="780">
        <v>0</v>
      </c>
      <c r="AR181" s="780">
        <v>0</v>
      </c>
      <c r="AS181" s="780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088" t="s">
        <v>196</v>
      </c>
      <c r="B182" s="2116" t="s">
        <v>197</v>
      </c>
      <c r="C182" s="2117">
        <f t="shared" si="50"/>
        <v>0</v>
      </c>
      <c r="D182" s="2118">
        <f t="shared" si="35"/>
        <v>0</v>
      </c>
      <c r="E182" s="2116">
        <f t="shared" si="36"/>
        <v>0</v>
      </c>
      <c r="F182" s="2019">
        <v>0</v>
      </c>
      <c r="G182" s="2020">
        <v>0</v>
      </c>
      <c r="H182" s="2019">
        <v>0</v>
      </c>
      <c r="I182" s="2020">
        <v>0</v>
      </c>
      <c r="J182" s="2019">
        <v>0</v>
      </c>
      <c r="K182" s="2020">
        <v>0</v>
      </c>
      <c r="L182" s="2019">
        <v>0</v>
      </c>
      <c r="M182" s="2020">
        <v>0</v>
      </c>
      <c r="N182" s="2019">
        <v>0</v>
      </c>
      <c r="O182" s="2020">
        <v>0</v>
      </c>
      <c r="P182" s="2019">
        <v>0</v>
      </c>
      <c r="Q182" s="2020">
        <v>0</v>
      </c>
      <c r="R182" s="2019">
        <v>0</v>
      </c>
      <c r="S182" s="2020">
        <v>0</v>
      </c>
      <c r="T182" s="2019">
        <v>0</v>
      </c>
      <c r="U182" s="2020">
        <v>0</v>
      </c>
      <c r="V182" s="2019">
        <v>0</v>
      </c>
      <c r="W182" s="2020">
        <v>0</v>
      </c>
      <c r="X182" s="2019">
        <v>0</v>
      </c>
      <c r="Y182" s="2020">
        <v>0</v>
      </c>
      <c r="Z182" s="2019">
        <v>0</v>
      </c>
      <c r="AA182" s="2020">
        <v>0</v>
      </c>
      <c r="AB182" s="2019">
        <v>0</v>
      </c>
      <c r="AC182" s="2020">
        <v>0</v>
      </c>
      <c r="AD182" s="2019">
        <v>0</v>
      </c>
      <c r="AE182" s="2020">
        <v>0</v>
      </c>
      <c r="AF182" s="2019">
        <v>0</v>
      </c>
      <c r="AG182" s="2020">
        <v>0</v>
      </c>
      <c r="AH182" s="2019">
        <v>0</v>
      </c>
      <c r="AI182" s="2020">
        <v>0</v>
      </c>
      <c r="AJ182" s="2019">
        <v>0</v>
      </c>
      <c r="AK182" s="2020">
        <v>0</v>
      </c>
      <c r="AL182" s="2019">
        <v>0</v>
      </c>
      <c r="AM182" s="2087">
        <v>0</v>
      </c>
      <c r="AN182" s="2119">
        <v>0</v>
      </c>
      <c r="AO182" s="2024">
        <v>0</v>
      </c>
      <c r="AP182" s="2019">
        <v>0</v>
      </c>
      <c r="AQ182" s="2020">
        <v>0</v>
      </c>
      <c r="AR182" s="2020">
        <v>0</v>
      </c>
      <c r="AS182" s="2020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648"/>
      <c r="B183" s="1607" t="s">
        <v>198</v>
      </c>
      <c r="C183" s="1588">
        <f t="shared" si="50"/>
        <v>3</v>
      </c>
      <c r="D183" s="432">
        <f t="shared" si="35"/>
        <v>0</v>
      </c>
      <c r="E183" s="416">
        <f t="shared" si="36"/>
        <v>3</v>
      </c>
      <c r="F183" s="1589">
        <v>0</v>
      </c>
      <c r="G183" s="417">
        <v>0</v>
      </c>
      <c r="H183" s="1589">
        <v>0</v>
      </c>
      <c r="I183" s="417">
        <v>0</v>
      </c>
      <c r="J183" s="1589">
        <v>0</v>
      </c>
      <c r="K183" s="417">
        <v>2</v>
      </c>
      <c r="L183" s="1757">
        <v>0</v>
      </c>
      <c r="M183" s="106">
        <v>1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2122">
        <v>0</v>
      </c>
      <c r="AO183" s="2065">
        <v>0</v>
      </c>
      <c r="AP183" s="1757">
        <v>0</v>
      </c>
      <c r="AQ183" s="106">
        <v>0</v>
      </c>
      <c r="AR183" s="106">
        <v>0</v>
      </c>
      <c r="AS183" s="106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2124" t="s">
        <v>199</v>
      </c>
      <c r="B184" s="1628"/>
      <c r="C184" s="2125">
        <f t="shared" si="50"/>
        <v>30</v>
      </c>
      <c r="D184" s="2126">
        <f t="shared" si="35"/>
        <v>10</v>
      </c>
      <c r="E184" s="1634">
        <f t="shared" si="36"/>
        <v>20</v>
      </c>
      <c r="F184" s="2113">
        <v>0</v>
      </c>
      <c r="G184" s="780">
        <v>0</v>
      </c>
      <c r="H184" s="2113">
        <v>1</v>
      </c>
      <c r="I184" s="780">
        <v>0</v>
      </c>
      <c r="J184" s="2113">
        <v>2</v>
      </c>
      <c r="K184" s="780">
        <v>5</v>
      </c>
      <c r="L184" s="2113">
        <v>3</v>
      </c>
      <c r="M184" s="780">
        <v>5</v>
      </c>
      <c r="N184" s="2113">
        <v>0</v>
      </c>
      <c r="O184" s="780">
        <v>1</v>
      </c>
      <c r="P184" s="2113">
        <v>0</v>
      </c>
      <c r="Q184" s="780">
        <v>0</v>
      </c>
      <c r="R184" s="2113">
        <v>0</v>
      </c>
      <c r="S184" s="780">
        <v>0</v>
      </c>
      <c r="T184" s="2113">
        <v>0</v>
      </c>
      <c r="U184" s="780">
        <v>1</v>
      </c>
      <c r="V184" s="2113">
        <v>0</v>
      </c>
      <c r="W184" s="780">
        <v>2</v>
      </c>
      <c r="X184" s="2113">
        <v>1</v>
      </c>
      <c r="Y184" s="780">
        <v>1</v>
      </c>
      <c r="Z184" s="2113">
        <v>1</v>
      </c>
      <c r="AA184" s="780">
        <v>1</v>
      </c>
      <c r="AB184" s="2113">
        <v>0</v>
      </c>
      <c r="AC184" s="780">
        <v>0</v>
      </c>
      <c r="AD184" s="2113">
        <v>0</v>
      </c>
      <c r="AE184" s="780">
        <v>1</v>
      </c>
      <c r="AF184" s="2113">
        <v>0</v>
      </c>
      <c r="AG184" s="780">
        <v>2</v>
      </c>
      <c r="AH184" s="2113">
        <v>1</v>
      </c>
      <c r="AI184" s="780">
        <v>0</v>
      </c>
      <c r="AJ184" s="2113">
        <v>0</v>
      </c>
      <c r="AK184" s="780">
        <v>1</v>
      </c>
      <c r="AL184" s="2113">
        <v>1</v>
      </c>
      <c r="AM184" s="796">
        <v>0</v>
      </c>
      <c r="AN184" s="2114">
        <v>0</v>
      </c>
      <c r="AO184" s="2123">
        <v>0</v>
      </c>
      <c r="AP184" s="1757">
        <v>0</v>
      </c>
      <c r="AQ184" s="780">
        <v>0</v>
      </c>
      <c r="AR184" s="780">
        <v>3</v>
      </c>
      <c r="AS184" s="780">
        <v>0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088" t="s">
        <v>200</v>
      </c>
      <c r="B185" s="1614" t="s">
        <v>201</v>
      </c>
      <c r="C185" s="436">
        <f t="shared" si="50"/>
        <v>0</v>
      </c>
      <c r="D185" s="437">
        <f t="shared" si="35"/>
        <v>0</v>
      </c>
      <c r="E185" s="1614">
        <f t="shared" si="36"/>
        <v>0</v>
      </c>
      <c r="F185" s="55"/>
      <c r="G185" s="57"/>
      <c r="H185" s="55"/>
      <c r="I185" s="57"/>
      <c r="J185" s="55"/>
      <c r="K185" s="57"/>
      <c r="L185" s="55"/>
      <c r="M185" s="57"/>
      <c r="N185" s="55"/>
      <c r="O185" s="57"/>
      <c r="P185" s="55"/>
      <c r="Q185" s="57"/>
      <c r="R185" s="55"/>
      <c r="S185" s="57"/>
      <c r="T185" s="55"/>
      <c r="U185" s="57"/>
      <c r="V185" s="55"/>
      <c r="W185" s="57"/>
      <c r="X185" s="55"/>
      <c r="Y185" s="57"/>
      <c r="Z185" s="55"/>
      <c r="AA185" s="57"/>
      <c r="AB185" s="55"/>
      <c r="AC185" s="57"/>
      <c r="AD185" s="55"/>
      <c r="AE185" s="57"/>
      <c r="AF185" s="55"/>
      <c r="AG185" s="57"/>
      <c r="AH185" s="55"/>
      <c r="AI185" s="57"/>
      <c r="AJ185" s="55"/>
      <c r="AK185" s="57"/>
      <c r="AL185" s="55"/>
      <c r="AM185" s="362"/>
      <c r="AN185" s="438"/>
      <c r="AO185" s="439"/>
      <c r="AP185" s="55"/>
      <c r="AQ185" s="417"/>
      <c r="AR185" s="417"/>
      <c r="AS185" s="417"/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009"/>
      <c r="B186" s="1604" t="s">
        <v>202</v>
      </c>
      <c r="C186" s="441">
        <f t="shared" si="50"/>
        <v>2</v>
      </c>
      <c r="D186" s="442">
        <f t="shared" si="35"/>
        <v>0</v>
      </c>
      <c r="E186" s="1604">
        <f t="shared" si="36"/>
        <v>2</v>
      </c>
      <c r="F186" s="36">
        <v>0</v>
      </c>
      <c r="G186" s="40">
        <v>0</v>
      </c>
      <c r="H186" s="36">
        <v>0</v>
      </c>
      <c r="I186" s="40">
        <v>0</v>
      </c>
      <c r="J186" s="36">
        <v>0</v>
      </c>
      <c r="K186" s="40">
        <v>0</v>
      </c>
      <c r="L186" s="36">
        <v>0</v>
      </c>
      <c r="M186" s="40">
        <v>1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0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1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009"/>
      <c r="B187" s="1604" t="s">
        <v>203</v>
      </c>
      <c r="C187" s="441">
        <f t="shared" si="50"/>
        <v>8</v>
      </c>
      <c r="D187" s="444">
        <f t="shared" si="35"/>
        <v>4</v>
      </c>
      <c r="E187" s="1604">
        <f t="shared" si="36"/>
        <v>4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0</v>
      </c>
      <c r="L187" s="58">
        <v>1</v>
      </c>
      <c r="M187" s="60">
        <v>0</v>
      </c>
      <c r="N187" s="58">
        <v>0</v>
      </c>
      <c r="O187" s="60">
        <v>0</v>
      </c>
      <c r="P187" s="58">
        <v>0</v>
      </c>
      <c r="Q187" s="60">
        <v>0</v>
      </c>
      <c r="R187" s="58">
        <v>0</v>
      </c>
      <c r="S187" s="60">
        <v>0</v>
      </c>
      <c r="T187" s="58">
        <v>0</v>
      </c>
      <c r="U187" s="60">
        <v>0</v>
      </c>
      <c r="V187" s="58">
        <v>0</v>
      </c>
      <c r="W187" s="60">
        <v>1</v>
      </c>
      <c r="X187" s="58">
        <v>1</v>
      </c>
      <c r="Y187" s="60">
        <v>0</v>
      </c>
      <c r="Z187" s="58">
        <v>1</v>
      </c>
      <c r="AA187" s="60">
        <v>1</v>
      </c>
      <c r="AB187" s="58">
        <v>0</v>
      </c>
      <c r="AC187" s="60">
        <v>0</v>
      </c>
      <c r="AD187" s="58">
        <v>0</v>
      </c>
      <c r="AE187" s="60">
        <v>1</v>
      </c>
      <c r="AF187" s="58">
        <v>0</v>
      </c>
      <c r="AG187" s="60">
        <v>1</v>
      </c>
      <c r="AH187" s="58">
        <v>1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0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009"/>
      <c r="B188" s="446" t="s">
        <v>204</v>
      </c>
      <c r="C188" s="441">
        <f t="shared" si="50"/>
        <v>0</v>
      </c>
      <c r="D188" s="447"/>
      <c r="E188" s="1604">
        <f>SUM(K188+M188+O188+Q188+S188+U188+W188+Y188+AA188+AC188+AE188+AG188+AI188+AK188+AM188)</f>
        <v>0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/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/>
      <c r="AO188" s="240"/>
      <c r="AP188" s="379"/>
      <c r="AQ188" s="40"/>
      <c r="AR188" s="40"/>
      <c r="AS188" s="40"/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009"/>
      <c r="B189" s="1604" t="s">
        <v>205</v>
      </c>
      <c r="C189" s="441">
        <f t="shared" si="50"/>
        <v>1</v>
      </c>
      <c r="D189" s="437">
        <f t="shared" ref="D189:E195" si="51">SUM(F189+H189+J189+L189+N189+P189+R189+T189+V189+X189+Z189+AB189+AD189+AF189+AH189+AJ189+AL189)</f>
        <v>0</v>
      </c>
      <c r="E189" s="1604">
        <f t="shared" si="51"/>
        <v>1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0</v>
      </c>
      <c r="M189" s="57">
        <v>0</v>
      </c>
      <c r="N189" s="55">
        <v>0</v>
      </c>
      <c r="O189" s="57">
        <v>0</v>
      </c>
      <c r="P189" s="55">
        <v>0</v>
      </c>
      <c r="Q189" s="57">
        <v>0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1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0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0</v>
      </c>
      <c r="AS189" s="57">
        <v>0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009"/>
      <c r="B190" s="448" t="s">
        <v>206</v>
      </c>
      <c r="C190" s="441">
        <f t="shared" si="50"/>
        <v>0</v>
      </c>
      <c r="D190" s="442">
        <f t="shared" si="51"/>
        <v>0</v>
      </c>
      <c r="E190" s="1604">
        <f t="shared" si="51"/>
        <v>0</v>
      </c>
      <c r="F190" s="36">
        <v>0</v>
      </c>
      <c r="G190" s="40">
        <v>0</v>
      </c>
      <c r="H190" s="36">
        <v>0</v>
      </c>
      <c r="I190" s="40">
        <v>0</v>
      </c>
      <c r="J190" s="36">
        <v>0</v>
      </c>
      <c r="K190" s="40">
        <v>0</v>
      </c>
      <c r="L190" s="36">
        <v>0</v>
      </c>
      <c r="M190" s="40">
        <v>0</v>
      </c>
      <c r="N190" s="36">
        <v>0</v>
      </c>
      <c r="O190" s="40">
        <v>0</v>
      </c>
      <c r="P190" s="36">
        <v>0</v>
      </c>
      <c r="Q190" s="40">
        <v>0</v>
      </c>
      <c r="R190" s="36">
        <v>0</v>
      </c>
      <c r="S190" s="40">
        <v>0</v>
      </c>
      <c r="T190" s="36">
        <v>0</v>
      </c>
      <c r="U190" s="40">
        <v>0</v>
      </c>
      <c r="V190" s="36">
        <v>0</v>
      </c>
      <c r="W190" s="40">
        <v>0</v>
      </c>
      <c r="X190" s="36">
        <v>0</v>
      </c>
      <c r="Y190" s="40">
        <v>0</v>
      </c>
      <c r="Z190" s="36">
        <v>0</v>
      </c>
      <c r="AA190" s="40">
        <v>0</v>
      </c>
      <c r="AB190" s="36">
        <v>0</v>
      </c>
      <c r="AC190" s="40">
        <v>0</v>
      </c>
      <c r="AD190" s="36">
        <v>0</v>
      </c>
      <c r="AE190" s="40">
        <v>0</v>
      </c>
      <c r="AF190" s="36">
        <v>0</v>
      </c>
      <c r="AG190" s="40">
        <v>0</v>
      </c>
      <c r="AH190" s="36">
        <v>0</v>
      </c>
      <c r="AI190" s="40">
        <v>0</v>
      </c>
      <c r="AJ190" s="36">
        <v>0</v>
      </c>
      <c r="AK190" s="40">
        <v>0</v>
      </c>
      <c r="AL190" s="36">
        <v>0</v>
      </c>
      <c r="AM190" s="347">
        <v>0</v>
      </c>
      <c r="AN190" s="443">
        <v>0</v>
      </c>
      <c r="AO190" s="240">
        <v>0</v>
      </c>
      <c r="AP190" s="36">
        <v>0</v>
      </c>
      <c r="AQ190" s="417">
        <v>0</v>
      </c>
      <c r="AR190" s="417">
        <v>0</v>
      </c>
      <c r="AS190" s="417"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009"/>
      <c r="B191" s="449" t="s">
        <v>207</v>
      </c>
      <c r="C191" s="441">
        <f t="shared" si="50"/>
        <v>1</v>
      </c>
      <c r="D191" s="442">
        <f t="shared" si="51"/>
        <v>0</v>
      </c>
      <c r="E191" s="1604">
        <f t="shared" si="51"/>
        <v>1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1</v>
      </c>
      <c r="L191" s="36">
        <v>0</v>
      </c>
      <c r="M191" s="40">
        <v>0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0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648"/>
      <c r="B192" s="450" t="s">
        <v>208</v>
      </c>
      <c r="C192" s="451">
        <f t="shared" si="50"/>
        <v>0</v>
      </c>
      <c r="D192" s="444">
        <f t="shared" si="51"/>
        <v>0</v>
      </c>
      <c r="E192" s="1612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088" t="s">
        <v>209</v>
      </c>
      <c r="B193" s="2127" t="s">
        <v>210</v>
      </c>
      <c r="C193" s="2117">
        <f t="shared" si="50"/>
        <v>0</v>
      </c>
      <c r="D193" s="2118">
        <f t="shared" si="51"/>
        <v>0</v>
      </c>
      <c r="E193" s="2116">
        <f t="shared" si="51"/>
        <v>0</v>
      </c>
      <c r="F193" s="2019"/>
      <c r="G193" s="2020"/>
      <c r="H193" s="2019"/>
      <c r="I193" s="2020"/>
      <c r="J193" s="2019"/>
      <c r="K193" s="2020"/>
      <c r="L193" s="2019"/>
      <c r="M193" s="2020"/>
      <c r="N193" s="2019"/>
      <c r="O193" s="2020"/>
      <c r="P193" s="2019"/>
      <c r="Q193" s="2020"/>
      <c r="R193" s="2019"/>
      <c r="S193" s="2020"/>
      <c r="T193" s="2019"/>
      <c r="U193" s="2020"/>
      <c r="V193" s="2019"/>
      <c r="W193" s="2020"/>
      <c r="X193" s="2019"/>
      <c r="Y193" s="2020"/>
      <c r="Z193" s="2019"/>
      <c r="AA193" s="2020"/>
      <c r="AB193" s="2019"/>
      <c r="AC193" s="2020"/>
      <c r="AD193" s="2019"/>
      <c r="AE193" s="2020"/>
      <c r="AF193" s="2019"/>
      <c r="AG193" s="2020"/>
      <c r="AH193" s="2019"/>
      <c r="AI193" s="2020"/>
      <c r="AJ193" s="2019"/>
      <c r="AK193" s="2020"/>
      <c r="AL193" s="2019"/>
      <c r="AM193" s="2087"/>
      <c r="AN193" s="2119"/>
      <c r="AO193" s="2024"/>
      <c r="AP193" s="2019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009"/>
      <c r="B194" s="1604" t="s">
        <v>211</v>
      </c>
      <c r="C194" s="441">
        <f t="shared" si="50"/>
        <v>0</v>
      </c>
      <c r="D194" s="442">
        <f t="shared" si="51"/>
        <v>0</v>
      </c>
      <c r="E194" s="1604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009"/>
      <c r="B195" s="1607" t="s">
        <v>212</v>
      </c>
      <c r="C195" s="454">
        <f t="shared" si="50"/>
        <v>0</v>
      </c>
      <c r="D195" s="455">
        <f t="shared" si="51"/>
        <v>0</v>
      </c>
      <c r="E195" s="1607">
        <f t="shared" si="51"/>
        <v>0</v>
      </c>
      <c r="F195" s="43"/>
      <c r="G195" s="63"/>
      <c r="H195" s="43"/>
      <c r="I195" s="63"/>
      <c r="J195" s="43"/>
      <c r="K195" s="63"/>
      <c r="L195" s="43"/>
      <c r="M195" s="63"/>
      <c r="N195" s="43"/>
      <c r="O195" s="63"/>
      <c r="P195" s="43"/>
      <c r="Q195" s="63"/>
      <c r="R195" s="43"/>
      <c r="S195" s="63"/>
      <c r="T195" s="43"/>
      <c r="U195" s="63"/>
      <c r="V195" s="43"/>
      <c r="W195" s="63"/>
      <c r="X195" s="43"/>
      <c r="Y195" s="63"/>
      <c r="Z195" s="43"/>
      <c r="AA195" s="63"/>
      <c r="AB195" s="43"/>
      <c r="AC195" s="63"/>
      <c r="AD195" s="43"/>
      <c r="AE195" s="63"/>
      <c r="AF195" s="43"/>
      <c r="AG195" s="63"/>
      <c r="AH195" s="43"/>
      <c r="AI195" s="63"/>
      <c r="AJ195" s="43"/>
      <c r="AK195" s="63"/>
      <c r="AL195" s="43"/>
      <c r="AM195" s="456"/>
      <c r="AN195" s="47"/>
      <c r="AO195" s="298"/>
      <c r="AP195" s="43"/>
      <c r="AQ195" s="63"/>
      <c r="AR195" s="63"/>
      <c r="AS195" s="63"/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088" t="s">
        <v>213</v>
      </c>
      <c r="B196" s="2116" t="s">
        <v>214</v>
      </c>
      <c r="C196" s="2117">
        <f t="shared" si="50"/>
        <v>1</v>
      </c>
      <c r="D196" s="2118">
        <f>SUM(F196+H196+J196+L196+N196)</f>
        <v>1</v>
      </c>
      <c r="E196" s="2116">
        <f t="shared" ref="D196:E199" si="52">SUM(G196+I196+K196+M196+O196)</f>
        <v>0</v>
      </c>
      <c r="F196" s="2019">
        <v>0</v>
      </c>
      <c r="G196" s="2020">
        <v>0</v>
      </c>
      <c r="H196" s="2019">
        <v>0</v>
      </c>
      <c r="I196" s="2020">
        <v>0</v>
      </c>
      <c r="J196" s="2019">
        <v>1</v>
      </c>
      <c r="K196" s="2020"/>
      <c r="L196" s="2019"/>
      <c r="M196" s="2020"/>
      <c r="N196" s="2019"/>
      <c r="O196" s="2020"/>
      <c r="P196" s="2128"/>
      <c r="Q196" s="2129"/>
      <c r="R196" s="2128"/>
      <c r="S196" s="2129"/>
      <c r="T196" s="2128"/>
      <c r="U196" s="2129"/>
      <c r="V196" s="2128"/>
      <c r="W196" s="2129"/>
      <c r="X196" s="2128"/>
      <c r="Y196" s="2129"/>
      <c r="Z196" s="2128"/>
      <c r="AA196" s="2129"/>
      <c r="AB196" s="2128"/>
      <c r="AC196" s="2129"/>
      <c r="AD196" s="2128"/>
      <c r="AE196" s="2129"/>
      <c r="AF196" s="2128"/>
      <c r="AG196" s="2129"/>
      <c r="AH196" s="2128"/>
      <c r="AI196" s="2129"/>
      <c r="AJ196" s="2128"/>
      <c r="AK196" s="2129"/>
      <c r="AL196" s="2128"/>
      <c r="AM196" s="2130"/>
      <c r="AN196" s="2119">
        <v>0</v>
      </c>
      <c r="AO196" s="2131"/>
      <c r="AP196" s="2019">
        <v>0</v>
      </c>
      <c r="AQ196" s="587">
        <v>0</v>
      </c>
      <c r="AR196" s="587">
        <v>0</v>
      </c>
      <c r="AS196" s="587">
        <v>0</v>
      </c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009"/>
      <c r="B197" s="1604" t="s">
        <v>215</v>
      </c>
      <c r="C197" s="441">
        <f t="shared" si="50"/>
        <v>0</v>
      </c>
      <c r="D197" s="442">
        <f t="shared" si="52"/>
        <v>0</v>
      </c>
      <c r="E197" s="1604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00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009"/>
      <c r="B198" s="1604" t="s">
        <v>216</v>
      </c>
      <c r="C198" s="441">
        <f t="shared" si="50"/>
        <v>0</v>
      </c>
      <c r="D198" s="442">
        <f t="shared" si="52"/>
        <v>0</v>
      </c>
      <c r="E198" s="1604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648"/>
      <c r="B199" s="1607" t="s">
        <v>217</v>
      </c>
      <c r="C199" s="454">
        <f t="shared" si="50"/>
        <v>1</v>
      </c>
      <c r="D199" s="455">
        <f t="shared" si="52"/>
        <v>1</v>
      </c>
      <c r="E199" s="1607">
        <f t="shared" si="52"/>
        <v>0</v>
      </c>
      <c r="F199" s="43">
        <v>0</v>
      </c>
      <c r="G199" s="63">
        <v>0</v>
      </c>
      <c r="H199" s="43">
        <v>1</v>
      </c>
      <c r="I199" s="63">
        <v>0</v>
      </c>
      <c r="J199" s="43">
        <v>0</v>
      </c>
      <c r="K199" s="63"/>
      <c r="L199" s="43"/>
      <c r="M199" s="63"/>
      <c r="N199" s="43"/>
      <c r="O199" s="63"/>
      <c r="P199" s="2132"/>
      <c r="Q199" s="465"/>
      <c r="R199" s="2132"/>
      <c r="S199" s="465"/>
      <c r="T199" s="2132"/>
      <c r="U199" s="465"/>
      <c r="V199" s="2132"/>
      <c r="W199" s="465"/>
      <c r="X199" s="2132"/>
      <c r="Y199" s="465"/>
      <c r="Z199" s="2132"/>
      <c r="AA199" s="465"/>
      <c r="AB199" s="2132"/>
      <c r="AC199" s="465"/>
      <c r="AD199" s="2132"/>
      <c r="AE199" s="465"/>
      <c r="AF199" s="2132"/>
      <c r="AG199" s="465"/>
      <c r="AH199" s="2132"/>
      <c r="AI199" s="465"/>
      <c r="AJ199" s="2132"/>
      <c r="AK199" s="465"/>
      <c r="AL199" s="2132"/>
      <c r="AM199" s="465"/>
      <c r="AN199" s="47">
        <v>0</v>
      </c>
      <c r="AO199" s="384"/>
      <c r="AP199" s="43">
        <v>0</v>
      </c>
      <c r="AQ199" s="63">
        <v>0</v>
      </c>
      <c r="AR199" s="63">
        <v>1</v>
      </c>
      <c r="AS199" s="63">
        <v>0</v>
      </c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088" t="s">
        <v>218</v>
      </c>
      <c r="B200" s="2133" t="s">
        <v>219</v>
      </c>
      <c r="C200" s="436">
        <f t="shared" si="50"/>
        <v>2</v>
      </c>
      <c r="D200" s="437">
        <f t="shared" ref="D200:E219" si="53">SUM(F200+H200+J200+L200+N200+P200+R200+T200+V200+X200+Z200+AB200+AD200+AF200+AH200+AJ200+AL200)</f>
        <v>1</v>
      </c>
      <c r="E200" s="1614">
        <f t="shared" si="53"/>
        <v>1</v>
      </c>
      <c r="F200" s="55">
        <v>0</v>
      </c>
      <c r="G200" s="57">
        <v>0</v>
      </c>
      <c r="H200" s="55">
        <v>0</v>
      </c>
      <c r="I200" s="57">
        <v>0</v>
      </c>
      <c r="J200" s="55">
        <v>1</v>
      </c>
      <c r="K200" s="57">
        <v>1</v>
      </c>
      <c r="L200" s="55">
        <v>0</v>
      </c>
      <c r="M200" s="57">
        <v>0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2024">
        <v>0</v>
      </c>
      <c r="AP200" s="2022">
        <v>0</v>
      </c>
      <c r="AQ200" s="57">
        <v>0</v>
      </c>
      <c r="AR200" s="57">
        <v>1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009"/>
      <c r="B201" s="468" t="s">
        <v>220</v>
      </c>
      <c r="C201" s="441">
        <f t="shared" si="50"/>
        <v>0</v>
      </c>
      <c r="D201" s="442">
        <f t="shared" si="53"/>
        <v>0</v>
      </c>
      <c r="E201" s="1604">
        <f t="shared" si="53"/>
        <v>0</v>
      </c>
      <c r="F201" s="36">
        <v>0</v>
      </c>
      <c r="G201" s="40">
        <v>0</v>
      </c>
      <c r="H201" s="36">
        <v>0</v>
      </c>
      <c r="I201" s="40">
        <v>0</v>
      </c>
      <c r="J201" s="36">
        <v>0</v>
      </c>
      <c r="K201" s="40">
        <v>0</v>
      </c>
      <c r="L201" s="36">
        <v>0</v>
      </c>
      <c r="M201" s="40">
        <v>0</v>
      </c>
      <c r="N201" s="36">
        <v>0</v>
      </c>
      <c r="O201" s="40">
        <v>0</v>
      </c>
      <c r="P201" s="36">
        <v>0</v>
      </c>
      <c r="Q201" s="40">
        <v>0</v>
      </c>
      <c r="R201" s="36">
        <v>0</v>
      </c>
      <c r="S201" s="40">
        <v>0</v>
      </c>
      <c r="T201" s="36">
        <v>0</v>
      </c>
      <c r="U201" s="40">
        <v>0</v>
      </c>
      <c r="V201" s="36">
        <v>0</v>
      </c>
      <c r="W201" s="40">
        <v>0</v>
      </c>
      <c r="X201" s="36">
        <v>0</v>
      </c>
      <c r="Y201" s="40">
        <v>0</v>
      </c>
      <c r="Z201" s="36">
        <v>0</v>
      </c>
      <c r="AA201" s="40">
        <v>0</v>
      </c>
      <c r="AB201" s="36">
        <v>0</v>
      </c>
      <c r="AC201" s="40">
        <v>0</v>
      </c>
      <c r="AD201" s="36">
        <v>0</v>
      </c>
      <c r="AE201" s="40">
        <v>0</v>
      </c>
      <c r="AF201" s="36">
        <v>0</v>
      </c>
      <c r="AG201" s="40">
        <v>0</v>
      </c>
      <c r="AH201" s="36">
        <v>0</v>
      </c>
      <c r="AI201" s="40">
        <v>0</v>
      </c>
      <c r="AJ201" s="36">
        <v>0</v>
      </c>
      <c r="AK201" s="40">
        <v>0</v>
      </c>
      <c r="AL201" s="36">
        <v>0</v>
      </c>
      <c r="AM201" s="39">
        <v>0</v>
      </c>
      <c r="AN201" s="40">
        <v>0</v>
      </c>
      <c r="AO201" s="240">
        <v>0</v>
      </c>
      <c r="AP201" s="237">
        <v>0</v>
      </c>
      <c r="AQ201" s="40">
        <v>0</v>
      </c>
      <c r="AR201" s="40">
        <v>0</v>
      </c>
      <c r="AS201" s="240">
        <v>0</v>
      </c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009"/>
      <c r="B202" s="446" t="s">
        <v>221</v>
      </c>
      <c r="C202" s="441">
        <f t="shared" si="50"/>
        <v>0</v>
      </c>
      <c r="D202" s="442">
        <f t="shared" si="53"/>
        <v>0</v>
      </c>
      <c r="E202" s="1604">
        <f t="shared" si="53"/>
        <v>0</v>
      </c>
      <c r="F202" s="36">
        <v>0</v>
      </c>
      <c r="G202" s="40">
        <v>0</v>
      </c>
      <c r="H202" s="36">
        <v>0</v>
      </c>
      <c r="I202" s="40">
        <v>0</v>
      </c>
      <c r="J202" s="36">
        <v>0</v>
      </c>
      <c r="K202" s="40">
        <v>0</v>
      </c>
      <c r="L202" s="36">
        <v>0</v>
      </c>
      <c r="M202" s="40">
        <v>0</v>
      </c>
      <c r="N202" s="36">
        <v>0</v>
      </c>
      <c r="O202" s="40">
        <v>0</v>
      </c>
      <c r="P202" s="36">
        <v>0</v>
      </c>
      <c r="Q202" s="40">
        <v>0</v>
      </c>
      <c r="R202" s="36">
        <v>0</v>
      </c>
      <c r="S202" s="40">
        <v>0</v>
      </c>
      <c r="T202" s="36">
        <v>0</v>
      </c>
      <c r="U202" s="40">
        <v>0</v>
      </c>
      <c r="V202" s="36">
        <v>0</v>
      </c>
      <c r="W202" s="40">
        <v>0</v>
      </c>
      <c r="X202" s="36">
        <v>0</v>
      </c>
      <c r="Y202" s="40">
        <v>0</v>
      </c>
      <c r="Z202" s="36">
        <v>0</v>
      </c>
      <c r="AA202" s="40">
        <v>0</v>
      </c>
      <c r="AB202" s="36">
        <v>0</v>
      </c>
      <c r="AC202" s="40">
        <v>0</v>
      </c>
      <c r="AD202" s="36">
        <v>0</v>
      </c>
      <c r="AE202" s="40">
        <v>0</v>
      </c>
      <c r="AF202" s="36">
        <v>0</v>
      </c>
      <c r="AG202" s="40">
        <v>0</v>
      </c>
      <c r="AH202" s="36">
        <v>0</v>
      </c>
      <c r="AI202" s="40">
        <v>0</v>
      </c>
      <c r="AJ202" s="36">
        <v>0</v>
      </c>
      <c r="AK202" s="40">
        <v>0</v>
      </c>
      <c r="AL202" s="36">
        <v>0</v>
      </c>
      <c r="AM202" s="39">
        <v>0</v>
      </c>
      <c r="AN202" s="40">
        <v>0</v>
      </c>
      <c r="AO202" s="240">
        <v>0</v>
      </c>
      <c r="AP202" s="237">
        <v>0</v>
      </c>
      <c r="AQ202" s="40">
        <v>0</v>
      </c>
      <c r="AR202" s="40">
        <v>0</v>
      </c>
      <c r="AS202" s="240">
        <v>0</v>
      </c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009"/>
      <c r="B203" s="446" t="s">
        <v>222</v>
      </c>
      <c r="C203" s="441">
        <f t="shared" si="50"/>
        <v>0</v>
      </c>
      <c r="D203" s="442">
        <f t="shared" si="53"/>
        <v>0</v>
      </c>
      <c r="E203" s="1604">
        <f t="shared" si="53"/>
        <v>0</v>
      </c>
      <c r="F203" s="36">
        <v>0</v>
      </c>
      <c r="G203" s="40">
        <v>0</v>
      </c>
      <c r="H203" s="36">
        <v>0</v>
      </c>
      <c r="I203" s="40">
        <v>0</v>
      </c>
      <c r="J203" s="36">
        <v>0</v>
      </c>
      <c r="K203" s="40">
        <v>0</v>
      </c>
      <c r="L203" s="36">
        <v>0</v>
      </c>
      <c r="M203" s="40">
        <v>0</v>
      </c>
      <c r="N203" s="36">
        <v>0</v>
      </c>
      <c r="O203" s="40">
        <v>0</v>
      </c>
      <c r="P203" s="36">
        <v>0</v>
      </c>
      <c r="Q203" s="40">
        <v>0</v>
      </c>
      <c r="R203" s="36">
        <v>0</v>
      </c>
      <c r="S203" s="40">
        <v>0</v>
      </c>
      <c r="T203" s="36">
        <v>0</v>
      </c>
      <c r="U203" s="40">
        <v>0</v>
      </c>
      <c r="V203" s="36">
        <v>0</v>
      </c>
      <c r="W203" s="40">
        <v>0</v>
      </c>
      <c r="X203" s="36">
        <v>0</v>
      </c>
      <c r="Y203" s="40">
        <v>0</v>
      </c>
      <c r="Z203" s="36">
        <v>0</v>
      </c>
      <c r="AA203" s="40">
        <v>0</v>
      </c>
      <c r="AB203" s="36">
        <v>0</v>
      </c>
      <c r="AC203" s="40">
        <v>0</v>
      </c>
      <c r="AD203" s="36">
        <v>0</v>
      </c>
      <c r="AE203" s="40">
        <v>0</v>
      </c>
      <c r="AF203" s="36">
        <v>0</v>
      </c>
      <c r="AG203" s="40">
        <v>0</v>
      </c>
      <c r="AH203" s="36">
        <v>0</v>
      </c>
      <c r="AI203" s="40">
        <v>0</v>
      </c>
      <c r="AJ203" s="36">
        <v>0</v>
      </c>
      <c r="AK203" s="40">
        <v>0</v>
      </c>
      <c r="AL203" s="36">
        <v>0</v>
      </c>
      <c r="AM203" s="39">
        <v>0</v>
      </c>
      <c r="AN203" s="40">
        <v>0</v>
      </c>
      <c r="AO203" s="240">
        <v>0</v>
      </c>
      <c r="AP203" s="237">
        <v>0</v>
      </c>
      <c r="AQ203" s="40">
        <v>0</v>
      </c>
      <c r="AR203" s="40">
        <v>0</v>
      </c>
      <c r="AS203" s="240">
        <v>0</v>
      </c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009"/>
      <c r="B204" s="446" t="s">
        <v>223</v>
      </c>
      <c r="C204" s="441">
        <f t="shared" si="50"/>
        <v>1</v>
      </c>
      <c r="D204" s="442">
        <f t="shared" si="53"/>
        <v>1</v>
      </c>
      <c r="E204" s="1604">
        <f t="shared" si="53"/>
        <v>0</v>
      </c>
      <c r="F204" s="36">
        <v>0</v>
      </c>
      <c r="G204" s="40">
        <v>0</v>
      </c>
      <c r="H204" s="36">
        <v>0</v>
      </c>
      <c r="I204" s="40">
        <v>0</v>
      </c>
      <c r="J204" s="36">
        <v>0</v>
      </c>
      <c r="K204" s="40">
        <v>0</v>
      </c>
      <c r="L204" s="36">
        <v>1</v>
      </c>
      <c r="M204" s="40">
        <v>0</v>
      </c>
      <c r="N204" s="36">
        <v>0</v>
      </c>
      <c r="O204" s="40">
        <v>0</v>
      </c>
      <c r="P204" s="36">
        <v>0</v>
      </c>
      <c r="Q204" s="40">
        <v>0</v>
      </c>
      <c r="R204" s="36">
        <v>0</v>
      </c>
      <c r="S204" s="40">
        <v>0</v>
      </c>
      <c r="T204" s="36">
        <v>0</v>
      </c>
      <c r="U204" s="40">
        <v>0</v>
      </c>
      <c r="V204" s="36">
        <v>0</v>
      </c>
      <c r="W204" s="40">
        <v>0</v>
      </c>
      <c r="X204" s="36">
        <v>0</v>
      </c>
      <c r="Y204" s="40">
        <v>0</v>
      </c>
      <c r="Z204" s="36">
        <v>0</v>
      </c>
      <c r="AA204" s="40">
        <v>0</v>
      </c>
      <c r="AB204" s="36">
        <v>0</v>
      </c>
      <c r="AC204" s="40">
        <v>0</v>
      </c>
      <c r="AD204" s="36">
        <v>0</v>
      </c>
      <c r="AE204" s="40">
        <v>0</v>
      </c>
      <c r="AF204" s="36">
        <v>0</v>
      </c>
      <c r="AG204" s="40">
        <v>0</v>
      </c>
      <c r="AH204" s="36">
        <v>0</v>
      </c>
      <c r="AI204" s="40">
        <v>0</v>
      </c>
      <c r="AJ204" s="36">
        <v>0</v>
      </c>
      <c r="AK204" s="40">
        <v>0</v>
      </c>
      <c r="AL204" s="36">
        <v>0</v>
      </c>
      <c r="AM204" s="39">
        <v>0</v>
      </c>
      <c r="AN204" s="40">
        <v>0</v>
      </c>
      <c r="AO204" s="240">
        <v>0</v>
      </c>
      <c r="AP204" s="237">
        <v>0</v>
      </c>
      <c r="AQ204" s="40">
        <v>0</v>
      </c>
      <c r="AR204" s="40">
        <v>0</v>
      </c>
      <c r="AS204" s="240">
        <v>0</v>
      </c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648"/>
      <c r="B205" s="469" t="s">
        <v>224</v>
      </c>
      <c r="C205" s="1588">
        <f t="shared" si="50"/>
        <v>3</v>
      </c>
      <c r="D205" s="432">
        <f t="shared" si="53"/>
        <v>1</v>
      </c>
      <c r="E205" s="416">
        <f t="shared" si="53"/>
        <v>2</v>
      </c>
      <c r="F205" s="36">
        <v>0</v>
      </c>
      <c r="G205" s="40">
        <v>0</v>
      </c>
      <c r="H205" s="36">
        <v>0</v>
      </c>
      <c r="I205" s="40">
        <v>0</v>
      </c>
      <c r="J205" s="36">
        <v>0</v>
      </c>
      <c r="K205" s="40">
        <v>0</v>
      </c>
      <c r="L205" s="36">
        <v>1</v>
      </c>
      <c r="M205" s="40">
        <v>0</v>
      </c>
      <c r="N205" s="36">
        <v>0</v>
      </c>
      <c r="O205" s="40">
        <v>1</v>
      </c>
      <c r="P205" s="36">
        <v>0</v>
      </c>
      <c r="Q205" s="40">
        <v>0</v>
      </c>
      <c r="R205" s="36">
        <v>0</v>
      </c>
      <c r="S205" s="40">
        <v>0</v>
      </c>
      <c r="T205" s="36">
        <v>0</v>
      </c>
      <c r="U205" s="40">
        <v>1</v>
      </c>
      <c r="V205" s="36">
        <v>0</v>
      </c>
      <c r="W205" s="40">
        <v>0</v>
      </c>
      <c r="X205" s="36">
        <v>0</v>
      </c>
      <c r="Y205" s="40">
        <v>0</v>
      </c>
      <c r="Z205" s="36">
        <v>0</v>
      </c>
      <c r="AA205" s="40">
        <v>0</v>
      </c>
      <c r="AB205" s="36">
        <v>0</v>
      </c>
      <c r="AC205" s="40">
        <v>0</v>
      </c>
      <c r="AD205" s="36">
        <v>0</v>
      </c>
      <c r="AE205" s="40">
        <v>0</v>
      </c>
      <c r="AF205" s="36">
        <v>0</v>
      </c>
      <c r="AG205" s="40">
        <v>0</v>
      </c>
      <c r="AH205" s="36">
        <v>0</v>
      </c>
      <c r="AI205" s="40">
        <v>0</v>
      </c>
      <c r="AJ205" s="36">
        <v>0</v>
      </c>
      <c r="AK205" s="40">
        <v>0</v>
      </c>
      <c r="AL205" s="43">
        <v>0</v>
      </c>
      <c r="AM205" s="46">
        <v>0</v>
      </c>
      <c r="AN205" s="63">
        <v>0</v>
      </c>
      <c r="AO205" s="298">
        <v>0</v>
      </c>
      <c r="AP205" s="244">
        <v>0</v>
      </c>
      <c r="AQ205" s="63">
        <v>0</v>
      </c>
      <c r="AR205" s="63">
        <v>0</v>
      </c>
      <c r="AS205" s="298">
        <v>0</v>
      </c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088" t="s">
        <v>225</v>
      </c>
      <c r="B206" s="2127" t="s">
        <v>226</v>
      </c>
      <c r="C206" s="2117">
        <f t="shared" si="50"/>
        <v>0</v>
      </c>
      <c r="D206" s="2118">
        <f t="shared" si="53"/>
        <v>0</v>
      </c>
      <c r="E206" s="2116">
        <f t="shared" si="53"/>
        <v>0</v>
      </c>
      <c r="F206" s="2019">
        <v>0</v>
      </c>
      <c r="G206" s="2020">
        <v>0</v>
      </c>
      <c r="H206" s="2019">
        <v>0</v>
      </c>
      <c r="I206" s="2020">
        <v>0</v>
      </c>
      <c r="J206" s="2019">
        <v>0</v>
      </c>
      <c r="K206" s="2020">
        <v>0</v>
      </c>
      <c r="L206" s="2019">
        <v>0</v>
      </c>
      <c r="M206" s="2020">
        <v>0</v>
      </c>
      <c r="N206" s="2019">
        <v>0</v>
      </c>
      <c r="O206" s="2020">
        <v>0</v>
      </c>
      <c r="P206" s="2019">
        <v>0</v>
      </c>
      <c r="Q206" s="2020">
        <v>0</v>
      </c>
      <c r="R206" s="2019">
        <v>0</v>
      </c>
      <c r="S206" s="2020">
        <v>0</v>
      </c>
      <c r="T206" s="2019">
        <v>0</v>
      </c>
      <c r="U206" s="2020">
        <v>0</v>
      </c>
      <c r="V206" s="2019">
        <v>0</v>
      </c>
      <c r="W206" s="2020">
        <v>0</v>
      </c>
      <c r="X206" s="2019">
        <v>0</v>
      </c>
      <c r="Y206" s="2020">
        <v>0</v>
      </c>
      <c r="Z206" s="2019">
        <v>0</v>
      </c>
      <c r="AA206" s="2020">
        <v>0</v>
      </c>
      <c r="AB206" s="2019">
        <v>0</v>
      </c>
      <c r="AC206" s="2020">
        <v>0</v>
      </c>
      <c r="AD206" s="2019">
        <v>0</v>
      </c>
      <c r="AE206" s="2020">
        <v>0</v>
      </c>
      <c r="AF206" s="2019">
        <v>0</v>
      </c>
      <c r="AG206" s="2020">
        <v>0</v>
      </c>
      <c r="AH206" s="2019">
        <v>0</v>
      </c>
      <c r="AI206" s="2020">
        <v>0</v>
      </c>
      <c r="AJ206" s="2019">
        <v>0</v>
      </c>
      <c r="AK206" s="2020">
        <v>0</v>
      </c>
      <c r="AL206" s="2019">
        <v>0</v>
      </c>
      <c r="AM206" s="2134">
        <v>0</v>
      </c>
      <c r="AN206" s="682"/>
      <c r="AO206" s="2131"/>
      <c r="AP206" s="2022">
        <v>0</v>
      </c>
      <c r="AQ206" s="587">
        <v>0</v>
      </c>
      <c r="AR206" s="587">
        <v>0</v>
      </c>
      <c r="AS206" s="587">
        <v>0</v>
      </c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009"/>
      <c r="B207" s="446" t="s">
        <v>227</v>
      </c>
      <c r="C207" s="441">
        <f t="shared" si="50"/>
        <v>0</v>
      </c>
      <c r="D207" s="442">
        <f t="shared" si="53"/>
        <v>0</v>
      </c>
      <c r="E207" s="1604">
        <f t="shared" si="53"/>
        <v>0</v>
      </c>
      <c r="F207" s="36">
        <v>0</v>
      </c>
      <c r="G207" s="40">
        <v>0</v>
      </c>
      <c r="H207" s="36">
        <v>0</v>
      </c>
      <c r="I207" s="40">
        <v>0</v>
      </c>
      <c r="J207" s="36">
        <v>0</v>
      </c>
      <c r="K207" s="40">
        <v>0</v>
      </c>
      <c r="L207" s="36">
        <v>0</v>
      </c>
      <c r="M207" s="40">
        <v>0</v>
      </c>
      <c r="N207" s="36">
        <v>0</v>
      </c>
      <c r="O207" s="40">
        <v>0</v>
      </c>
      <c r="P207" s="36">
        <v>0</v>
      </c>
      <c r="Q207" s="40">
        <v>0</v>
      </c>
      <c r="R207" s="36">
        <v>0</v>
      </c>
      <c r="S207" s="40">
        <v>0</v>
      </c>
      <c r="T207" s="36">
        <v>0</v>
      </c>
      <c r="U207" s="40">
        <v>0</v>
      </c>
      <c r="V207" s="36">
        <v>0</v>
      </c>
      <c r="W207" s="40">
        <v>0</v>
      </c>
      <c r="X207" s="36">
        <v>0</v>
      </c>
      <c r="Y207" s="40">
        <v>0</v>
      </c>
      <c r="Z207" s="36">
        <v>0</v>
      </c>
      <c r="AA207" s="40">
        <v>0</v>
      </c>
      <c r="AB207" s="36">
        <v>0</v>
      </c>
      <c r="AC207" s="40">
        <v>0</v>
      </c>
      <c r="AD207" s="36">
        <v>0</v>
      </c>
      <c r="AE207" s="40">
        <v>0</v>
      </c>
      <c r="AF207" s="36">
        <v>0</v>
      </c>
      <c r="AG207" s="40">
        <v>0</v>
      </c>
      <c r="AH207" s="36">
        <v>0</v>
      </c>
      <c r="AI207" s="40">
        <v>0</v>
      </c>
      <c r="AJ207" s="36">
        <v>0</v>
      </c>
      <c r="AK207" s="40">
        <v>0</v>
      </c>
      <c r="AL207" s="36">
        <v>0</v>
      </c>
      <c r="AM207" s="39">
        <v>0</v>
      </c>
      <c r="AN207" s="463"/>
      <c r="AO207" s="472"/>
      <c r="AP207" s="36">
        <v>0</v>
      </c>
      <c r="AQ207" s="60">
        <v>0</v>
      </c>
      <c r="AR207" s="60">
        <v>0</v>
      </c>
      <c r="AS207" s="60">
        <v>0</v>
      </c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648"/>
      <c r="B208" s="473" t="s">
        <v>228</v>
      </c>
      <c r="C208" s="454">
        <f t="shared" si="50"/>
        <v>0</v>
      </c>
      <c r="D208" s="455">
        <f t="shared" si="53"/>
        <v>0</v>
      </c>
      <c r="E208" s="1607">
        <f t="shared" si="53"/>
        <v>0</v>
      </c>
      <c r="F208" s="43">
        <v>0</v>
      </c>
      <c r="G208" s="63">
        <v>0</v>
      </c>
      <c r="H208" s="43">
        <v>0</v>
      </c>
      <c r="I208" s="63">
        <v>0</v>
      </c>
      <c r="J208" s="43">
        <v>0</v>
      </c>
      <c r="K208" s="63">
        <v>0</v>
      </c>
      <c r="L208" s="43">
        <v>0</v>
      </c>
      <c r="M208" s="63">
        <v>0</v>
      </c>
      <c r="N208" s="43">
        <v>0</v>
      </c>
      <c r="O208" s="63">
        <v>0</v>
      </c>
      <c r="P208" s="43">
        <v>0</v>
      </c>
      <c r="Q208" s="63">
        <v>0</v>
      </c>
      <c r="R208" s="43">
        <v>0</v>
      </c>
      <c r="S208" s="63">
        <v>0</v>
      </c>
      <c r="T208" s="43">
        <v>0</v>
      </c>
      <c r="U208" s="63">
        <v>0</v>
      </c>
      <c r="V208" s="43">
        <v>0</v>
      </c>
      <c r="W208" s="63">
        <v>0</v>
      </c>
      <c r="X208" s="43">
        <v>0</v>
      </c>
      <c r="Y208" s="63">
        <v>0</v>
      </c>
      <c r="Z208" s="43">
        <v>0</v>
      </c>
      <c r="AA208" s="63">
        <v>0</v>
      </c>
      <c r="AB208" s="43">
        <v>0</v>
      </c>
      <c r="AC208" s="63">
        <v>0</v>
      </c>
      <c r="AD208" s="43">
        <v>0</v>
      </c>
      <c r="AE208" s="63">
        <v>0</v>
      </c>
      <c r="AF208" s="43">
        <v>0</v>
      </c>
      <c r="AG208" s="63">
        <v>0</v>
      </c>
      <c r="AH208" s="43">
        <v>0</v>
      </c>
      <c r="AI208" s="63">
        <v>0</v>
      </c>
      <c r="AJ208" s="43">
        <v>0</v>
      </c>
      <c r="AK208" s="63">
        <v>0</v>
      </c>
      <c r="AL208" s="43">
        <v>0</v>
      </c>
      <c r="AM208" s="46">
        <v>0</v>
      </c>
      <c r="AN208" s="384"/>
      <c r="AO208" s="384"/>
      <c r="AP208" s="43">
        <v>0</v>
      </c>
      <c r="AQ208" s="63">
        <v>0</v>
      </c>
      <c r="AR208" s="63">
        <v>0</v>
      </c>
      <c r="AS208" s="63">
        <v>0</v>
      </c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632" t="s">
        <v>229</v>
      </c>
      <c r="B209" s="5633"/>
      <c r="C209" s="436">
        <f t="shared" si="50"/>
        <v>3</v>
      </c>
      <c r="D209" s="437">
        <f t="shared" si="53"/>
        <v>1</v>
      </c>
      <c r="E209" s="1614">
        <f t="shared" si="53"/>
        <v>2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1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0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0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1</v>
      </c>
      <c r="AL209" s="55">
        <v>1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1</v>
      </c>
      <c r="D210" s="442">
        <f t="shared" si="53"/>
        <v>0</v>
      </c>
      <c r="E210" s="1604">
        <f t="shared" si="53"/>
        <v>1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1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0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0</v>
      </c>
      <c r="E211" s="1604">
        <f t="shared" si="53"/>
        <v>1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1</v>
      </c>
      <c r="L211" s="36">
        <v>0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</v>
      </c>
      <c r="D212" s="444">
        <f t="shared" si="53"/>
        <v>0</v>
      </c>
      <c r="E212" s="1612">
        <f t="shared" si="53"/>
        <v>5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1</v>
      </c>
      <c r="L212" s="43">
        <v>0</v>
      </c>
      <c r="M212" s="63">
        <v>3</v>
      </c>
      <c r="N212" s="43">
        <v>0</v>
      </c>
      <c r="O212" s="63">
        <v>0</v>
      </c>
      <c r="P212" s="43">
        <v>0</v>
      </c>
      <c r="Q212" s="63">
        <v>0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1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0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1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088" t="s">
        <v>233</v>
      </c>
      <c r="B213" s="2133" t="s">
        <v>234</v>
      </c>
      <c r="C213" s="2117">
        <f t="shared" si="50"/>
        <v>0</v>
      </c>
      <c r="D213" s="2118">
        <f t="shared" si="53"/>
        <v>0</v>
      </c>
      <c r="E213" s="2135">
        <f t="shared" si="53"/>
        <v>0</v>
      </c>
      <c r="F213" s="1589"/>
      <c r="G213" s="417"/>
      <c r="H213" s="1589"/>
      <c r="I213" s="417"/>
      <c r="J213" s="1589"/>
      <c r="K213" s="417"/>
      <c r="L213" s="1589"/>
      <c r="M213" s="417"/>
      <c r="N213" s="1589"/>
      <c r="O213" s="417"/>
      <c r="P213" s="1589"/>
      <c r="Q213" s="417"/>
      <c r="R213" s="1589"/>
      <c r="S213" s="417"/>
      <c r="T213" s="1589"/>
      <c r="U213" s="417"/>
      <c r="V213" s="1589"/>
      <c r="W213" s="417"/>
      <c r="X213" s="1589"/>
      <c r="Y213" s="417"/>
      <c r="Z213" s="1589"/>
      <c r="AA213" s="417"/>
      <c r="AB213" s="1589"/>
      <c r="AC213" s="417"/>
      <c r="AD213" s="1589"/>
      <c r="AE213" s="417"/>
      <c r="AF213" s="1589"/>
      <c r="AG213" s="417"/>
      <c r="AH213" s="1589"/>
      <c r="AI213" s="417"/>
      <c r="AJ213" s="1589"/>
      <c r="AK213" s="417"/>
      <c r="AL213" s="1589"/>
      <c r="AM213" s="395"/>
      <c r="AN213" s="475"/>
      <c r="AO213" s="697"/>
      <c r="AP213" s="1589"/>
      <c r="AQ213" s="417"/>
      <c r="AR213" s="417"/>
      <c r="AS213" s="417"/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009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009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009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648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697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1607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656" t="s">
        <v>72</v>
      </c>
      <c r="D221" s="5656"/>
      <c r="E221" s="5656"/>
      <c r="F221" s="5656" t="s">
        <v>182</v>
      </c>
      <c r="G221" s="5656"/>
      <c r="H221" s="5656" t="s">
        <v>183</v>
      </c>
      <c r="I221" s="5656"/>
      <c r="J221" s="5656" t="s">
        <v>184</v>
      </c>
      <c r="K221" s="5656"/>
      <c r="L221" s="5656" t="s">
        <v>119</v>
      </c>
      <c r="M221" s="5656"/>
      <c r="N221" s="5637" t="s">
        <v>12</v>
      </c>
      <c r="O221" s="5096"/>
      <c r="P221" s="5626" t="s">
        <v>121</v>
      </c>
      <c r="Q221" s="5626"/>
      <c r="R221" s="5626" t="s">
        <v>122</v>
      </c>
      <c r="S221" s="5626"/>
      <c r="T221" s="5626" t="s">
        <v>123</v>
      </c>
      <c r="U221" s="5626"/>
      <c r="V221" s="5626" t="s">
        <v>124</v>
      </c>
      <c r="W221" s="5626"/>
      <c r="X221" s="5626" t="s">
        <v>125</v>
      </c>
      <c r="Y221" s="5626"/>
      <c r="Z221" s="5626" t="s">
        <v>126</v>
      </c>
      <c r="AA221" s="5626"/>
      <c r="AB221" s="5626" t="s">
        <v>127</v>
      </c>
      <c r="AC221" s="5626"/>
      <c r="AD221" s="5626" t="s">
        <v>128</v>
      </c>
      <c r="AE221" s="5626"/>
      <c r="AF221" s="5626" t="s">
        <v>129</v>
      </c>
      <c r="AG221" s="5626"/>
      <c r="AH221" s="5626" t="s">
        <v>130</v>
      </c>
      <c r="AI221" s="5626"/>
      <c r="AJ221" s="5626" t="s">
        <v>131</v>
      </c>
      <c r="AK221" s="5626"/>
      <c r="AL221" s="5626" t="s">
        <v>132</v>
      </c>
      <c r="AM221" s="5616"/>
      <c r="AN221" s="5661" t="s">
        <v>85</v>
      </c>
      <c r="AO221" s="5160"/>
      <c r="AP221" s="5525"/>
      <c r="AQ221" s="5662" t="s">
        <v>185</v>
      </c>
      <c r="AR221" s="5659" t="s">
        <v>243</v>
      </c>
      <c r="AS221" s="5626" t="s">
        <v>187</v>
      </c>
      <c r="AT221" s="5626"/>
      <c r="AU221" s="5088" t="s">
        <v>244</v>
      </c>
      <c r="AV221" s="5088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361"/>
      <c r="B222" s="4735"/>
      <c r="C222" s="2095" t="s">
        <v>97</v>
      </c>
      <c r="D222" s="2136" t="s">
        <v>62</v>
      </c>
      <c r="E222" s="1618" t="s">
        <v>98</v>
      </c>
      <c r="F222" s="2108" t="s">
        <v>62</v>
      </c>
      <c r="G222" s="1618" t="s">
        <v>98</v>
      </c>
      <c r="H222" s="2108" t="s">
        <v>62</v>
      </c>
      <c r="I222" s="1618" t="s">
        <v>98</v>
      </c>
      <c r="J222" s="2108" t="s">
        <v>62</v>
      </c>
      <c r="K222" s="1618" t="s">
        <v>98</v>
      </c>
      <c r="L222" s="2108" t="s">
        <v>62</v>
      </c>
      <c r="M222" s="1618" t="s">
        <v>98</v>
      </c>
      <c r="N222" s="2108" t="s">
        <v>62</v>
      </c>
      <c r="O222" s="1618" t="s">
        <v>98</v>
      </c>
      <c r="P222" s="2108" t="s">
        <v>62</v>
      </c>
      <c r="Q222" s="1618" t="s">
        <v>98</v>
      </c>
      <c r="R222" s="2108" t="s">
        <v>62</v>
      </c>
      <c r="S222" s="1618" t="s">
        <v>98</v>
      </c>
      <c r="T222" s="2108" t="s">
        <v>62</v>
      </c>
      <c r="U222" s="1618" t="s">
        <v>98</v>
      </c>
      <c r="V222" s="2108" t="s">
        <v>62</v>
      </c>
      <c r="W222" s="1618" t="s">
        <v>98</v>
      </c>
      <c r="X222" s="2108" t="s">
        <v>62</v>
      </c>
      <c r="Y222" s="1618" t="s">
        <v>98</v>
      </c>
      <c r="Z222" s="2108" t="s">
        <v>62</v>
      </c>
      <c r="AA222" s="1618" t="s">
        <v>98</v>
      </c>
      <c r="AB222" s="2108" t="s">
        <v>62</v>
      </c>
      <c r="AC222" s="1618" t="s">
        <v>98</v>
      </c>
      <c r="AD222" s="2108" t="s">
        <v>62</v>
      </c>
      <c r="AE222" s="1618" t="s">
        <v>98</v>
      </c>
      <c r="AF222" s="2108" t="s">
        <v>62</v>
      </c>
      <c r="AG222" s="1618" t="s">
        <v>98</v>
      </c>
      <c r="AH222" s="2108" t="s">
        <v>62</v>
      </c>
      <c r="AI222" s="1618" t="s">
        <v>98</v>
      </c>
      <c r="AJ222" s="2108" t="s">
        <v>62</v>
      </c>
      <c r="AK222" s="1618" t="s">
        <v>98</v>
      </c>
      <c r="AL222" s="2108" t="s">
        <v>62</v>
      </c>
      <c r="AM222" s="1619" t="s">
        <v>98</v>
      </c>
      <c r="AN222" s="2137" t="s">
        <v>142</v>
      </c>
      <c r="AO222" s="2138" t="s">
        <v>144</v>
      </c>
      <c r="AP222" s="799" t="s">
        <v>143</v>
      </c>
      <c r="AQ222" s="4865"/>
      <c r="AR222" s="4856"/>
      <c r="AS222" s="2108" t="s">
        <v>62</v>
      </c>
      <c r="AT222" s="1618" t="s">
        <v>98</v>
      </c>
      <c r="AU222" s="5648"/>
      <c r="AV222" s="5648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660" t="s">
        <v>245</v>
      </c>
      <c r="B223" s="5518"/>
      <c r="C223" s="2111">
        <f>SUM(D223+E223)</f>
        <v>20</v>
      </c>
      <c r="D223" s="2112">
        <f>SUM(F223+H223+J223+L223+N223+P223+R223+T223+V223+X223+Z223+AB223+AD223+AF223+AH223+AJ223+AL223)</f>
        <v>9</v>
      </c>
      <c r="E223" s="416">
        <f>SUM(G223+I223+K223+M223+O223+Q223+S223+U223+W223+Y223+AA223+AC223+AE223+AG223+AI223+AK223+AM223)</f>
        <v>11</v>
      </c>
      <c r="F223" s="2113">
        <v>0</v>
      </c>
      <c r="G223" s="780">
        <v>0</v>
      </c>
      <c r="H223" s="2113">
        <v>2</v>
      </c>
      <c r="I223" s="780">
        <v>0</v>
      </c>
      <c r="J223" s="2113">
        <v>3</v>
      </c>
      <c r="K223" s="780">
        <v>3</v>
      </c>
      <c r="L223" s="2113">
        <v>1</v>
      </c>
      <c r="M223" s="780">
        <v>6</v>
      </c>
      <c r="N223" s="2113">
        <v>1</v>
      </c>
      <c r="O223" s="780">
        <v>0</v>
      </c>
      <c r="P223" s="2113">
        <v>0</v>
      </c>
      <c r="Q223" s="780">
        <v>0</v>
      </c>
      <c r="R223" s="2113">
        <v>0</v>
      </c>
      <c r="S223" s="780">
        <v>0</v>
      </c>
      <c r="T223" s="2113">
        <v>0</v>
      </c>
      <c r="U223" s="780">
        <v>0</v>
      </c>
      <c r="V223" s="2113">
        <v>0</v>
      </c>
      <c r="W223" s="780">
        <v>0</v>
      </c>
      <c r="X223" s="2113">
        <v>1</v>
      </c>
      <c r="Y223" s="780">
        <v>0</v>
      </c>
      <c r="Z223" s="2113">
        <v>0</v>
      </c>
      <c r="AA223" s="780">
        <v>0</v>
      </c>
      <c r="AB223" s="2113">
        <v>1</v>
      </c>
      <c r="AC223" s="780">
        <v>1</v>
      </c>
      <c r="AD223" s="2113">
        <v>0</v>
      </c>
      <c r="AE223" s="780">
        <v>0</v>
      </c>
      <c r="AF223" s="2113">
        <v>0</v>
      </c>
      <c r="AG223" s="780">
        <v>1</v>
      </c>
      <c r="AH223" s="2113">
        <v>0</v>
      </c>
      <c r="AI223" s="780">
        <v>0</v>
      </c>
      <c r="AJ223" s="2113">
        <v>0</v>
      </c>
      <c r="AK223" s="780">
        <v>0</v>
      </c>
      <c r="AL223" s="2113">
        <v>0</v>
      </c>
      <c r="AM223" s="796">
        <v>0</v>
      </c>
      <c r="AN223" s="800">
        <v>2</v>
      </c>
      <c r="AO223" s="827">
        <v>0</v>
      </c>
      <c r="AP223" s="63">
        <v>2</v>
      </c>
      <c r="AQ223" s="780">
        <v>0</v>
      </c>
      <c r="AR223" s="2123">
        <v>0</v>
      </c>
      <c r="AS223" s="2113">
        <v>0</v>
      </c>
      <c r="AT223" s="780">
        <v>0</v>
      </c>
      <c r="AU223" s="780">
        <v>2</v>
      </c>
      <c r="AV223" s="780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657" t="s">
        <v>191</v>
      </c>
      <c r="B224" s="552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801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088" t="s">
        <v>246</v>
      </c>
      <c r="B225" s="2133" t="s">
        <v>247</v>
      </c>
      <c r="C225" s="2117">
        <f>SUM(D225+E225)</f>
        <v>0</v>
      </c>
      <c r="D225" s="2118">
        <f t="shared" ref="D225:D233" si="66">SUM(F225+H225+J225+L225+N225+P225+R225+T225+V225+X225+Z225+AB225+AD225+AF225+AH225+AJ225+AL225)</f>
        <v>0</v>
      </c>
      <c r="E225" s="2116">
        <f t="shared" ref="E225:E233" si="67">SUM(G225+I225+K225+M225+O225+Q225+S225+U225+W225+Y225+AA225+AC225+AE225+AG225+AI225+AK225+AM225)</f>
        <v>0</v>
      </c>
      <c r="F225" s="2019"/>
      <c r="G225" s="2020"/>
      <c r="H225" s="2019"/>
      <c r="I225" s="2020"/>
      <c r="J225" s="2019"/>
      <c r="K225" s="2020"/>
      <c r="L225" s="2019"/>
      <c r="M225" s="2020"/>
      <c r="N225" s="2019"/>
      <c r="O225" s="2020"/>
      <c r="P225" s="2019"/>
      <c r="Q225" s="2020"/>
      <c r="R225" s="2019"/>
      <c r="S225" s="2020"/>
      <c r="T225" s="2019"/>
      <c r="U225" s="2020"/>
      <c r="V225" s="2019"/>
      <c r="W225" s="2020"/>
      <c r="X225" s="2019"/>
      <c r="Y225" s="2020"/>
      <c r="Z225" s="2019"/>
      <c r="AA225" s="2020"/>
      <c r="AB225" s="2019"/>
      <c r="AC225" s="2020"/>
      <c r="AD225" s="2019"/>
      <c r="AE225" s="2020"/>
      <c r="AF225" s="2019"/>
      <c r="AG225" s="2020"/>
      <c r="AH225" s="2019"/>
      <c r="AI225" s="2020"/>
      <c r="AJ225" s="2019"/>
      <c r="AK225" s="2020"/>
      <c r="AL225" s="2019"/>
      <c r="AM225" s="2087"/>
      <c r="AN225" s="2088"/>
      <c r="AO225" s="2022"/>
      <c r="AP225" s="2020"/>
      <c r="AQ225" s="2020"/>
      <c r="AR225" s="2024"/>
      <c r="AS225" s="2019"/>
      <c r="AT225" s="2020"/>
      <c r="AU225" s="2020"/>
      <c r="AV225" s="2020"/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648"/>
      <c r="B226" s="477" t="s">
        <v>194</v>
      </c>
      <c r="C226" s="454">
        <f>SUM(D226+E226)</f>
        <v>0</v>
      </c>
      <c r="D226" s="455">
        <f t="shared" si="66"/>
        <v>0</v>
      </c>
      <c r="E226" s="1607">
        <f t="shared" si="67"/>
        <v>0</v>
      </c>
      <c r="F226" s="43"/>
      <c r="G226" s="63"/>
      <c r="H226" s="43"/>
      <c r="I226" s="63"/>
      <c r="J226" s="43"/>
      <c r="K226" s="63"/>
      <c r="L226" s="43"/>
      <c r="M226" s="63"/>
      <c r="N226" s="43"/>
      <c r="O226" s="63"/>
      <c r="P226" s="43"/>
      <c r="Q226" s="63"/>
      <c r="R226" s="43"/>
      <c r="S226" s="63"/>
      <c r="T226" s="43"/>
      <c r="U226" s="63"/>
      <c r="V226" s="43"/>
      <c r="W226" s="63"/>
      <c r="X226" s="43"/>
      <c r="Y226" s="63"/>
      <c r="Z226" s="43"/>
      <c r="AA226" s="63"/>
      <c r="AB226" s="43"/>
      <c r="AC226" s="63"/>
      <c r="AD226" s="43"/>
      <c r="AE226" s="63"/>
      <c r="AF226" s="43"/>
      <c r="AG226" s="63"/>
      <c r="AH226" s="43"/>
      <c r="AI226" s="63"/>
      <c r="AJ226" s="58"/>
      <c r="AK226" s="60"/>
      <c r="AL226" s="43"/>
      <c r="AM226" s="456"/>
      <c r="AN226" s="490"/>
      <c r="AO226" s="244"/>
      <c r="AP226" s="63"/>
      <c r="AQ226" s="63"/>
      <c r="AR226" s="298"/>
      <c r="AS226" s="43"/>
      <c r="AT226" s="63"/>
      <c r="AU226" s="63"/>
      <c r="AV226" s="63"/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639" t="s">
        <v>195</v>
      </c>
      <c r="B227" s="5455"/>
      <c r="C227" s="2139">
        <f t="shared" ref="C227:C264" si="75">SUM(D227+E227)</f>
        <v>0</v>
      </c>
      <c r="D227" s="2112">
        <f t="shared" si="66"/>
        <v>0</v>
      </c>
      <c r="E227" s="1622">
        <f t="shared" si="67"/>
        <v>0</v>
      </c>
      <c r="F227" s="2113"/>
      <c r="G227" s="780"/>
      <c r="H227" s="2113"/>
      <c r="I227" s="780"/>
      <c r="J227" s="2113"/>
      <c r="K227" s="780"/>
      <c r="L227" s="2113"/>
      <c r="M227" s="780"/>
      <c r="N227" s="2113"/>
      <c r="O227" s="780"/>
      <c r="P227" s="2113"/>
      <c r="Q227" s="780"/>
      <c r="R227" s="2113"/>
      <c r="S227" s="780"/>
      <c r="T227" s="2113"/>
      <c r="U227" s="780"/>
      <c r="V227" s="2113"/>
      <c r="W227" s="780"/>
      <c r="X227" s="2113"/>
      <c r="Y227" s="780"/>
      <c r="Z227" s="2113"/>
      <c r="AA227" s="780"/>
      <c r="AB227" s="2113"/>
      <c r="AC227" s="780"/>
      <c r="AD227" s="2113"/>
      <c r="AE227" s="780"/>
      <c r="AF227" s="2113"/>
      <c r="AG227" s="780"/>
      <c r="AH227" s="2113"/>
      <c r="AI227" s="780"/>
      <c r="AJ227" s="2113"/>
      <c r="AK227" s="780"/>
      <c r="AL227" s="2113"/>
      <c r="AM227" s="796"/>
      <c r="AN227" s="2140"/>
      <c r="AO227" s="2141"/>
      <c r="AP227" s="780"/>
      <c r="AQ227" s="780"/>
      <c r="AR227" s="2123"/>
      <c r="AS227" s="2113"/>
      <c r="AT227" s="780"/>
      <c r="AU227" s="780"/>
      <c r="AV227" s="780"/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088" t="s">
        <v>196</v>
      </c>
      <c r="B228" s="2116" t="s">
        <v>197</v>
      </c>
      <c r="C228" s="2117">
        <f t="shared" si="75"/>
        <v>0</v>
      </c>
      <c r="D228" s="2118">
        <f t="shared" si="66"/>
        <v>0</v>
      </c>
      <c r="E228" s="2116">
        <f t="shared" si="67"/>
        <v>0</v>
      </c>
      <c r="F228" s="2019"/>
      <c r="G228" s="2020"/>
      <c r="H228" s="2019"/>
      <c r="I228" s="2020"/>
      <c r="J228" s="2019"/>
      <c r="K228" s="2020"/>
      <c r="L228" s="2019"/>
      <c r="M228" s="2020"/>
      <c r="N228" s="2019"/>
      <c r="O228" s="2020"/>
      <c r="P228" s="2019"/>
      <c r="Q228" s="2020"/>
      <c r="R228" s="2019"/>
      <c r="S228" s="2020"/>
      <c r="T228" s="2019"/>
      <c r="U228" s="2020"/>
      <c r="V228" s="2019"/>
      <c r="W228" s="2020"/>
      <c r="X228" s="2019"/>
      <c r="Y228" s="2020"/>
      <c r="Z228" s="2019"/>
      <c r="AA228" s="2020"/>
      <c r="AB228" s="2019"/>
      <c r="AC228" s="2020"/>
      <c r="AD228" s="2019"/>
      <c r="AE228" s="2020"/>
      <c r="AF228" s="2019"/>
      <c r="AG228" s="2020"/>
      <c r="AH228" s="2019"/>
      <c r="AI228" s="2020"/>
      <c r="AJ228" s="2019"/>
      <c r="AK228" s="2020"/>
      <c r="AL228" s="2019"/>
      <c r="AM228" s="2087"/>
      <c r="AN228" s="2088"/>
      <c r="AO228" s="2022"/>
      <c r="AP228" s="2020"/>
      <c r="AQ228" s="2020"/>
      <c r="AR228" s="2024"/>
      <c r="AS228" s="2019"/>
      <c r="AT228" s="2020"/>
      <c r="AU228" s="2020"/>
      <c r="AV228" s="2020"/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648"/>
      <c r="B229" s="427" t="s">
        <v>198</v>
      </c>
      <c r="C229" s="1588">
        <f t="shared" si="75"/>
        <v>0</v>
      </c>
      <c r="D229" s="432">
        <f t="shared" si="66"/>
        <v>0</v>
      </c>
      <c r="E229" s="416">
        <f t="shared" si="67"/>
        <v>0</v>
      </c>
      <c r="F229" s="1589"/>
      <c r="G229" s="417"/>
      <c r="H229" s="1589"/>
      <c r="I229" s="417"/>
      <c r="J229" s="1589"/>
      <c r="K229" s="417"/>
      <c r="L229" s="1589"/>
      <c r="M229" s="417"/>
      <c r="N229" s="1589"/>
      <c r="O229" s="417"/>
      <c r="P229" s="1589"/>
      <c r="Q229" s="417"/>
      <c r="R229" s="1589"/>
      <c r="S229" s="417"/>
      <c r="T229" s="1589"/>
      <c r="U229" s="417"/>
      <c r="V229" s="1589"/>
      <c r="W229" s="417"/>
      <c r="X229" s="1589"/>
      <c r="Y229" s="417"/>
      <c r="Z229" s="1589"/>
      <c r="AA229" s="417"/>
      <c r="AB229" s="1589"/>
      <c r="AC229" s="417"/>
      <c r="AD229" s="1589"/>
      <c r="AE229" s="417"/>
      <c r="AF229" s="1589"/>
      <c r="AG229" s="417"/>
      <c r="AH229" s="1589"/>
      <c r="AI229" s="417"/>
      <c r="AJ229" s="1757"/>
      <c r="AK229" s="106"/>
      <c r="AL229" s="1589"/>
      <c r="AM229" s="395"/>
      <c r="AN229" s="492"/>
      <c r="AO229" s="493"/>
      <c r="AP229" s="106"/>
      <c r="AQ229" s="417"/>
      <c r="AR229" s="697"/>
      <c r="AS229" s="1589"/>
      <c r="AT229" s="417"/>
      <c r="AU229" s="417"/>
      <c r="AV229" s="417"/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2124" t="s">
        <v>199</v>
      </c>
      <c r="B230" s="1628"/>
      <c r="C230" s="2125">
        <f t="shared" si="75"/>
        <v>20</v>
      </c>
      <c r="D230" s="2126">
        <f t="shared" si="66"/>
        <v>9</v>
      </c>
      <c r="E230" s="1634">
        <f t="shared" si="67"/>
        <v>11</v>
      </c>
      <c r="F230" s="2113">
        <v>0</v>
      </c>
      <c r="G230" s="780">
        <v>0</v>
      </c>
      <c r="H230" s="2113">
        <v>2</v>
      </c>
      <c r="I230" s="780">
        <v>0</v>
      </c>
      <c r="J230" s="2113">
        <v>3</v>
      </c>
      <c r="K230" s="780">
        <v>3</v>
      </c>
      <c r="L230" s="2113">
        <v>1</v>
      </c>
      <c r="M230" s="780">
        <v>6</v>
      </c>
      <c r="N230" s="2113">
        <v>1</v>
      </c>
      <c r="O230" s="780">
        <v>0</v>
      </c>
      <c r="P230" s="2113">
        <v>0</v>
      </c>
      <c r="Q230" s="780">
        <v>0</v>
      </c>
      <c r="R230" s="2113">
        <v>0</v>
      </c>
      <c r="S230" s="780">
        <v>0</v>
      </c>
      <c r="T230" s="2113">
        <v>0</v>
      </c>
      <c r="U230" s="780">
        <v>0</v>
      </c>
      <c r="V230" s="2113">
        <v>0</v>
      </c>
      <c r="W230" s="780">
        <v>0</v>
      </c>
      <c r="X230" s="2113">
        <v>1</v>
      </c>
      <c r="Y230" s="780">
        <v>0</v>
      </c>
      <c r="Z230" s="2113">
        <v>0</v>
      </c>
      <c r="AA230" s="780">
        <v>0</v>
      </c>
      <c r="AB230" s="2113">
        <v>1</v>
      </c>
      <c r="AC230" s="780">
        <v>1</v>
      </c>
      <c r="AD230" s="2113">
        <v>0</v>
      </c>
      <c r="AE230" s="780">
        <v>0</v>
      </c>
      <c r="AF230" s="2113">
        <v>0</v>
      </c>
      <c r="AG230" s="780">
        <v>1</v>
      </c>
      <c r="AH230" s="2113">
        <v>0</v>
      </c>
      <c r="AI230" s="780">
        <v>0</v>
      </c>
      <c r="AJ230" s="2113">
        <v>0</v>
      </c>
      <c r="AK230" s="780">
        <v>0</v>
      </c>
      <c r="AL230" s="2113">
        <v>0</v>
      </c>
      <c r="AM230" s="796">
        <v>0</v>
      </c>
      <c r="AN230" s="2140">
        <v>2</v>
      </c>
      <c r="AO230" s="2141">
        <v>0</v>
      </c>
      <c r="AP230" s="780">
        <v>2</v>
      </c>
      <c r="AQ230" s="780">
        <v>0</v>
      </c>
      <c r="AR230" s="2123">
        <v>0</v>
      </c>
      <c r="AS230" s="2113">
        <v>0</v>
      </c>
      <c r="AT230" s="780">
        <v>0</v>
      </c>
      <c r="AU230" s="780">
        <v>2</v>
      </c>
      <c r="AV230" s="780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088" t="s">
        <v>200</v>
      </c>
      <c r="B231" s="494" t="s">
        <v>201</v>
      </c>
      <c r="C231" s="436">
        <f t="shared" si="75"/>
        <v>2</v>
      </c>
      <c r="D231" s="437">
        <f t="shared" si="66"/>
        <v>0</v>
      </c>
      <c r="E231" s="1614">
        <f t="shared" si="67"/>
        <v>2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1</v>
      </c>
      <c r="L231" s="55">
        <v>0</v>
      </c>
      <c r="M231" s="57">
        <v>1</v>
      </c>
      <c r="N231" s="55"/>
      <c r="O231" s="57"/>
      <c r="P231" s="55"/>
      <c r="Q231" s="57"/>
      <c r="R231" s="55"/>
      <c r="S231" s="57"/>
      <c r="T231" s="55"/>
      <c r="U231" s="57"/>
      <c r="V231" s="55"/>
      <c r="W231" s="57"/>
      <c r="X231" s="55"/>
      <c r="Y231" s="57"/>
      <c r="Z231" s="55"/>
      <c r="AA231" s="57"/>
      <c r="AB231" s="55"/>
      <c r="AC231" s="57"/>
      <c r="AD231" s="55"/>
      <c r="AE231" s="57"/>
      <c r="AF231" s="55"/>
      <c r="AG231" s="57"/>
      <c r="AH231" s="55"/>
      <c r="AI231" s="57"/>
      <c r="AJ231" s="55"/>
      <c r="AK231" s="57"/>
      <c r="AL231" s="55"/>
      <c r="AM231" s="362"/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2</v>
      </c>
      <c r="D232" s="442">
        <f t="shared" si="66"/>
        <v>1</v>
      </c>
      <c r="E232" s="1604">
        <f t="shared" si="67"/>
        <v>1</v>
      </c>
      <c r="F232" s="36">
        <v>0</v>
      </c>
      <c r="G232" s="40">
        <v>0</v>
      </c>
      <c r="H232" s="36">
        <v>0</v>
      </c>
      <c r="I232" s="40">
        <v>0</v>
      </c>
      <c r="J232" s="36">
        <v>1</v>
      </c>
      <c r="K232" s="40">
        <v>0</v>
      </c>
      <c r="L232" s="36">
        <v>0</v>
      </c>
      <c r="M232" s="40">
        <v>1</v>
      </c>
      <c r="N232" s="36"/>
      <c r="O232" s="40"/>
      <c r="P232" s="36"/>
      <c r="Q232" s="40"/>
      <c r="R232" s="36"/>
      <c r="S232" s="40"/>
      <c r="T232" s="36"/>
      <c r="U232" s="40"/>
      <c r="V232" s="36"/>
      <c r="W232" s="40"/>
      <c r="X232" s="36"/>
      <c r="Y232" s="40"/>
      <c r="Z232" s="36"/>
      <c r="AA232" s="40"/>
      <c r="AB232" s="36"/>
      <c r="AC232" s="40"/>
      <c r="AD232" s="36"/>
      <c r="AE232" s="40"/>
      <c r="AF232" s="36"/>
      <c r="AG232" s="40"/>
      <c r="AH232" s="36"/>
      <c r="AI232" s="40"/>
      <c r="AJ232" s="36"/>
      <c r="AK232" s="40"/>
      <c r="AL232" s="36"/>
      <c r="AM232" s="347"/>
      <c r="AN232" s="363">
        <v>1</v>
      </c>
      <c r="AO232" s="373">
        <v>0</v>
      </c>
      <c r="AP232" s="57">
        <v>0</v>
      </c>
      <c r="AQ232" s="40">
        <v>0</v>
      </c>
      <c r="AR232" s="240">
        <v>0</v>
      </c>
      <c r="AS232" s="36">
        <v>0</v>
      </c>
      <c r="AT232" s="40">
        <v>0</v>
      </c>
      <c r="AU232" s="40">
        <v>0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0</v>
      </c>
      <c r="D233" s="442">
        <f t="shared" si="66"/>
        <v>0</v>
      </c>
      <c r="E233" s="1604">
        <f t="shared" si="67"/>
        <v>0</v>
      </c>
      <c r="F233" s="36"/>
      <c r="G233" s="40"/>
      <c r="H233" s="36"/>
      <c r="I233" s="40"/>
      <c r="J233" s="36"/>
      <c r="K233" s="40"/>
      <c r="L233" s="36"/>
      <c r="M233" s="40"/>
      <c r="N233" s="36"/>
      <c r="O233" s="40"/>
      <c r="P233" s="36"/>
      <c r="Q233" s="40"/>
      <c r="R233" s="36"/>
      <c r="S233" s="40"/>
      <c r="T233" s="36"/>
      <c r="U233" s="40"/>
      <c r="V233" s="36"/>
      <c r="W233" s="40"/>
      <c r="X233" s="36"/>
      <c r="Y233" s="40"/>
      <c r="Z233" s="36"/>
      <c r="AA233" s="40"/>
      <c r="AB233" s="36"/>
      <c r="AC233" s="40"/>
      <c r="AD233" s="36"/>
      <c r="AE233" s="40"/>
      <c r="AF233" s="36"/>
      <c r="AG233" s="40"/>
      <c r="AH233" s="36"/>
      <c r="AI233" s="40"/>
      <c r="AJ233" s="36"/>
      <c r="AK233" s="40"/>
      <c r="AL233" s="36"/>
      <c r="AM233" s="347"/>
      <c r="AN233" s="363">
        <v>0</v>
      </c>
      <c r="AO233" s="373">
        <v>0</v>
      </c>
      <c r="AP233" s="57">
        <v>0</v>
      </c>
      <c r="AQ233" s="40">
        <v>0</v>
      </c>
      <c r="AR233" s="240">
        <v>0</v>
      </c>
      <c r="AS233" s="36">
        <v>0</v>
      </c>
      <c r="AT233" s="40">
        <v>0</v>
      </c>
      <c r="AU233" s="40">
        <v>0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1604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>
        <v>0</v>
      </c>
      <c r="AO234" s="373">
        <v>0</v>
      </c>
      <c r="AP234" s="57">
        <v>0</v>
      </c>
      <c r="AQ234" s="40"/>
      <c r="AR234" s="240"/>
      <c r="AS234" s="379"/>
      <c r="AT234" s="40"/>
      <c r="AU234" s="40">
        <v>0</v>
      </c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2</v>
      </c>
      <c r="D235" s="442">
        <f t="shared" ref="D235:E241" si="76">SUM(F235+H235+J235+L235+N235+P235+R235+T235+V235+X235+Z235+AB235+AD235+AF235+AH235+AJ235+AL235)</f>
        <v>1</v>
      </c>
      <c r="E235" s="1604">
        <f t="shared" si="76"/>
        <v>1</v>
      </c>
      <c r="F235" s="36">
        <v>0</v>
      </c>
      <c r="G235" s="40">
        <v>0</v>
      </c>
      <c r="H235" s="36">
        <v>0</v>
      </c>
      <c r="I235" s="40">
        <v>0</v>
      </c>
      <c r="J235" s="36">
        <v>0</v>
      </c>
      <c r="K235" s="40">
        <v>0</v>
      </c>
      <c r="L235" s="36">
        <v>0</v>
      </c>
      <c r="M235" s="40">
        <v>0</v>
      </c>
      <c r="N235" s="36">
        <v>0</v>
      </c>
      <c r="O235" s="40">
        <v>0</v>
      </c>
      <c r="P235" s="36">
        <v>0</v>
      </c>
      <c r="Q235" s="40">
        <v>0</v>
      </c>
      <c r="R235" s="36">
        <v>0</v>
      </c>
      <c r="S235" s="40">
        <v>0</v>
      </c>
      <c r="T235" s="36">
        <v>0</v>
      </c>
      <c r="U235" s="40">
        <v>0</v>
      </c>
      <c r="V235" s="36">
        <v>0</v>
      </c>
      <c r="W235" s="40">
        <v>0</v>
      </c>
      <c r="X235" s="36">
        <v>1</v>
      </c>
      <c r="Y235" s="40">
        <v>0</v>
      </c>
      <c r="Z235" s="36">
        <v>0</v>
      </c>
      <c r="AA235" s="40">
        <v>0</v>
      </c>
      <c r="AB235" s="36">
        <v>0</v>
      </c>
      <c r="AC235" s="40">
        <v>0</v>
      </c>
      <c r="AD235" s="36">
        <v>0</v>
      </c>
      <c r="AE235" s="40">
        <v>0</v>
      </c>
      <c r="AF235" s="36">
        <v>0</v>
      </c>
      <c r="AG235" s="40">
        <v>1</v>
      </c>
      <c r="AH235" s="36"/>
      <c r="AI235" s="40"/>
      <c r="AJ235" s="36"/>
      <c r="AK235" s="40"/>
      <c r="AL235" s="36"/>
      <c r="AM235" s="347"/>
      <c r="AN235" s="363">
        <v>0</v>
      </c>
      <c r="AO235" s="373">
        <v>0</v>
      </c>
      <c r="AP235" s="57">
        <v>2</v>
      </c>
      <c r="AQ235" s="40">
        <v>0</v>
      </c>
      <c r="AR235" s="240">
        <v>0</v>
      </c>
      <c r="AS235" s="36">
        <v>0</v>
      </c>
      <c r="AT235" s="40">
        <v>0</v>
      </c>
      <c r="AU235" s="40">
        <v>0</v>
      </c>
      <c r="AV235" s="40">
        <v>0</v>
      </c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1604">
        <f t="shared" si="76"/>
        <v>0</v>
      </c>
      <c r="F236" s="36">
        <v>0</v>
      </c>
      <c r="G236" s="40">
        <v>0</v>
      </c>
      <c r="H236" s="36">
        <v>0</v>
      </c>
      <c r="I236" s="40">
        <v>0</v>
      </c>
      <c r="J236" s="36">
        <v>0</v>
      </c>
      <c r="K236" s="40">
        <v>0</v>
      </c>
      <c r="L236" s="36">
        <v>0</v>
      </c>
      <c r="M236" s="40">
        <v>0</v>
      </c>
      <c r="N236" s="36">
        <v>0</v>
      </c>
      <c r="O236" s="40">
        <v>0</v>
      </c>
      <c r="P236" s="36">
        <v>0</v>
      </c>
      <c r="Q236" s="40">
        <v>0</v>
      </c>
      <c r="R236" s="36">
        <v>0</v>
      </c>
      <c r="S236" s="40">
        <v>0</v>
      </c>
      <c r="T236" s="36">
        <v>0</v>
      </c>
      <c r="U236" s="40">
        <v>0</v>
      </c>
      <c r="V236" s="36">
        <v>0</v>
      </c>
      <c r="W236" s="40">
        <v>0</v>
      </c>
      <c r="X236" s="36">
        <v>0</v>
      </c>
      <c r="Y236" s="40">
        <v>0</v>
      </c>
      <c r="Z236" s="36">
        <v>0</v>
      </c>
      <c r="AA236" s="40">
        <v>0</v>
      </c>
      <c r="AB236" s="36">
        <v>0</v>
      </c>
      <c r="AC236" s="40">
        <v>0</v>
      </c>
      <c r="AD236" s="36">
        <v>0</v>
      </c>
      <c r="AE236" s="40">
        <v>0</v>
      </c>
      <c r="AF236" s="36">
        <v>0</v>
      </c>
      <c r="AG236" s="40">
        <v>0</v>
      </c>
      <c r="AH236" s="36"/>
      <c r="AI236" s="40"/>
      <c r="AJ236" s="36"/>
      <c r="AK236" s="40"/>
      <c r="AL236" s="36"/>
      <c r="AM236" s="347"/>
      <c r="AN236" s="363">
        <v>0</v>
      </c>
      <c r="AO236" s="373">
        <v>0</v>
      </c>
      <c r="AP236" s="57">
        <v>0</v>
      </c>
      <c r="AQ236" s="40">
        <v>0</v>
      </c>
      <c r="AR236" s="240">
        <v>0</v>
      </c>
      <c r="AS236" s="36">
        <v>0</v>
      </c>
      <c r="AT236" s="40">
        <v>0</v>
      </c>
      <c r="AU236" s="40">
        <v>0</v>
      </c>
      <c r="AV236" s="40">
        <v>0</v>
      </c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1</v>
      </c>
      <c r="D237" s="442">
        <f t="shared" si="76"/>
        <v>0</v>
      </c>
      <c r="E237" s="1604">
        <f t="shared" si="76"/>
        <v>1</v>
      </c>
      <c r="F237" s="36">
        <v>0</v>
      </c>
      <c r="G237" s="40">
        <v>0</v>
      </c>
      <c r="H237" s="36">
        <v>0</v>
      </c>
      <c r="I237" s="40">
        <v>0</v>
      </c>
      <c r="J237" s="36">
        <v>0</v>
      </c>
      <c r="K237" s="40">
        <v>0</v>
      </c>
      <c r="L237" s="36">
        <v>0</v>
      </c>
      <c r="M237" s="40">
        <v>1</v>
      </c>
      <c r="N237" s="36">
        <v>0</v>
      </c>
      <c r="O237" s="40">
        <v>0</v>
      </c>
      <c r="P237" s="36">
        <v>0</v>
      </c>
      <c r="Q237" s="40">
        <v>0</v>
      </c>
      <c r="R237" s="36">
        <v>0</v>
      </c>
      <c r="S237" s="40">
        <v>0</v>
      </c>
      <c r="T237" s="36">
        <v>0</v>
      </c>
      <c r="U237" s="40">
        <v>0</v>
      </c>
      <c r="V237" s="36">
        <v>0</v>
      </c>
      <c r="W237" s="40">
        <v>0</v>
      </c>
      <c r="X237" s="36">
        <v>0</v>
      </c>
      <c r="Y237" s="40">
        <v>0</v>
      </c>
      <c r="Z237" s="36">
        <v>0</v>
      </c>
      <c r="AA237" s="40">
        <v>0</v>
      </c>
      <c r="AB237" s="36">
        <v>0</v>
      </c>
      <c r="AC237" s="40">
        <v>0</v>
      </c>
      <c r="AD237" s="36">
        <v>0</v>
      </c>
      <c r="AE237" s="40">
        <v>0</v>
      </c>
      <c r="AF237" s="36">
        <v>0</v>
      </c>
      <c r="AG237" s="40">
        <v>0</v>
      </c>
      <c r="AH237" s="36"/>
      <c r="AI237" s="40"/>
      <c r="AJ237" s="36"/>
      <c r="AK237" s="40"/>
      <c r="AL237" s="36"/>
      <c r="AM237" s="347"/>
      <c r="AN237" s="363">
        <v>0</v>
      </c>
      <c r="AO237" s="373">
        <v>0</v>
      </c>
      <c r="AP237" s="57">
        <v>0</v>
      </c>
      <c r="AQ237" s="40">
        <v>0</v>
      </c>
      <c r="AR237" s="240">
        <v>0</v>
      </c>
      <c r="AS237" s="36">
        <v>0</v>
      </c>
      <c r="AT237" s="40">
        <v>0</v>
      </c>
      <c r="AU237" s="40">
        <v>0</v>
      </c>
      <c r="AV237" s="40">
        <v>0</v>
      </c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648"/>
      <c r="B238" s="498" t="s">
        <v>208</v>
      </c>
      <c r="C238" s="451">
        <f t="shared" si="75"/>
        <v>0</v>
      </c>
      <c r="D238" s="444">
        <f t="shared" si="76"/>
        <v>0</v>
      </c>
      <c r="E238" s="1612">
        <f t="shared" si="76"/>
        <v>0</v>
      </c>
      <c r="F238" s="58"/>
      <c r="G238" s="60"/>
      <c r="H238" s="58"/>
      <c r="I238" s="60"/>
      <c r="J238" s="58"/>
      <c r="K238" s="60"/>
      <c r="L238" s="58"/>
      <c r="M238" s="60"/>
      <c r="N238" s="58"/>
      <c r="O238" s="60"/>
      <c r="P238" s="58"/>
      <c r="Q238" s="60"/>
      <c r="R238" s="58"/>
      <c r="S238" s="60"/>
      <c r="T238" s="58"/>
      <c r="U238" s="60"/>
      <c r="V238" s="58"/>
      <c r="W238" s="60"/>
      <c r="X238" s="58"/>
      <c r="Y238" s="60"/>
      <c r="Z238" s="58"/>
      <c r="AA238" s="60"/>
      <c r="AB238" s="58"/>
      <c r="AC238" s="60"/>
      <c r="AD238" s="58"/>
      <c r="AE238" s="60"/>
      <c r="AF238" s="58"/>
      <c r="AG238" s="60"/>
      <c r="AH238" s="58"/>
      <c r="AI238" s="60"/>
      <c r="AJ238" s="58"/>
      <c r="AK238" s="60"/>
      <c r="AL238" s="58"/>
      <c r="AM238" s="352"/>
      <c r="AN238" s="490"/>
      <c r="AO238" s="244"/>
      <c r="AP238" s="63"/>
      <c r="AQ238" s="60"/>
      <c r="AR238" s="307"/>
      <c r="AS238" s="58"/>
      <c r="AT238" s="60"/>
      <c r="AU238" s="60">
        <v>0</v>
      </c>
      <c r="AV238" s="60"/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088" t="s">
        <v>209</v>
      </c>
      <c r="B239" s="2142" t="s">
        <v>210</v>
      </c>
      <c r="C239" s="2117">
        <f t="shared" si="75"/>
        <v>0</v>
      </c>
      <c r="D239" s="2118">
        <f t="shared" si="76"/>
        <v>0</v>
      </c>
      <c r="E239" s="2116">
        <f t="shared" si="76"/>
        <v>0</v>
      </c>
      <c r="F239" s="2019"/>
      <c r="G239" s="2020"/>
      <c r="H239" s="2019"/>
      <c r="I239" s="2020"/>
      <c r="J239" s="2019"/>
      <c r="K239" s="2020"/>
      <c r="L239" s="2019"/>
      <c r="M239" s="2020"/>
      <c r="N239" s="2019"/>
      <c r="O239" s="2020"/>
      <c r="P239" s="2019"/>
      <c r="Q239" s="2020"/>
      <c r="R239" s="2019"/>
      <c r="S239" s="2020"/>
      <c r="T239" s="2019"/>
      <c r="U239" s="2020"/>
      <c r="V239" s="2019"/>
      <c r="W239" s="2020"/>
      <c r="X239" s="2019"/>
      <c r="Y239" s="2020"/>
      <c r="Z239" s="2019"/>
      <c r="AA239" s="2020"/>
      <c r="AB239" s="2019"/>
      <c r="AC239" s="2020"/>
      <c r="AD239" s="2019"/>
      <c r="AE239" s="2020"/>
      <c r="AF239" s="2019"/>
      <c r="AG239" s="2020"/>
      <c r="AH239" s="2019"/>
      <c r="AI239" s="2020"/>
      <c r="AJ239" s="804"/>
      <c r="AK239" s="587"/>
      <c r="AL239" s="2019"/>
      <c r="AM239" s="2087"/>
      <c r="AN239" s="363"/>
      <c r="AO239" s="373"/>
      <c r="AP239" s="57"/>
      <c r="AQ239" s="2020"/>
      <c r="AR239" s="2024"/>
      <c r="AS239" s="2019"/>
      <c r="AT239" s="2020"/>
      <c r="AU239" s="2020">
        <v>0</v>
      </c>
      <c r="AV239" s="2020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1604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>
        <v>0</v>
      </c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1607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>
        <v>0</v>
      </c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088" t="s">
        <v>213</v>
      </c>
      <c r="B242" s="2133" t="s">
        <v>214</v>
      </c>
      <c r="C242" s="2117">
        <f t="shared" si="75"/>
        <v>3</v>
      </c>
      <c r="D242" s="2118">
        <f>SUM(F242+H242+J242+L242+N242)</f>
        <v>3</v>
      </c>
      <c r="E242" s="2116">
        <f>SUM(G242+I242+K242+M242+O242)</f>
        <v>0</v>
      </c>
      <c r="F242" s="2019">
        <v>0</v>
      </c>
      <c r="G242" s="2020">
        <v>0</v>
      </c>
      <c r="H242" s="2019">
        <v>1</v>
      </c>
      <c r="I242" s="2020">
        <v>0</v>
      </c>
      <c r="J242" s="2019">
        <v>2</v>
      </c>
      <c r="K242" s="2020"/>
      <c r="L242" s="2019"/>
      <c r="M242" s="2020"/>
      <c r="N242" s="2019"/>
      <c r="O242" s="2020"/>
      <c r="P242" s="2128"/>
      <c r="Q242" s="2129"/>
      <c r="R242" s="2128"/>
      <c r="S242" s="2129"/>
      <c r="T242" s="2128"/>
      <c r="U242" s="2129"/>
      <c r="V242" s="2128"/>
      <c r="W242" s="2129"/>
      <c r="X242" s="2128"/>
      <c r="Y242" s="2129"/>
      <c r="Z242" s="2128"/>
      <c r="AA242" s="2129"/>
      <c r="AB242" s="2128"/>
      <c r="AC242" s="2129"/>
      <c r="AD242" s="2128"/>
      <c r="AE242" s="2129"/>
      <c r="AF242" s="2128"/>
      <c r="AG242" s="2129"/>
      <c r="AH242" s="2128"/>
      <c r="AI242" s="2129"/>
      <c r="AJ242" s="2128"/>
      <c r="AK242" s="2129"/>
      <c r="AL242" s="2128"/>
      <c r="AM242" s="2143"/>
      <c r="AN242" s="2088">
        <v>0</v>
      </c>
      <c r="AO242" s="2022">
        <v>0</v>
      </c>
      <c r="AP242" s="2020">
        <v>0</v>
      </c>
      <c r="AQ242" s="2020">
        <v>0</v>
      </c>
      <c r="AR242" s="2131"/>
      <c r="AS242" s="2019">
        <v>0</v>
      </c>
      <c r="AT242" s="2020">
        <v>0</v>
      </c>
      <c r="AU242" s="2020">
        <v>1</v>
      </c>
      <c r="AV242" s="2020">
        <v>0</v>
      </c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1604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>
        <v>0</v>
      </c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1604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>
        <v>0</v>
      </c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1</v>
      </c>
      <c r="D245" s="455">
        <f t="shared" si="77"/>
        <v>1</v>
      </c>
      <c r="E245" s="1607">
        <f t="shared" si="77"/>
        <v>0</v>
      </c>
      <c r="F245" s="43">
        <v>0</v>
      </c>
      <c r="G245" s="63">
        <v>0</v>
      </c>
      <c r="H245" s="43">
        <v>1</v>
      </c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>
        <v>0</v>
      </c>
      <c r="AO245" s="373">
        <v>0</v>
      </c>
      <c r="AP245" s="48">
        <v>0</v>
      </c>
      <c r="AQ245" s="43">
        <v>0</v>
      </c>
      <c r="AR245" s="504"/>
      <c r="AS245" s="43">
        <v>0</v>
      </c>
      <c r="AT245" s="63">
        <v>0</v>
      </c>
      <c r="AU245" s="63">
        <v>1</v>
      </c>
      <c r="AV245" s="63">
        <v>0</v>
      </c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088" t="s">
        <v>218</v>
      </c>
      <c r="B246" s="2144" t="s">
        <v>248</v>
      </c>
      <c r="C246" s="436">
        <f t="shared" si="75"/>
        <v>2</v>
      </c>
      <c r="D246" s="437">
        <f t="shared" ref="D246:E264" si="78">SUM(F246+H246+J246+L246+N246+P246+R246+T246+V246+X246+Z246+AB246+AD246+AF246+AH246+AJ246+AL246)</f>
        <v>0</v>
      </c>
      <c r="E246" s="1614">
        <f>SUM(G246+I246+K246+M246+O246+Q246+S246+U246+W246+Y246+AA246+AC246+AE246+AG246+AI246+AK246+AM246)</f>
        <v>2</v>
      </c>
      <c r="F246" s="55">
        <v>0</v>
      </c>
      <c r="G246" s="57">
        <v>0</v>
      </c>
      <c r="H246" s="55">
        <v>0</v>
      </c>
      <c r="I246" s="57">
        <v>0</v>
      </c>
      <c r="J246" s="55">
        <v>0</v>
      </c>
      <c r="K246" s="57">
        <v>0</v>
      </c>
      <c r="L246" s="55">
        <v>0</v>
      </c>
      <c r="M246" s="57">
        <v>2</v>
      </c>
      <c r="N246" s="55"/>
      <c r="O246" s="57"/>
      <c r="P246" s="55"/>
      <c r="Q246" s="57"/>
      <c r="R246" s="55"/>
      <c r="S246" s="57"/>
      <c r="T246" s="55"/>
      <c r="U246" s="57"/>
      <c r="V246" s="55"/>
      <c r="W246" s="57"/>
      <c r="X246" s="55"/>
      <c r="Y246" s="57"/>
      <c r="Z246" s="55"/>
      <c r="AA246" s="57"/>
      <c r="AB246" s="55"/>
      <c r="AC246" s="57"/>
      <c r="AD246" s="55"/>
      <c r="AE246" s="57"/>
      <c r="AF246" s="55"/>
      <c r="AG246" s="57"/>
      <c r="AH246" s="55"/>
      <c r="AI246" s="57"/>
      <c r="AJ246" s="55"/>
      <c r="AK246" s="57"/>
      <c r="AL246" s="55"/>
      <c r="AM246" s="2134"/>
      <c r="AN246" s="2022">
        <v>0</v>
      </c>
      <c r="AO246" s="2089">
        <v>0</v>
      </c>
      <c r="AP246" s="2045">
        <v>0</v>
      </c>
      <c r="AQ246" s="57">
        <v>0</v>
      </c>
      <c r="AR246" s="57">
        <v>0</v>
      </c>
      <c r="AS246" s="2019">
        <v>0</v>
      </c>
      <c r="AT246" s="40">
        <v>0</v>
      </c>
      <c r="AU246" s="40">
        <v>0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1613" t="s">
        <v>220</v>
      </c>
      <c r="C247" s="441">
        <f t="shared" si="75"/>
        <v>0</v>
      </c>
      <c r="D247" s="442">
        <f t="shared" si="78"/>
        <v>0</v>
      </c>
      <c r="E247" s="1604">
        <f t="shared" si="78"/>
        <v>0</v>
      </c>
      <c r="F247" s="36"/>
      <c r="G247" s="40"/>
      <c r="H247" s="36"/>
      <c r="I247" s="40"/>
      <c r="J247" s="36"/>
      <c r="K247" s="40"/>
      <c r="L247" s="36"/>
      <c r="M247" s="40"/>
      <c r="N247" s="36"/>
      <c r="O247" s="40"/>
      <c r="P247" s="36"/>
      <c r="Q247" s="40"/>
      <c r="R247" s="36"/>
      <c r="S247" s="40"/>
      <c r="T247" s="36"/>
      <c r="U247" s="40"/>
      <c r="V247" s="36"/>
      <c r="W247" s="40"/>
      <c r="X247" s="36"/>
      <c r="Y247" s="40"/>
      <c r="Z247" s="36"/>
      <c r="AA247" s="40"/>
      <c r="AB247" s="36"/>
      <c r="AC247" s="40"/>
      <c r="AD247" s="36"/>
      <c r="AE247" s="40"/>
      <c r="AF247" s="36"/>
      <c r="AG247" s="40"/>
      <c r="AH247" s="36"/>
      <c r="AI247" s="40"/>
      <c r="AJ247" s="36"/>
      <c r="AK247" s="40"/>
      <c r="AL247" s="36"/>
      <c r="AM247" s="39"/>
      <c r="AN247" s="237"/>
      <c r="AO247" s="37"/>
      <c r="AP247" s="41"/>
      <c r="AQ247" s="40"/>
      <c r="AR247" s="40"/>
      <c r="AS247" s="36"/>
      <c r="AT247" s="40"/>
      <c r="AU247" s="40"/>
      <c r="AV247" s="40"/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1613" t="s">
        <v>221</v>
      </c>
      <c r="C248" s="441">
        <f t="shared" si="75"/>
        <v>0</v>
      </c>
      <c r="D248" s="442">
        <f t="shared" si="78"/>
        <v>0</v>
      </c>
      <c r="E248" s="1604">
        <f t="shared" si="78"/>
        <v>0</v>
      </c>
      <c r="F248" s="36"/>
      <c r="G248" s="40"/>
      <c r="H248" s="36"/>
      <c r="I248" s="40"/>
      <c r="J248" s="36"/>
      <c r="K248" s="40"/>
      <c r="L248" s="36"/>
      <c r="M248" s="40"/>
      <c r="N248" s="36"/>
      <c r="O248" s="40"/>
      <c r="P248" s="36"/>
      <c r="Q248" s="40"/>
      <c r="R248" s="36"/>
      <c r="S248" s="40"/>
      <c r="T248" s="36"/>
      <c r="U248" s="40"/>
      <c r="V248" s="36"/>
      <c r="W248" s="40"/>
      <c r="X248" s="36"/>
      <c r="Y248" s="40"/>
      <c r="Z248" s="36"/>
      <c r="AA248" s="40"/>
      <c r="AB248" s="36"/>
      <c r="AC248" s="40"/>
      <c r="AD248" s="36"/>
      <c r="AE248" s="40"/>
      <c r="AF248" s="36"/>
      <c r="AG248" s="40"/>
      <c r="AH248" s="36"/>
      <c r="AI248" s="40"/>
      <c r="AJ248" s="36"/>
      <c r="AK248" s="40"/>
      <c r="AL248" s="36"/>
      <c r="AM248" s="39"/>
      <c r="AN248" s="237"/>
      <c r="AO248" s="37"/>
      <c r="AP248" s="41"/>
      <c r="AQ248" s="40"/>
      <c r="AR248" s="40"/>
      <c r="AS248" s="36"/>
      <c r="AT248" s="40"/>
      <c r="AU248" s="40"/>
      <c r="AV248" s="40"/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1613" t="s">
        <v>222</v>
      </c>
      <c r="C249" s="441">
        <f t="shared" si="75"/>
        <v>0</v>
      </c>
      <c r="D249" s="442">
        <f t="shared" si="78"/>
        <v>0</v>
      </c>
      <c r="E249" s="1604">
        <f t="shared" si="78"/>
        <v>0</v>
      </c>
      <c r="F249" s="36"/>
      <c r="G249" s="40"/>
      <c r="H249" s="36"/>
      <c r="I249" s="40"/>
      <c r="J249" s="36"/>
      <c r="K249" s="40"/>
      <c r="L249" s="36"/>
      <c r="M249" s="40"/>
      <c r="N249" s="36"/>
      <c r="O249" s="40"/>
      <c r="P249" s="36"/>
      <c r="Q249" s="40"/>
      <c r="R249" s="36"/>
      <c r="S249" s="40"/>
      <c r="T249" s="36"/>
      <c r="U249" s="40"/>
      <c r="V249" s="36"/>
      <c r="W249" s="40"/>
      <c r="X249" s="36"/>
      <c r="Y249" s="40"/>
      <c r="Z249" s="36"/>
      <c r="AA249" s="40"/>
      <c r="AB249" s="36"/>
      <c r="AC249" s="40"/>
      <c r="AD249" s="36"/>
      <c r="AE249" s="40"/>
      <c r="AF249" s="36"/>
      <c r="AG249" s="40"/>
      <c r="AH249" s="36"/>
      <c r="AI249" s="40"/>
      <c r="AJ249" s="36"/>
      <c r="AK249" s="40"/>
      <c r="AL249" s="36"/>
      <c r="AM249" s="39"/>
      <c r="AN249" s="237"/>
      <c r="AO249" s="37"/>
      <c r="AP249" s="41"/>
      <c r="AQ249" s="40"/>
      <c r="AR249" s="40"/>
      <c r="AS249" s="36"/>
      <c r="AT249" s="40"/>
      <c r="AU249" s="40"/>
      <c r="AV249" s="40"/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1613" t="s">
        <v>223</v>
      </c>
      <c r="C250" s="436">
        <f t="shared" si="75"/>
        <v>2</v>
      </c>
      <c r="D250" s="437">
        <f t="shared" si="78"/>
        <v>1</v>
      </c>
      <c r="E250" s="1614">
        <f t="shared" si="78"/>
        <v>1</v>
      </c>
      <c r="F250" s="36">
        <v>0</v>
      </c>
      <c r="G250" s="40">
        <v>0</v>
      </c>
      <c r="H250" s="36">
        <v>0</v>
      </c>
      <c r="I250" s="40">
        <v>0</v>
      </c>
      <c r="J250" s="36">
        <v>0</v>
      </c>
      <c r="K250" s="40">
        <v>1</v>
      </c>
      <c r="L250" s="36">
        <v>1</v>
      </c>
      <c r="M250" s="40"/>
      <c r="N250" s="36"/>
      <c r="O250" s="40"/>
      <c r="P250" s="36"/>
      <c r="Q250" s="40"/>
      <c r="R250" s="36"/>
      <c r="S250" s="40"/>
      <c r="T250" s="36"/>
      <c r="U250" s="40"/>
      <c r="V250" s="36"/>
      <c r="W250" s="40"/>
      <c r="X250" s="36"/>
      <c r="Y250" s="40"/>
      <c r="Z250" s="36"/>
      <c r="AA250" s="40"/>
      <c r="AB250" s="36"/>
      <c r="AC250" s="40"/>
      <c r="AD250" s="36"/>
      <c r="AE250" s="40"/>
      <c r="AF250" s="36"/>
      <c r="AG250" s="40"/>
      <c r="AH250" s="36"/>
      <c r="AI250" s="40"/>
      <c r="AJ250" s="36"/>
      <c r="AK250" s="40"/>
      <c r="AL250" s="36"/>
      <c r="AM250" s="39"/>
      <c r="AN250" s="237">
        <v>0</v>
      </c>
      <c r="AO250" s="37">
        <v>0</v>
      </c>
      <c r="AP250" s="41">
        <v>0</v>
      </c>
      <c r="AQ250" s="40">
        <v>0</v>
      </c>
      <c r="AR250" s="40">
        <v>0</v>
      </c>
      <c r="AS250" s="36">
        <v>0</v>
      </c>
      <c r="AT250" s="40">
        <v>0</v>
      </c>
      <c r="AU250" s="40">
        <v>0</v>
      </c>
      <c r="AV250" s="40"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648"/>
      <c r="B251" s="469" t="s">
        <v>224</v>
      </c>
      <c r="C251" s="1588">
        <f t="shared" si="75"/>
        <v>0</v>
      </c>
      <c r="D251" s="432">
        <f t="shared" si="78"/>
        <v>0</v>
      </c>
      <c r="E251" s="416">
        <f t="shared" si="78"/>
        <v>0</v>
      </c>
      <c r="F251" s="36"/>
      <c r="G251" s="40"/>
      <c r="H251" s="36"/>
      <c r="I251" s="40"/>
      <c r="J251" s="36"/>
      <c r="K251" s="40"/>
      <c r="L251" s="36"/>
      <c r="M251" s="40"/>
      <c r="N251" s="36"/>
      <c r="O251" s="40"/>
      <c r="P251" s="36"/>
      <c r="Q251" s="40"/>
      <c r="R251" s="36"/>
      <c r="S251" s="40"/>
      <c r="T251" s="36"/>
      <c r="U251" s="40"/>
      <c r="V251" s="36"/>
      <c r="W251" s="40"/>
      <c r="X251" s="36"/>
      <c r="Y251" s="40"/>
      <c r="Z251" s="36"/>
      <c r="AA251" s="40"/>
      <c r="AB251" s="36"/>
      <c r="AC251" s="40"/>
      <c r="AD251" s="36"/>
      <c r="AE251" s="40"/>
      <c r="AF251" s="36"/>
      <c r="AG251" s="40"/>
      <c r="AH251" s="36"/>
      <c r="AI251" s="40"/>
      <c r="AJ251" s="36"/>
      <c r="AK251" s="40"/>
      <c r="AL251" s="43"/>
      <c r="AM251" s="46"/>
      <c r="AN251" s="244"/>
      <c r="AO251" s="44"/>
      <c r="AP251" s="48"/>
      <c r="AQ251" s="63"/>
      <c r="AR251" s="63"/>
      <c r="AS251" s="36"/>
      <c r="AT251" s="40"/>
      <c r="AU251" s="40"/>
      <c r="AV251" s="40"/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088" t="s">
        <v>225</v>
      </c>
      <c r="B252" s="2144" t="s">
        <v>226</v>
      </c>
      <c r="C252" s="2117">
        <f t="shared" si="75"/>
        <v>0</v>
      </c>
      <c r="D252" s="2118">
        <f t="shared" si="78"/>
        <v>0</v>
      </c>
      <c r="E252" s="2116">
        <f t="shared" si="78"/>
        <v>0</v>
      </c>
      <c r="F252" s="2019"/>
      <c r="G252" s="2020"/>
      <c r="H252" s="2019"/>
      <c r="I252" s="2020"/>
      <c r="J252" s="2019"/>
      <c r="K252" s="2020"/>
      <c r="L252" s="2019"/>
      <c r="M252" s="2020"/>
      <c r="N252" s="2019"/>
      <c r="O252" s="2020"/>
      <c r="P252" s="2019"/>
      <c r="Q252" s="2020"/>
      <c r="R252" s="2019"/>
      <c r="S252" s="2020"/>
      <c r="T252" s="2019"/>
      <c r="U252" s="2020"/>
      <c r="V252" s="2019"/>
      <c r="W252" s="2020"/>
      <c r="X252" s="2019"/>
      <c r="Y252" s="2020"/>
      <c r="Z252" s="2019"/>
      <c r="AA252" s="2020"/>
      <c r="AB252" s="2019"/>
      <c r="AC252" s="2020"/>
      <c r="AD252" s="2019"/>
      <c r="AE252" s="2020"/>
      <c r="AF252" s="2019"/>
      <c r="AG252" s="2020"/>
      <c r="AH252" s="2019"/>
      <c r="AI252" s="2020"/>
      <c r="AJ252" s="2019"/>
      <c r="AK252" s="2020"/>
      <c r="AL252" s="2019"/>
      <c r="AM252" s="2087"/>
      <c r="AN252" s="363"/>
      <c r="AO252" s="373"/>
      <c r="AP252" s="57"/>
      <c r="AQ252" s="507"/>
      <c r="AR252" s="508"/>
      <c r="AS252" s="2019"/>
      <c r="AT252" s="2020"/>
      <c r="AU252" s="2020"/>
      <c r="AV252" s="2020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1603" t="s">
        <v>227</v>
      </c>
      <c r="C253" s="436">
        <f t="shared" si="75"/>
        <v>0</v>
      </c>
      <c r="D253" s="437">
        <f t="shared" si="78"/>
        <v>0</v>
      </c>
      <c r="E253" s="1614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648"/>
      <c r="B254" s="1606" t="s">
        <v>228</v>
      </c>
      <c r="C254" s="2120">
        <f t="shared" si="75"/>
        <v>0</v>
      </c>
      <c r="D254" s="714">
        <f t="shared" si="78"/>
        <v>0</v>
      </c>
      <c r="E254" s="427">
        <f t="shared" si="78"/>
        <v>0</v>
      </c>
      <c r="F254" s="1757"/>
      <c r="G254" s="106"/>
      <c r="H254" s="1757"/>
      <c r="I254" s="106"/>
      <c r="J254" s="1757"/>
      <c r="K254" s="106"/>
      <c r="L254" s="1757"/>
      <c r="M254" s="106"/>
      <c r="N254" s="1757"/>
      <c r="O254" s="106"/>
      <c r="P254" s="1757"/>
      <c r="Q254" s="106"/>
      <c r="R254" s="1757"/>
      <c r="S254" s="106"/>
      <c r="T254" s="1757"/>
      <c r="U254" s="106"/>
      <c r="V254" s="1757"/>
      <c r="W254" s="106"/>
      <c r="X254" s="1757"/>
      <c r="Y254" s="106"/>
      <c r="Z254" s="1757"/>
      <c r="AA254" s="106"/>
      <c r="AB254" s="1757"/>
      <c r="AC254" s="106"/>
      <c r="AD254" s="1757"/>
      <c r="AE254" s="106"/>
      <c r="AF254" s="1757"/>
      <c r="AG254" s="106"/>
      <c r="AH254" s="1757"/>
      <c r="AI254" s="106"/>
      <c r="AJ254" s="1757"/>
      <c r="AK254" s="106"/>
      <c r="AL254" s="1757"/>
      <c r="AM254" s="428"/>
      <c r="AN254" s="800"/>
      <c r="AO254" s="827"/>
      <c r="AP254" s="106"/>
      <c r="AQ254" s="384"/>
      <c r="AR254" s="504"/>
      <c r="AS254" s="1757"/>
      <c r="AT254" s="106"/>
      <c r="AU254" s="106"/>
      <c r="AV254" s="106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632" t="s">
        <v>229</v>
      </c>
      <c r="B255" s="5633"/>
      <c r="C255" s="436">
        <f t="shared" si="75"/>
        <v>1</v>
      </c>
      <c r="D255" s="437">
        <f t="shared" si="78"/>
        <v>0</v>
      </c>
      <c r="E255" s="1614">
        <f t="shared" si="78"/>
        <v>1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1</v>
      </c>
      <c r="L255" s="55">
        <v>0</v>
      </c>
      <c r="M255" s="57">
        <v>0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0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/>
      <c r="AE255" s="57"/>
      <c r="AF255" s="55"/>
      <c r="AG255" s="57"/>
      <c r="AH255" s="55"/>
      <c r="AI255" s="57"/>
      <c r="AJ255" s="55"/>
      <c r="AK255" s="57"/>
      <c r="AL255" s="55"/>
      <c r="AM255" s="362"/>
      <c r="AN255" s="363">
        <v>0</v>
      </c>
      <c r="AO255" s="373">
        <v>0</v>
      </c>
      <c r="AP255" s="57">
        <v>0</v>
      </c>
      <c r="AQ255" s="57">
        <v>0</v>
      </c>
      <c r="AR255" s="439">
        <v>0</v>
      </c>
      <c r="AS255" s="55">
        <v>0</v>
      </c>
      <c r="AT255" s="57">
        <v>0</v>
      </c>
      <c r="AU255" s="57">
        <v>0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1604">
        <f t="shared" si="78"/>
        <v>0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0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/>
      <c r="AE256" s="40"/>
      <c r="AF256" s="36"/>
      <c r="AG256" s="40"/>
      <c r="AH256" s="36"/>
      <c r="AI256" s="40"/>
      <c r="AJ256" s="36"/>
      <c r="AK256" s="40"/>
      <c r="AL256" s="36"/>
      <c r="AM256" s="347"/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0</v>
      </c>
      <c r="D257" s="442">
        <f t="shared" si="78"/>
        <v>0</v>
      </c>
      <c r="E257" s="1604">
        <f t="shared" si="78"/>
        <v>0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0</v>
      </c>
      <c r="M257" s="40">
        <v>0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/>
      <c r="AE257" s="40"/>
      <c r="AF257" s="36"/>
      <c r="AG257" s="40"/>
      <c r="AH257" s="36"/>
      <c r="AI257" s="40"/>
      <c r="AJ257" s="36"/>
      <c r="AK257" s="40"/>
      <c r="AL257" s="36"/>
      <c r="AM257" s="347"/>
      <c r="AN257" s="363">
        <v>0</v>
      </c>
      <c r="AO257" s="373">
        <v>0</v>
      </c>
      <c r="AP257" s="57">
        <v>0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4</v>
      </c>
      <c r="D258" s="442">
        <f t="shared" si="78"/>
        <v>2</v>
      </c>
      <c r="E258" s="1604">
        <f t="shared" si="78"/>
        <v>2</v>
      </c>
      <c r="F258" s="36">
        <v>0</v>
      </c>
      <c r="G258" s="40">
        <v>0</v>
      </c>
      <c r="H258" s="36">
        <v>0</v>
      </c>
      <c r="I258" s="40">
        <v>0</v>
      </c>
      <c r="J258" s="36">
        <v>0</v>
      </c>
      <c r="K258" s="40">
        <v>0</v>
      </c>
      <c r="L258" s="36">
        <v>0</v>
      </c>
      <c r="M258" s="40">
        <v>1</v>
      </c>
      <c r="N258" s="36">
        <v>1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0</v>
      </c>
      <c r="AB258" s="36">
        <v>1</v>
      </c>
      <c r="AC258" s="40">
        <v>1</v>
      </c>
      <c r="AD258" s="36"/>
      <c r="AE258" s="40"/>
      <c r="AF258" s="36"/>
      <c r="AG258" s="40"/>
      <c r="AH258" s="36"/>
      <c r="AI258" s="40"/>
      <c r="AJ258" s="36"/>
      <c r="AK258" s="40"/>
      <c r="AL258" s="36"/>
      <c r="AM258" s="347"/>
      <c r="AN258" s="363">
        <v>1</v>
      </c>
      <c r="AO258" s="373">
        <v>0</v>
      </c>
      <c r="AP258" s="57">
        <v>0</v>
      </c>
      <c r="AQ258" s="40">
        <v>0</v>
      </c>
      <c r="AR258" s="240">
        <v>0</v>
      </c>
      <c r="AS258" s="36">
        <v>0</v>
      </c>
      <c r="AT258" s="40">
        <v>0</v>
      </c>
      <c r="AU258" s="40">
        <v>0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088" t="s">
        <v>233</v>
      </c>
      <c r="B259" s="2133" t="s">
        <v>234</v>
      </c>
      <c r="C259" s="441">
        <f t="shared" si="75"/>
        <v>0</v>
      </c>
      <c r="D259" s="442">
        <f t="shared" si="78"/>
        <v>0</v>
      </c>
      <c r="E259" s="1604">
        <f t="shared" si="78"/>
        <v>0</v>
      </c>
      <c r="F259" s="58"/>
      <c r="G259" s="60"/>
      <c r="H259" s="58"/>
      <c r="I259" s="60"/>
      <c r="J259" s="58"/>
      <c r="K259" s="60"/>
      <c r="L259" s="58"/>
      <c r="M259" s="60"/>
      <c r="N259" s="58"/>
      <c r="O259" s="60"/>
      <c r="P259" s="58"/>
      <c r="Q259" s="60"/>
      <c r="R259" s="58"/>
      <c r="S259" s="60"/>
      <c r="T259" s="58"/>
      <c r="U259" s="60"/>
      <c r="V259" s="58"/>
      <c r="W259" s="60"/>
      <c r="X259" s="58"/>
      <c r="Y259" s="60"/>
      <c r="Z259" s="58"/>
      <c r="AA259" s="60"/>
      <c r="AB259" s="58"/>
      <c r="AC259" s="60"/>
      <c r="AD259" s="58"/>
      <c r="AE259" s="60"/>
      <c r="AF259" s="58"/>
      <c r="AG259" s="60"/>
      <c r="AH259" s="58"/>
      <c r="AI259" s="60"/>
      <c r="AJ259" s="58"/>
      <c r="AK259" s="60"/>
      <c r="AL259" s="58"/>
      <c r="AM259" s="352"/>
      <c r="AN259" s="363"/>
      <c r="AO259" s="373"/>
      <c r="AP259" s="57"/>
      <c r="AQ259" s="60"/>
      <c r="AR259" s="307"/>
      <c r="AS259" s="58"/>
      <c r="AT259" s="60"/>
      <c r="AU259" s="60"/>
      <c r="AV259" s="60"/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0</v>
      </c>
      <c r="D260" s="442">
        <f t="shared" si="78"/>
        <v>0</v>
      </c>
      <c r="E260" s="1604">
        <f t="shared" si="78"/>
        <v>0</v>
      </c>
      <c r="F260" s="58"/>
      <c r="G260" s="60"/>
      <c r="H260" s="58"/>
      <c r="I260" s="60"/>
      <c r="J260" s="58"/>
      <c r="K260" s="60"/>
      <c r="L260" s="58"/>
      <c r="M260" s="60"/>
      <c r="N260" s="58"/>
      <c r="O260" s="60"/>
      <c r="P260" s="58"/>
      <c r="Q260" s="60"/>
      <c r="R260" s="58"/>
      <c r="S260" s="60"/>
      <c r="T260" s="58"/>
      <c r="U260" s="60"/>
      <c r="V260" s="58"/>
      <c r="W260" s="60"/>
      <c r="X260" s="58"/>
      <c r="Y260" s="60"/>
      <c r="Z260" s="58"/>
      <c r="AA260" s="60"/>
      <c r="AB260" s="58"/>
      <c r="AC260" s="60"/>
      <c r="AD260" s="58"/>
      <c r="AE260" s="60"/>
      <c r="AF260" s="58"/>
      <c r="AG260" s="60"/>
      <c r="AH260" s="58"/>
      <c r="AI260" s="60"/>
      <c r="AJ260" s="58"/>
      <c r="AK260" s="60"/>
      <c r="AL260" s="58"/>
      <c r="AM260" s="352"/>
      <c r="AN260" s="363"/>
      <c r="AO260" s="373"/>
      <c r="AP260" s="57"/>
      <c r="AQ260" s="60"/>
      <c r="AR260" s="307"/>
      <c r="AS260" s="58"/>
      <c r="AT260" s="60"/>
      <c r="AU260" s="60"/>
      <c r="AV260" s="60"/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1604">
        <f t="shared" si="78"/>
        <v>0</v>
      </c>
      <c r="F261" s="58"/>
      <c r="G261" s="60"/>
      <c r="H261" s="58"/>
      <c r="I261" s="60"/>
      <c r="J261" s="58"/>
      <c r="K261" s="60"/>
      <c r="L261" s="58"/>
      <c r="M261" s="60"/>
      <c r="N261" s="58"/>
      <c r="O261" s="60"/>
      <c r="P261" s="58"/>
      <c r="Q261" s="60"/>
      <c r="R261" s="58"/>
      <c r="S261" s="60"/>
      <c r="T261" s="58"/>
      <c r="U261" s="60"/>
      <c r="V261" s="58"/>
      <c r="W261" s="60"/>
      <c r="X261" s="58"/>
      <c r="Y261" s="60"/>
      <c r="Z261" s="58"/>
      <c r="AA261" s="60"/>
      <c r="AB261" s="58"/>
      <c r="AC261" s="60"/>
      <c r="AD261" s="58"/>
      <c r="AE261" s="60"/>
      <c r="AF261" s="58"/>
      <c r="AG261" s="60"/>
      <c r="AH261" s="58"/>
      <c r="AI261" s="60"/>
      <c r="AJ261" s="58"/>
      <c r="AK261" s="60"/>
      <c r="AL261" s="58"/>
      <c r="AM261" s="352"/>
      <c r="AN261" s="363"/>
      <c r="AO261" s="373"/>
      <c r="AP261" s="57"/>
      <c r="AQ261" s="60"/>
      <c r="AR261" s="307"/>
      <c r="AS261" s="58"/>
      <c r="AT261" s="60"/>
      <c r="AU261" s="60"/>
      <c r="AV261" s="60"/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1604">
        <f t="shared" si="78"/>
        <v>0</v>
      </c>
      <c r="F262" s="58"/>
      <c r="G262" s="60"/>
      <c r="H262" s="58"/>
      <c r="I262" s="60"/>
      <c r="J262" s="58"/>
      <c r="K262" s="60"/>
      <c r="L262" s="58"/>
      <c r="M262" s="60"/>
      <c r="N262" s="58"/>
      <c r="O262" s="60"/>
      <c r="P262" s="58"/>
      <c r="Q262" s="60"/>
      <c r="R262" s="58"/>
      <c r="S262" s="60"/>
      <c r="T262" s="58"/>
      <c r="U262" s="60"/>
      <c r="V262" s="58"/>
      <c r="W262" s="60"/>
      <c r="X262" s="58"/>
      <c r="Y262" s="60"/>
      <c r="Z262" s="58"/>
      <c r="AA262" s="60"/>
      <c r="AB262" s="58"/>
      <c r="AC262" s="60"/>
      <c r="AD262" s="58"/>
      <c r="AE262" s="60"/>
      <c r="AF262" s="58"/>
      <c r="AG262" s="60"/>
      <c r="AH262" s="58"/>
      <c r="AI262" s="60"/>
      <c r="AJ262" s="58"/>
      <c r="AK262" s="60"/>
      <c r="AL262" s="58"/>
      <c r="AM262" s="352"/>
      <c r="AN262" s="363"/>
      <c r="AO262" s="373"/>
      <c r="AP262" s="57"/>
      <c r="AQ262" s="60"/>
      <c r="AR262" s="307"/>
      <c r="AS262" s="58"/>
      <c r="AT262" s="60"/>
      <c r="AU262" s="60"/>
      <c r="AV262" s="60"/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648"/>
      <c r="B263" s="477" t="s">
        <v>238</v>
      </c>
      <c r="C263" s="454">
        <f t="shared" si="75"/>
        <v>0</v>
      </c>
      <c r="D263" s="455">
        <f t="shared" si="78"/>
        <v>0</v>
      </c>
      <c r="E263" s="1607">
        <f t="shared" si="78"/>
        <v>0</v>
      </c>
      <c r="F263" s="43"/>
      <c r="G263" s="63"/>
      <c r="H263" s="43"/>
      <c r="I263" s="63"/>
      <c r="J263" s="43"/>
      <c r="K263" s="63"/>
      <c r="L263" s="43"/>
      <c r="M263" s="63"/>
      <c r="N263" s="43"/>
      <c r="O263" s="63"/>
      <c r="P263" s="43"/>
      <c r="Q263" s="63"/>
      <c r="R263" s="43"/>
      <c r="S263" s="63"/>
      <c r="T263" s="43"/>
      <c r="U263" s="63"/>
      <c r="V263" s="43"/>
      <c r="W263" s="63"/>
      <c r="X263" s="43"/>
      <c r="Y263" s="63"/>
      <c r="Z263" s="43"/>
      <c r="AA263" s="63"/>
      <c r="AB263" s="43"/>
      <c r="AC263" s="63"/>
      <c r="AD263" s="43"/>
      <c r="AE263" s="63"/>
      <c r="AF263" s="43"/>
      <c r="AG263" s="63"/>
      <c r="AH263" s="43"/>
      <c r="AI263" s="63"/>
      <c r="AJ263" s="43"/>
      <c r="AK263" s="63"/>
      <c r="AL263" s="43"/>
      <c r="AM263" s="456"/>
      <c r="AN263" s="490"/>
      <c r="AO263" s="244"/>
      <c r="AP263" s="63"/>
      <c r="AQ263" s="63"/>
      <c r="AR263" s="298"/>
      <c r="AS263" s="43"/>
      <c r="AT263" s="63"/>
      <c r="AU263" s="63"/>
      <c r="AV263" s="63"/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697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1607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800"/>
      <c r="AO265" s="827"/>
      <c r="AP265" s="106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626" t="s">
        <v>72</v>
      </c>
      <c r="D267" s="5626"/>
      <c r="E267" s="5626"/>
      <c r="F267" s="5637" t="s">
        <v>250</v>
      </c>
      <c r="G267" s="5096"/>
      <c r="H267" s="5637" t="s">
        <v>251</v>
      </c>
      <c r="I267" s="5096"/>
      <c r="J267" s="5637" t="s">
        <v>252</v>
      </c>
      <c r="K267" s="5096"/>
      <c r="L267" s="5637" t="s">
        <v>253</v>
      </c>
      <c r="M267" s="5096"/>
      <c r="N267" s="5637" t="s">
        <v>254</v>
      </c>
      <c r="O267" s="5096"/>
      <c r="P267" s="5637" t="s">
        <v>255</v>
      </c>
      <c r="Q267" s="5096"/>
      <c r="R267" s="5637" t="s">
        <v>256</v>
      </c>
      <c r="S267" s="5096"/>
      <c r="T267" s="5637" t="s">
        <v>257</v>
      </c>
      <c r="U267" s="5096"/>
      <c r="V267" s="5637" t="s">
        <v>258</v>
      </c>
      <c r="W267" s="5096"/>
      <c r="X267" s="5637" t="s">
        <v>259</v>
      </c>
      <c r="Y267" s="5096"/>
      <c r="Z267" s="5637" t="s">
        <v>260</v>
      </c>
      <c r="AA267" s="5096"/>
      <c r="AB267" s="5637" t="s">
        <v>261</v>
      </c>
      <c r="AC267" s="5096"/>
      <c r="AD267" s="5637" t="s">
        <v>262</v>
      </c>
      <c r="AE267" s="5096"/>
      <c r="AF267" s="5637" t="s">
        <v>263</v>
      </c>
      <c r="AG267" s="5096"/>
      <c r="AH267" s="5637" t="s">
        <v>264</v>
      </c>
      <c r="AI267" s="5096"/>
      <c r="AJ267" s="5637" t="s">
        <v>265</v>
      </c>
      <c r="AK267" s="5096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361"/>
      <c r="B268" s="4735"/>
      <c r="C268" s="2095" t="s">
        <v>97</v>
      </c>
      <c r="D268" s="2096" t="s">
        <v>62</v>
      </c>
      <c r="E268" s="1627" t="s">
        <v>98</v>
      </c>
      <c r="F268" s="2108" t="s">
        <v>62</v>
      </c>
      <c r="G268" s="1625" t="s">
        <v>98</v>
      </c>
      <c r="H268" s="2108" t="s">
        <v>62</v>
      </c>
      <c r="I268" s="1625" t="s">
        <v>98</v>
      </c>
      <c r="J268" s="2108" t="s">
        <v>62</v>
      </c>
      <c r="K268" s="1625" t="s">
        <v>98</v>
      </c>
      <c r="L268" s="2108" t="s">
        <v>62</v>
      </c>
      <c r="M268" s="1625" t="s">
        <v>98</v>
      </c>
      <c r="N268" s="2108" t="s">
        <v>62</v>
      </c>
      <c r="O268" s="1625" t="s">
        <v>98</v>
      </c>
      <c r="P268" s="2108" t="s">
        <v>62</v>
      </c>
      <c r="Q268" s="1625" t="s">
        <v>98</v>
      </c>
      <c r="R268" s="2108" t="s">
        <v>62</v>
      </c>
      <c r="S268" s="1625" t="s">
        <v>98</v>
      </c>
      <c r="T268" s="2108" t="s">
        <v>62</v>
      </c>
      <c r="U268" s="1625" t="s">
        <v>98</v>
      </c>
      <c r="V268" s="2108" t="s">
        <v>62</v>
      </c>
      <c r="W268" s="1625" t="s">
        <v>98</v>
      </c>
      <c r="X268" s="2108" t="s">
        <v>62</v>
      </c>
      <c r="Y268" s="1625" t="s">
        <v>98</v>
      </c>
      <c r="Z268" s="2108" t="s">
        <v>62</v>
      </c>
      <c r="AA268" s="1625" t="s">
        <v>98</v>
      </c>
      <c r="AB268" s="2108" t="s">
        <v>62</v>
      </c>
      <c r="AC268" s="1625" t="s">
        <v>98</v>
      </c>
      <c r="AD268" s="2108" t="s">
        <v>62</v>
      </c>
      <c r="AE268" s="1625" t="s">
        <v>98</v>
      </c>
      <c r="AF268" s="2108" t="s">
        <v>62</v>
      </c>
      <c r="AG268" s="1625" t="s">
        <v>98</v>
      </c>
      <c r="AH268" s="2108" t="s">
        <v>62</v>
      </c>
      <c r="AI268" s="1625" t="s">
        <v>98</v>
      </c>
      <c r="AJ268" s="2108" t="s">
        <v>62</v>
      </c>
      <c r="AK268" s="1625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163" t="s">
        <v>266</v>
      </c>
      <c r="B269" s="2047" t="s">
        <v>171</v>
      </c>
      <c r="C269" s="2016">
        <f>SUM(D269+E269)</f>
        <v>0</v>
      </c>
      <c r="D269" s="2017">
        <f>SUM(F269+H269+J269+L269+N269+P269+R269+T269+V269+X269+Z269+AB269+AD269+AF269+AH269+AJ269)</f>
        <v>0</v>
      </c>
      <c r="E269" s="2018">
        <f>SUM(G269+I269+K269+M269+O269+Q269+S269+U269+W269+Y269+AA269+AC269+AE269+AG269+AI269+AK269)</f>
        <v>0</v>
      </c>
      <c r="F269" s="2019"/>
      <c r="G269" s="2020"/>
      <c r="H269" s="2019"/>
      <c r="I269" s="2020"/>
      <c r="J269" s="2019"/>
      <c r="K269" s="2020"/>
      <c r="L269" s="2019"/>
      <c r="M269" s="2020"/>
      <c r="N269" s="2019"/>
      <c r="O269" s="2020"/>
      <c r="P269" s="2019"/>
      <c r="Q269" s="2020"/>
      <c r="R269" s="2019"/>
      <c r="S269" s="2020"/>
      <c r="T269" s="2019"/>
      <c r="U269" s="2020"/>
      <c r="V269" s="2019"/>
      <c r="W269" s="2020"/>
      <c r="X269" s="2019"/>
      <c r="Y269" s="2020"/>
      <c r="Z269" s="2019"/>
      <c r="AA269" s="2020"/>
      <c r="AB269" s="2019"/>
      <c r="AC269" s="2020"/>
      <c r="AD269" s="2019"/>
      <c r="AE269" s="2020"/>
      <c r="AF269" s="2019"/>
      <c r="AG269" s="2020"/>
      <c r="AH269" s="2019"/>
      <c r="AI269" s="2020"/>
      <c r="AJ269" s="2019"/>
      <c r="AK269" s="2020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663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1610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163" t="s">
        <v>267</v>
      </c>
      <c r="B271" s="2047" t="s">
        <v>171</v>
      </c>
      <c r="C271" s="2016">
        <f>SUM(D271+E271)</f>
        <v>0</v>
      </c>
      <c r="D271" s="2017">
        <f t="shared" si="80"/>
        <v>0</v>
      </c>
      <c r="E271" s="2018">
        <f t="shared" si="80"/>
        <v>0</v>
      </c>
      <c r="F271" s="2019"/>
      <c r="G271" s="2020"/>
      <c r="H271" s="2019"/>
      <c r="I271" s="2020"/>
      <c r="J271" s="2019"/>
      <c r="K271" s="2020"/>
      <c r="L271" s="2019"/>
      <c r="M271" s="2020"/>
      <c r="N271" s="2019"/>
      <c r="O271" s="2020"/>
      <c r="P271" s="2019"/>
      <c r="Q271" s="2020"/>
      <c r="R271" s="2019"/>
      <c r="S271" s="2020"/>
      <c r="T271" s="2019"/>
      <c r="U271" s="2020"/>
      <c r="V271" s="2019"/>
      <c r="W271" s="2020"/>
      <c r="X271" s="2019"/>
      <c r="Y271" s="2020"/>
      <c r="Z271" s="2019"/>
      <c r="AA271" s="2020"/>
      <c r="AB271" s="2019"/>
      <c r="AC271" s="2020"/>
      <c r="AD271" s="2019"/>
      <c r="AE271" s="2020"/>
      <c r="AF271" s="2019"/>
      <c r="AG271" s="2020"/>
      <c r="AH271" s="2019"/>
      <c r="AI271" s="2020"/>
      <c r="AJ271" s="2019"/>
      <c r="AK271" s="2020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663"/>
      <c r="B272" s="88" t="s">
        <v>85</v>
      </c>
      <c r="C272" s="1755">
        <f>SUM(D272+E272)</f>
        <v>0</v>
      </c>
      <c r="D272" s="701">
        <f t="shared" si="80"/>
        <v>0</v>
      </c>
      <c r="E272" s="1608">
        <f t="shared" si="80"/>
        <v>0</v>
      </c>
      <c r="F272" s="1757"/>
      <c r="G272" s="106"/>
      <c r="H272" s="1757"/>
      <c r="I272" s="106"/>
      <c r="J272" s="1757"/>
      <c r="K272" s="106"/>
      <c r="L272" s="1757"/>
      <c r="M272" s="106"/>
      <c r="N272" s="1757"/>
      <c r="O272" s="106"/>
      <c r="P272" s="1757"/>
      <c r="Q272" s="106"/>
      <c r="R272" s="1757"/>
      <c r="S272" s="106"/>
      <c r="T272" s="1757"/>
      <c r="U272" s="106"/>
      <c r="V272" s="1757"/>
      <c r="W272" s="106"/>
      <c r="X272" s="1757"/>
      <c r="Y272" s="106"/>
      <c r="Z272" s="1757"/>
      <c r="AA272" s="106"/>
      <c r="AB272" s="1757"/>
      <c r="AC272" s="106"/>
      <c r="AD272" s="1757"/>
      <c r="AE272" s="106"/>
      <c r="AF272" s="1757"/>
      <c r="AG272" s="106"/>
      <c r="AH272" s="1757"/>
      <c r="AI272" s="106"/>
      <c r="AJ272" s="1757"/>
      <c r="AK272" s="106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165" t="s">
        <v>269</v>
      </c>
      <c r="B274" s="5163" t="s">
        <v>270</v>
      </c>
      <c r="C274" s="4905" t="s">
        <v>4</v>
      </c>
      <c r="D274" s="4789"/>
      <c r="E274" s="4889"/>
      <c r="F274" s="5665" t="s">
        <v>271</v>
      </c>
      <c r="G274" s="5170"/>
      <c r="H274" s="5170"/>
      <c r="I274" s="5170"/>
      <c r="J274" s="5170"/>
      <c r="K274" s="5170"/>
      <c r="L274" s="5170"/>
      <c r="M274" s="5170"/>
      <c r="N274" s="5170"/>
      <c r="O274" s="5170"/>
      <c r="P274" s="5170"/>
      <c r="Q274" s="5170"/>
      <c r="R274" s="5170"/>
      <c r="S274" s="5170"/>
      <c r="T274" s="5170"/>
      <c r="U274" s="5170"/>
      <c r="V274" s="5170"/>
      <c r="W274" s="5170"/>
      <c r="X274" s="5170"/>
      <c r="Y274" s="5170"/>
      <c r="Z274" s="5170"/>
      <c r="AA274" s="5170"/>
      <c r="AB274" s="5170"/>
      <c r="AC274" s="5170"/>
      <c r="AD274" s="5170"/>
      <c r="AE274" s="5170"/>
      <c r="AF274" s="5170"/>
      <c r="AG274" s="5170"/>
      <c r="AH274" s="5170"/>
      <c r="AI274" s="5170"/>
      <c r="AJ274" s="5170"/>
      <c r="AK274" s="5666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361"/>
      <c r="D275" s="4790"/>
      <c r="E275" s="4735"/>
      <c r="F275" s="5665" t="s">
        <v>183</v>
      </c>
      <c r="G275" s="5531"/>
      <c r="H275" s="5665" t="s">
        <v>184</v>
      </c>
      <c r="I275" s="5531"/>
      <c r="J275" s="5665" t="s">
        <v>119</v>
      </c>
      <c r="K275" s="5531"/>
      <c r="L275" s="5665" t="s">
        <v>12</v>
      </c>
      <c r="M275" s="5531"/>
      <c r="N275" s="5637" t="s">
        <v>13</v>
      </c>
      <c r="O275" s="5096"/>
      <c r="P275" s="5637" t="s">
        <v>14</v>
      </c>
      <c r="Q275" s="5096"/>
      <c r="R275" s="5637" t="s">
        <v>15</v>
      </c>
      <c r="S275" s="5096"/>
      <c r="T275" s="5637" t="s">
        <v>16</v>
      </c>
      <c r="U275" s="5096"/>
      <c r="V275" s="5637" t="s">
        <v>17</v>
      </c>
      <c r="W275" s="5096"/>
      <c r="X275" s="5637" t="s">
        <v>18</v>
      </c>
      <c r="Y275" s="5096"/>
      <c r="Z275" s="5637" t="s">
        <v>273</v>
      </c>
      <c r="AA275" s="5096"/>
      <c r="AB275" s="5637" t="s">
        <v>45</v>
      </c>
      <c r="AC275" s="5096"/>
      <c r="AD275" s="5637" t="s">
        <v>46</v>
      </c>
      <c r="AE275" s="5096"/>
      <c r="AF275" s="5637" t="s">
        <v>274</v>
      </c>
      <c r="AG275" s="5096"/>
      <c r="AH275" s="5637" t="s">
        <v>275</v>
      </c>
      <c r="AI275" s="5096"/>
      <c r="AJ275" s="5616" t="s">
        <v>276</v>
      </c>
      <c r="AK275" s="5625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664"/>
      <c r="B276" s="5663"/>
      <c r="C276" s="805" t="s">
        <v>97</v>
      </c>
      <c r="D276" s="806" t="s">
        <v>62</v>
      </c>
      <c r="E276" s="1601" t="s">
        <v>98</v>
      </c>
      <c r="F276" s="807" t="s">
        <v>62</v>
      </c>
      <c r="G276" s="686" t="s">
        <v>98</v>
      </c>
      <c r="H276" s="807" t="s">
        <v>62</v>
      </c>
      <c r="I276" s="686" t="s">
        <v>98</v>
      </c>
      <c r="J276" s="807" t="s">
        <v>62</v>
      </c>
      <c r="K276" s="686" t="s">
        <v>98</v>
      </c>
      <c r="L276" s="807" t="s">
        <v>62</v>
      </c>
      <c r="M276" s="686" t="s">
        <v>98</v>
      </c>
      <c r="N276" s="807" t="s">
        <v>62</v>
      </c>
      <c r="O276" s="686" t="s">
        <v>98</v>
      </c>
      <c r="P276" s="807" t="s">
        <v>62</v>
      </c>
      <c r="Q276" s="686" t="s">
        <v>98</v>
      </c>
      <c r="R276" s="807" t="s">
        <v>62</v>
      </c>
      <c r="S276" s="686" t="s">
        <v>98</v>
      </c>
      <c r="T276" s="1629" t="s">
        <v>62</v>
      </c>
      <c r="U276" s="1629" t="s">
        <v>98</v>
      </c>
      <c r="V276" s="2145" t="s">
        <v>62</v>
      </c>
      <c r="W276" s="686" t="s">
        <v>98</v>
      </c>
      <c r="X276" s="807" t="s">
        <v>62</v>
      </c>
      <c r="Y276" s="686" t="s">
        <v>98</v>
      </c>
      <c r="Z276" s="807" t="s">
        <v>62</v>
      </c>
      <c r="AA276" s="686" t="s">
        <v>98</v>
      </c>
      <c r="AB276" s="807" t="s">
        <v>62</v>
      </c>
      <c r="AC276" s="686" t="s">
        <v>98</v>
      </c>
      <c r="AD276" s="807" t="s">
        <v>62</v>
      </c>
      <c r="AE276" s="686" t="s">
        <v>98</v>
      </c>
      <c r="AF276" s="807" t="s">
        <v>62</v>
      </c>
      <c r="AG276" s="686" t="s">
        <v>98</v>
      </c>
      <c r="AH276" s="807" t="s">
        <v>62</v>
      </c>
      <c r="AI276" s="686" t="s">
        <v>98</v>
      </c>
      <c r="AJ276" s="807" t="s">
        <v>62</v>
      </c>
      <c r="AK276" s="687" t="s">
        <v>98</v>
      </c>
      <c r="AL276" s="4735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163" t="s">
        <v>277</v>
      </c>
      <c r="B277" s="808" t="s">
        <v>73</v>
      </c>
      <c r="C277" s="809">
        <f>SUM(D277+E277)</f>
        <v>0</v>
      </c>
      <c r="D277" s="810">
        <f>SUM(F277+H277+J277+L277+N277+P277+R277+T277+V277+X277+Z277+AB277+AD277+AF277+AH277+AJ277)</f>
        <v>0</v>
      </c>
      <c r="E277" s="2086">
        <f>SUM(G277+I277+K277+M277+O277+Q277+S277+U277+W277+Y277+AA277+AC277+AE277+AG277+AI277+AK277)</f>
        <v>0</v>
      </c>
      <c r="F277" s="2019"/>
      <c r="G277" s="2020"/>
      <c r="H277" s="2019"/>
      <c r="I277" s="2020"/>
      <c r="J277" s="2019"/>
      <c r="K277" s="2020"/>
      <c r="L277" s="2019"/>
      <c r="M277" s="2020"/>
      <c r="N277" s="2019"/>
      <c r="O277" s="2020"/>
      <c r="P277" s="2019"/>
      <c r="Q277" s="2020"/>
      <c r="R277" s="2019"/>
      <c r="S277" s="2020"/>
      <c r="T277" s="2019"/>
      <c r="U277" s="2020"/>
      <c r="V277" s="2019"/>
      <c r="W277" s="2020"/>
      <c r="X277" s="2019"/>
      <c r="Y277" s="2020"/>
      <c r="Z277" s="2019"/>
      <c r="AA277" s="2020"/>
      <c r="AB277" s="2019"/>
      <c r="AC277" s="2020"/>
      <c r="AD277" s="2019"/>
      <c r="AE277" s="2020"/>
      <c r="AF277" s="2019"/>
      <c r="AG277" s="2020"/>
      <c r="AH277" s="2019"/>
      <c r="AI277" s="2020"/>
      <c r="AJ277" s="2019"/>
      <c r="AK277" s="2021"/>
      <c r="AL277" s="2020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663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163" t="s">
        <v>278</v>
      </c>
      <c r="B279" s="698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2066"/>
      <c r="AW279" s="2067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663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2073"/>
      <c r="AW280" s="2037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2073"/>
      <c r="AW281" s="2037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656" t="s">
        <v>281</v>
      </c>
      <c r="D282" s="5656"/>
      <c r="E282" s="5656"/>
      <c r="F282" s="5637" t="s">
        <v>282</v>
      </c>
      <c r="G282" s="5095"/>
      <c r="H282" s="5095"/>
      <c r="I282" s="5095"/>
      <c r="J282" s="5095"/>
      <c r="K282" s="5095"/>
      <c r="L282" s="5095"/>
      <c r="M282" s="5095"/>
      <c r="N282" s="5095"/>
      <c r="O282" s="5095"/>
      <c r="P282" s="5095"/>
      <c r="Q282" s="5095"/>
      <c r="R282" s="5095"/>
      <c r="S282" s="5095"/>
      <c r="T282" s="5095"/>
      <c r="U282" s="5095"/>
      <c r="V282" s="5095"/>
      <c r="W282" s="5095"/>
      <c r="X282" s="5095"/>
      <c r="Y282" s="5095"/>
      <c r="Z282" s="5095"/>
      <c r="AA282" s="5095"/>
      <c r="AB282" s="5095"/>
      <c r="AC282" s="5095"/>
      <c r="AD282" s="5095"/>
      <c r="AE282" s="5095"/>
      <c r="AF282" s="5095"/>
      <c r="AG282" s="5095"/>
      <c r="AH282" s="5095"/>
      <c r="AI282" s="5095"/>
      <c r="AJ282" s="5095"/>
      <c r="AK282" s="5095"/>
      <c r="AL282" s="5095"/>
      <c r="AM282" s="5667"/>
      <c r="AN282" s="5146" t="s">
        <v>85</v>
      </c>
      <c r="AO282" s="5146"/>
      <c r="AP282" s="5502"/>
      <c r="AQ282" s="5055" t="s">
        <v>283</v>
      </c>
      <c r="AR282" s="4918"/>
      <c r="AS282" s="5088" t="s">
        <v>7</v>
      </c>
      <c r="AT282" s="5088" t="s">
        <v>8</v>
      </c>
      <c r="AU282" s="4889" t="s">
        <v>244</v>
      </c>
      <c r="AV282" s="2146"/>
      <c r="AW282" s="2147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641"/>
      <c r="D283" s="5641"/>
      <c r="E283" s="5641"/>
      <c r="F283" s="5616" t="s">
        <v>284</v>
      </c>
      <c r="G283" s="5146"/>
      <c r="H283" s="5616" t="s">
        <v>183</v>
      </c>
      <c r="I283" s="5146"/>
      <c r="J283" s="5616" t="s">
        <v>184</v>
      </c>
      <c r="K283" s="5146"/>
      <c r="L283" s="5616" t="s">
        <v>119</v>
      </c>
      <c r="M283" s="5146"/>
      <c r="N283" s="5616" t="s">
        <v>12</v>
      </c>
      <c r="O283" s="5146"/>
      <c r="P283" s="5616" t="s">
        <v>121</v>
      </c>
      <c r="Q283" s="5502"/>
      <c r="R283" s="5616" t="s">
        <v>122</v>
      </c>
      <c r="S283" s="5502"/>
      <c r="T283" s="5616" t="s">
        <v>123</v>
      </c>
      <c r="U283" s="5502"/>
      <c r="V283" s="5616" t="s">
        <v>124</v>
      </c>
      <c r="W283" s="5502"/>
      <c r="X283" s="5616" t="s">
        <v>125</v>
      </c>
      <c r="Y283" s="5502"/>
      <c r="Z283" s="5616" t="s">
        <v>126</v>
      </c>
      <c r="AA283" s="5502"/>
      <c r="AB283" s="5616" t="s">
        <v>127</v>
      </c>
      <c r="AC283" s="5502"/>
      <c r="AD283" s="5616" t="s">
        <v>128</v>
      </c>
      <c r="AE283" s="5502"/>
      <c r="AF283" s="5616" t="s">
        <v>129</v>
      </c>
      <c r="AG283" s="5502"/>
      <c r="AH283" s="5616" t="s">
        <v>130</v>
      </c>
      <c r="AI283" s="5502"/>
      <c r="AJ283" s="5616" t="s">
        <v>131</v>
      </c>
      <c r="AK283" s="5502"/>
      <c r="AL283" s="5616" t="s">
        <v>132</v>
      </c>
      <c r="AM283" s="5625"/>
      <c r="AN283" s="4887" t="s">
        <v>285</v>
      </c>
      <c r="AO283" s="4887" t="s">
        <v>286</v>
      </c>
      <c r="AP283" s="4889" t="s">
        <v>287</v>
      </c>
      <c r="AQ283" s="5668"/>
      <c r="AR283" s="4884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361"/>
      <c r="B284" s="4735"/>
      <c r="C284" s="1997" t="s">
        <v>97</v>
      </c>
      <c r="D284" s="2004" t="s">
        <v>62</v>
      </c>
      <c r="E284" s="1625" t="s">
        <v>98</v>
      </c>
      <c r="F284" s="1997" t="s">
        <v>288</v>
      </c>
      <c r="G284" s="1998" t="s">
        <v>98</v>
      </c>
      <c r="H284" s="1997" t="s">
        <v>288</v>
      </c>
      <c r="I284" s="1998" t="s">
        <v>98</v>
      </c>
      <c r="J284" s="1997" t="s">
        <v>288</v>
      </c>
      <c r="K284" s="1998" t="s">
        <v>98</v>
      </c>
      <c r="L284" s="1997" t="s">
        <v>288</v>
      </c>
      <c r="M284" s="1998" t="s">
        <v>98</v>
      </c>
      <c r="N284" s="1997" t="s">
        <v>288</v>
      </c>
      <c r="O284" s="1998" t="s">
        <v>98</v>
      </c>
      <c r="P284" s="1997" t="s">
        <v>288</v>
      </c>
      <c r="Q284" s="1998" t="s">
        <v>98</v>
      </c>
      <c r="R284" s="1997" t="s">
        <v>288</v>
      </c>
      <c r="S284" s="1998" t="s">
        <v>98</v>
      </c>
      <c r="T284" s="1997" t="s">
        <v>288</v>
      </c>
      <c r="U284" s="1998" t="s">
        <v>98</v>
      </c>
      <c r="V284" s="1997" t="s">
        <v>288</v>
      </c>
      <c r="W284" s="1998" t="s">
        <v>98</v>
      </c>
      <c r="X284" s="1997" t="s">
        <v>288</v>
      </c>
      <c r="Y284" s="1998" t="s">
        <v>98</v>
      </c>
      <c r="Z284" s="1997" t="s">
        <v>288</v>
      </c>
      <c r="AA284" s="1998" t="s">
        <v>98</v>
      </c>
      <c r="AB284" s="1997" t="s">
        <v>288</v>
      </c>
      <c r="AC284" s="1998" t="s">
        <v>98</v>
      </c>
      <c r="AD284" s="1997" t="s">
        <v>288</v>
      </c>
      <c r="AE284" s="1998" t="s">
        <v>98</v>
      </c>
      <c r="AF284" s="1997" t="s">
        <v>288</v>
      </c>
      <c r="AG284" s="1998" t="s">
        <v>98</v>
      </c>
      <c r="AH284" s="1997" t="s">
        <v>288</v>
      </c>
      <c r="AI284" s="1998" t="s">
        <v>98</v>
      </c>
      <c r="AJ284" s="1997" t="s">
        <v>288</v>
      </c>
      <c r="AK284" s="1998" t="s">
        <v>98</v>
      </c>
      <c r="AL284" s="1997" t="s">
        <v>288</v>
      </c>
      <c r="AM284" s="2148" t="s">
        <v>98</v>
      </c>
      <c r="AN284" s="5669"/>
      <c r="AO284" s="5669"/>
      <c r="AP284" s="4735"/>
      <c r="AQ284" s="1997" t="s">
        <v>289</v>
      </c>
      <c r="AR284" s="1602" t="s">
        <v>290</v>
      </c>
      <c r="AS284" s="5648"/>
      <c r="AT284" s="5648"/>
      <c r="AU284" s="4735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639" t="s">
        <v>291</v>
      </c>
      <c r="B285" s="5455"/>
      <c r="C285" s="2149">
        <f t="shared" ref="C285:C294" si="82">SUM(D285+E285)</f>
        <v>0</v>
      </c>
      <c r="D285" s="2150">
        <f>SUM(F285+H285+J285+L285+N285+P285+R285+T285+V285+X285+Z285+AB285+AD285+AF285+AH285+AJ285+AL285)</f>
        <v>0</v>
      </c>
      <c r="E285" s="1622">
        <f>SUM(G285+I285+K285+M285+O285+Q285+S285+U285+W285+Y285+AA285+AC285+AE285+AG285+AI285+AK285+AM285)</f>
        <v>0</v>
      </c>
      <c r="F285" s="2149">
        <f>SUM(F295:F303)</f>
        <v>0</v>
      </c>
      <c r="G285" s="2151">
        <f>SUM(G295:G303)</f>
        <v>0</v>
      </c>
      <c r="H285" s="2149">
        <f>SUM(H295:H303)</f>
        <v>0</v>
      </c>
      <c r="I285" s="2151">
        <f>SUM(I295:I303)</f>
        <v>0</v>
      </c>
      <c r="J285" s="2149">
        <f>SUM(J295:J303)</f>
        <v>0</v>
      </c>
      <c r="K285" s="2151">
        <f>SUM(K286:K303)</f>
        <v>0</v>
      </c>
      <c r="L285" s="2149">
        <f>SUM(L295:L303)</f>
        <v>0</v>
      </c>
      <c r="M285" s="2151">
        <f>SUM(M286:M303)</f>
        <v>0</v>
      </c>
      <c r="N285" s="2149">
        <f>SUM(N295:N303)</f>
        <v>0</v>
      </c>
      <c r="O285" s="2151">
        <f>SUM(O286:O303)</f>
        <v>0</v>
      </c>
      <c r="P285" s="2149">
        <f>SUM(P295:P303)</f>
        <v>0</v>
      </c>
      <c r="Q285" s="2151">
        <f>SUM(Q286:Q303)</f>
        <v>0</v>
      </c>
      <c r="R285" s="2149">
        <f>SUM(R295:R303)</f>
        <v>0</v>
      </c>
      <c r="S285" s="2151">
        <f>SUM(S286:S303)</f>
        <v>0</v>
      </c>
      <c r="T285" s="2149">
        <f>SUM(T295:T303)</f>
        <v>0</v>
      </c>
      <c r="U285" s="2151">
        <f>SUM(U286:U303)</f>
        <v>0</v>
      </c>
      <c r="V285" s="2149">
        <f>SUM(V295:V303)</f>
        <v>0</v>
      </c>
      <c r="W285" s="2151">
        <f>SUM(W286:W303)</f>
        <v>0</v>
      </c>
      <c r="X285" s="2149">
        <f>SUM(X295:X303)</f>
        <v>0</v>
      </c>
      <c r="Y285" s="2151">
        <f>SUM(Y286:Y303)</f>
        <v>0</v>
      </c>
      <c r="Z285" s="2149">
        <f>SUM(Z295:Z303)</f>
        <v>0</v>
      </c>
      <c r="AA285" s="2151">
        <f>SUM(AA286:AA303)</f>
        <v>0</v>
      </c>
      <c r="AB285" s="2149">
        <f t="shared" ref="AB285:AM285" si="83">SUM(AB295:AB303)</f>
        <v>0</v>
      </c>
      <c r="AC285" s="2151">
        <f>SUM(AC286:AC303)</f>
        <v>0</v>
      </c>
      <c r="AD285" s="2149">
        <f t="shared" si="83"/>
        <v>0</v>
      </c>
      <c r="AE285" s="2151">
        <f t="shared" si="83"/>
        <v>0</v>
      </c>
      <c r="AF285" s="2149">
        <f t="shared" si="83"/>
        <v>0</v>
      </c>
      <c r="AG285" s="2151">
        <f t="shared" si="83"/>
        <v>0</v>
      </c>
      <c r="AH285" s="2149">
        <f t="shared" si="83"/>
        <v>0</v>
      </c>
      <c r="AI285" s="2151">
        <f t="shared" si="83"/>
        <v>0</v>
      </c>
      <c r="AJ285" s="2149">
        <f t="shared" si="83"/>
        <v>0</v>
      </c>
      <c r="AK285" s="2151">
        <f t="shared" si="83"/>
        <v>0</v>
      </c>
      <c r="AL285" s="2149">
        <f>SUM(AL295:AL303)</f>
        <v>0</v>
      </c>
      <c r="AM285" s="2152">
        <f t="shared" si="83"/>
        <v>0</v>
      </c>
      <c r="AN285" s="2139">
        <f t="shared" ref="AN285:AU285" si="84">SUM(AN286:AN303)</f>
        <v>0</v>
      </c>
      <c r="AO285" s="2139">
        <f t="shared" si="84"/>
        <v>0</v>
      </c>
      <c r="AP285" s="814">
        <f t="shared" si="84"/>
        <v>0</v>
      </c>
      <c r="AQ285" s="2149">
        <f t="shared" si="84"/>
        <v>0</v>
      </c>
      <c r="AR285" s="814">
        <f t="shared" si="84"/>
        <v>0</v>
      </c>
      <c r="AS285" s="2153">
        <f t="shared" si="84"/>
        <v>0</v>
      </c>
      <c r="AT285" s="2153">
        <f t="shared" si="84"/>
        <v>0</v>
      </c>
      <c r="AU285" s="1622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2154" t="s">
        <v>33</v>
      </c>
      <c r="C286" s="234">
        <f t="shared" si="82"/>
        <v>0</v>
      </c>
      <c r="D286" s="2155"/>
      <c r="E286" s="2156">
        <f t="shared" ref="E286:E294" si="85">SUM(K286+M286+O286+Q286+S286+U286+W286+Y286+AA286+AC286)</f>
        <v>0</v>
      </c>
      <c r="F286" s="2157"/>
      <c r="G286" s="507"/>
      <c r="H286" s="2157"/>
      <c r="I286" s="507"/>
      <c r="J286" s="2157"/>
      <c r="K286" s="57"/>
      <c r="L286" s="2157"/>
      <c r="M286" s="57"/>
      <c r="N286" s="2157"/>
      <c r="O286" s="57"/>
      <c r="P286" s="2157"/>
      <c r="Q286" s="57"/>
      <c r="R286" s="2157"/>
      <c r="S286" s="57"/>
      <c r="T286" s="2157"/>
      <c r="U286" s="57"/>
      <c r="V286" s="2157"/>
      <c r="W286" s="57"/>
      <c r="X286" s="2157"/>
      <c r="Y286" s="57"/>
      <c r="Z286" s="2157"/>
      <c r="AA286" s="57"/>
      <c r="AB286" s="2157"/>
      <c r="AC286" s="57"/>
      <c r="AD286" s="2157"/>
      <c r="AE286" s="507"/>
      <c r="AF286" s="2157"/>
      <c r="AG286" s="507"/>
      <c r="AH286" s="2157"/>
      <c r="AI286" s="507"/>
      <c r="AJ286" s="2157"/>
      <c r="AK286" s="507"/>
      <c r="AL286" s="2157"/>
      <c r="AM286" s="551"/>
      <c r="AN286" s="1987"/>
      <c r="AO286" s="373"/>
      <c r="AP286" s="57"/>
      <c r="AQ286" s="55"/>
      <c r="AR286" s="57"/>
      <c r="AS286" s="439"/>
      <c r="AT286" s="439"/>
      <c r="AU286" s="57"/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1614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1604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1604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1604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1604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1604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1604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4894"/>
      <c r="B294" s="1609" t="s">
        <v>299</v>
      </c>
      <c r="C294" s="287">
        <f t="shared" si="82"/>
        <v>0</v>
      </c>
      <c r="D294" s="559"/>
      <c r="E294" s="1607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2154" t="s">
        <v>33</v>
      </c>
      <c r="C295" s="436">
        <f t="shared" ref="C295:C303" si="93">SUM(D295+E295)</f>
        <v>0</v>
      </c>
      <c r="D295" s="437">
        <f>SUM(F295+H295+J295+L295+N295+P295+R295+T295+V295+X295+Z295+AB295+AD295+AF295+AH295+AJ295+AL295)</f>
        <v>0</v>
      </c>
      <c r="E295" s="1614">
        <f>SUM(G295+I295+K295+M295+O295+Q295+S295+U295+W295+Y295+AA295+AC295+AE295+AG295+AI295+AK295+AM295)</f>
        <v>0</v>
      </c>
      <c r="F295" s="735"/>
      <c r="G295" s="736"/>
      <c r="H295" s="737"/>
      <c r="I295" s="736"/>
      <c r="J295" s="737"/>
      <c r="K295" s="381"/>
      <c r="L295" s="738"/>
      <c r="M295" s="736"/>
      <c r="N295" s="737"/>
      <c r="O295" s="739"/>
      <c r="P295" s="735"/>
      <c r="Q295" s="736"/>
      <c r="R295" s="737"/>
      <c r="S295" s="739"/>
      <c r="T295" s="735"/>
      <c r="U295" s="736"/>
      <c r="V295" s="737"/>
      <c r="W295" s="739"/>
      <c r="X295" s="735"/>
      <c r="Y295" s="736"/>
      <c r="Z295" s="737"/>
      <c r="AA295" s="739"/>
      <c r="AB295" s="735"/>
      <c r="AC295" s="736"/>
      <c r="AD295" s="737"/>
      <c r="AE295" s="739"/>
      <c r="AF295" s="735"/>
      <c r="AG295" s="736"/>
      <c r="AH295" s="737"/>
      <c r="AI295" s="739"/>
      <c r="AJ295" s="735"/>
      <c r="AK295" s="736"/>
      <c r="AL295" s="737"/>
      <c r="AM295" s="740"/>
      <c r="AN295" s="1987"/>
      <c r="AO295" s="373"/>
      <c r="AP295" s="57"/>
      <c r="AQ295" s="55"/>
      <c r="AR295" s="57"/>
      <c r="AS295" s="439"/>
      <c r="AT295" s="439"/>
      <c r="AU295" s="57"/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1614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0</v>
      </c>
      <c r="D297" s="235">
        <f t="shared" si="94"/>
        <v>0</v>
      </c>
      <c r="E297" s="1604">
        <f t="shared" si="94"/>
        <v>0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/>
      <c r="P297" s="36"/>
      <c r="Q297" s="41"/>
      <c r="R297" s="237"/>
      <c r="S297" s="38"/>
      <c r="T297" s="36"/>
      <c r="U297" s="41"/>
      <c r="V297" s="237"/>
      <c r="W297" s="38"/>
      <c r="X297" s="36"/>
      <c r="Y297" s="41"/>
      <c r="Z297" s="237"/>
      <c r="AA297" s="38"/>
      <c r="AB297" s="36"/>
      <c r="AC297" s="41"/>
      <c r="AD297" s="237"/>
      <c r="AE297" s="38"/>
      <c r="AF297" s="36"/>
      <c r="AG297" s="41"/>
      <c r="AH297" s="237"/>
      <c r="AI297" s="38"/>
      <c r="AJ297" s="36"/>
      <c r="AK297" s="41"/>
      <c r="AL297" s="237"/>
      <c r="AM297" s="39"/>
      <c r="AN297" s="237"/>
      <c r="AO297" s="237"/>
      <c r="AP297" s="40"/>
      <c r="AQ297" s="36"/>
      <c r="AR297" s="40"/>
      <c r="AS297" s="240"/>
      <c r="AT297" s="240"/>
      <c r="AU297" s="40"/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1604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1604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1604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1604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1604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670"/>
      <c r="B303" s="1609" t="s">
        <v>299</v>
      </c>
      <c r="C303" s="287">
        <f t="shared" si="93"/>
        <v>0</v>
      </c>
      <c r="D303" s="288">
        <f t="shared" si="94"/>
        <v>0</v>
      </c>
      <c r="E303" s="1607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2146"/>
      <c r="AY303" s="2037"/>
      <c r="AZ303" s="2037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2146"/>
      <c r="AY304" s="2037"/>
      <c r="AZ304" s="2037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637" t="s">
        <v>302</v>
      </c>
      <c r="G305" s="5095"/>
      <c r="H305" s="5095"/>
      <c r="I305" s="5095"/>
      <c r="J305" s="5095"/>
      <c r="K305" s="5095"/>
      <c r="L305" s="5095"/>
      <c r="M305" s="5095"/>
      <c r="N305" s="5095"/>
      <c r="O305" s="5095"/>
      <c r="P305" s="5095"/>
      <c r="Q305" s="5095"/>
      <c r="R305" s="5095"/>
      <c r="S305" s="5095"/>
      <c r="T305" s="5095"/>
      <c r="U305" s="5095"/>
      <c r="V305" s="5095"/>
      <c r="W305" s="5095"/>
      <c r="X305" s="5095"/>
      <c r="Y305" s="5095"/>
      <c r="Z305" s="5095"/>
      <c r="AA305" s="5095"/>
      <c r="AB305" s="5095"/>
      <c r="AC305" s="5095"/>
      <c r="AD305" s="5095"/>
      <c r="AE305" s="5095"/>
      <c r="AF305" s="5095"/>
      <c r="AG305" s="5095"/>
      <c r="AH305" s="5095"/>
      <c r="AI305" s="5095"/>
      <c r="AJ305" s="5095"/>
      <c r="AK305" s="5095"/>
      <c r="AL305" s="5095"/>
      <c r="AM305" s="5095"/>
      <c r="AN305" s="5095"/>
      <c r="AO305" s="5095"/>
      <c r="AP305" s="5095"/>
      <c r="AQ305" s="5095"/>
      <c r="AR305" s="5095"/>
      <c r="AS305" s="5667"/>
      <c r="AT305" s="5178" t="s">
        <v>283</v>
      </c>
      <c r="AU305" s="5537"/>
      <c r="AV305" s="5088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674"/>
      <c r="D306" s="4909"/>
      <c r="E306" s="5670"/>
      <c r="F306" s="5616" t="s">
        <v>303</v>
      </c>
      <c r="G306" s="5146"/>
      <c r="H306" s="5616" t="s">
        <v>304</v>
      </c>
      <c r="I306" s="5146"/>
      <c r="J306" s="5616" t="s">
        <v>305</v>
      </c>
      <c r="K306" s="5146"/>
      <c r="L306" s="5616" t="s">
        <v>306</v>
      </c>
      <c r="M306" s="5146"/>
      <c r="N306" s="5616" t="s">
        <v>307</v>
      </c>
      <c r="O306" s="5146"/>
      <c r="P306" s="5616" t="s">
        <v>184</v>
      </c>
      <c r="Q306" s="5146"/>
      <c r="R306" s="5616" t="s">
        <v>119</v>
      </c>
      <c r="S306" s="5146"/>
      <c r="T306" s="5616" t="s">
        <v>12</v>
      </c>
      <c r="U306" s="5146"/>
      <c r="V306" s="5616" t="s">
        <v>121</v>
      </c>
      <c r="W306" s="5502"/>
      <c r="X306" s="5616" t="s">
        <v>122</v>
      </c>
      <c r="Y306" s="5502"/>
      <c r="Z306" s="5616" t="s">
        <v>123</v>
      </c>
      <c r="AA306" s="5502"/>
      <c r="AB306" s="5616" t="s">
        <v>124</v>
      </c>
      <c r="AC306" s="5502"/>
      <c r="AD306" s="5616" t="s">
        <v>125</v>
      </c>
      <c r="AE306" s="5502"/>
      <c r="AF306" s="5616" t="s">
        <v>126</v>
      </c>
      <c r="AG306" s="5502"/>
      <c r="AH306" s="5616" t="s">
        <v>127</v>
      </c>
      <c r="AI306" s="5502"/>
      <c r="AJ306" s="5616" t="s">
        <v>128</v>
      </c>
      <c r="AK306" s="5502"/>
      <c r="AL306" s="5616" t="s">
        <v>129</v>
      </c>
      <c r="AM306" s="5502"/>
      <c r="AN306" s="5616" t="s">
        <v>130</v>
      </c>
      <c r="AO306" s="5502"/>
      <c r="AP306" s="5616" t="s">
        <v>131</v>
      </c>
      <c r="AQ306" s="5502"/>
      <c r="AR306" s="5616" t="s">
        <v>132</v>
      </c>
      <c r="AS306" s="5625"/>
      <c r="AT306" s="5184" t="s">
        <v>289</v>
      </c>
      <c r="AU306" s="4729" t="s">
        <v>290</v>
      </c>
      <c r="AV306" s="5009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673"/>
      <c r="B307" s="5081"/>
      <c r="C307" s="1997" t="s">
        <v>97</v>
      </c>
      <c r="D307" s="1624" t="s">
        <v>62</v>
      </c>
      <c r="E307" s="1617" t="s">
        <v>98</v>
      </c>
      <c r="F307" s="1997" t="s">
        <v>288</v>
      </c>
      <c r="G307" s="1998" t="s">
        <v>98</v>
      </c>
      <c r="H307" s="1997" t="s">
        <v>288</v>
      </c>
      <c r="I307" s="1998" t="s">
        <v>98</v>
      </c>
      <c r="J307" s="1997" t="s">
        <v>288</v>
      </c>
      <c r="K307" s="1998" t="s">
        <v>98</v>
      </c>
      <c r="L307" s="1997" t="s">
        <v>288</v>
      </c>
      <c r="M307" s="1998" t="s">
        <v>98</v>
      </c>
      <c r="N307" s="1997" t="s">
        <v>288</v>
      </c>
      <c r="O307" s="1998" t="s">
        <v>98</v>
      </c>
      <c r="P307" s="1997" t="s">
        <v>288</v>
      </c>
      <c r="Q307" s="1998" t="s">
        <v>98</v>
      </c>
      <c r="R307" s="1997" t="s">
        <v>288</v>
      </c>
      <c r="S307" s="1998" t="s">
        <v>98</v>
      </c>
      <c r="T307" s="1997" t="s">
        <v>288</v>
      </c>
      <c r="U307" s="1998" t="s">
        <v>98</v>
      </c>
      <c r="V307" s="1997" t="s">
        <v>288</v>
      </c>
      <c r="W307" s="1998" t="s">
        <v>98</v>
      </c>
      <c r="X307" s="1997" t="s">
        <v>288</v>
      </c>
      <c r="Y307" s="1998" t="s">
        <v>98</v>
      </c>
      <c r="Z307" s="1997" t="s">
        <v>288</v>
      </c>
      <c r="AA307" s="1998" t="s">
        <v>98</v>
      </c>
      <c r="AB307" s="1997" t="s">
        <v>288</v>
      </c>
      <c r="AC307" s="1998" t="s">
        <v>98</v>
      </c>
      <c r="AD307" s="1997" t="s">
        <v>288</v>
      </c>
      <c r="AE307" s="1998" t="s">
        <v>98</v>
      </c>
      <c r="AF307" s="1997" t="s">
        <v>288</v>
      </c>
      <c r="AG307" s="1998" t="s">
        <v>98</v>
      </c>
      <c r="AH307" s="1997" t="s">
        <v>288</v>
      </c>
      <c r="AI307" s="1998" t="s">
        <v>98</v>
      </c>
      <c r="AJ307" s="1997" t="s">
        <v>288</v>
      </c>
      <c r="AK307" s="1998" t="s">
        <v>98</v>
      </c>
      <c r="AL307" s="1997" t="s">
        <v>288</v>
      </c>
      <c r="AM307" s="1998" t="s">
        <v>98</v>
      </c>
      <c r="AN307" s="1997" t="s">
        <v>288</v>
      </c>
      <c r="AO307" s="1998" t="s">
        <v>98</v>
      </c>
      <c r="AP307" s="1997" t="s">
        <v>288</v>
      </c>
      <c r="AQ307" s="1998" t="s">
        <v>98</v>
      </c>
      <c r="AR307" s="1997" t="s">
        <v>288</v>
      </c>
      <c r="AS307" s="2148" t="s">
        <v>98</v>
      </c>
      <c r="AT307" s="5676"/>
      <c r="AU307" s="5081"/>
      <c r="AV307" s="5671"/>
      <c r="AW307" s="5081"/>
      <c r="AX307" s="5081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088" t="s">
        <v>190</v>
      </c>
      <c r="B308" s="2156" t="s">
        <v>185</v>
      </c>
      <c r="C308" s="320">
        <f>SUM(D308+E308)</f>
        <v>0</v>
      </c>
      <c r="D308" s="2158"/>
      <c r="E308" s="2010">
        <f>+Q308+S308+U308+W308+Y308+AA308+AC308+AE308+AG308+AI308</f>
        <v>0</v>
      </c>
      <c r="F308" s="2159"/>
      <c r="G308" s="2160"/>
      <c r="H308" s="2159"/>
      <c r="I308" s="2160"/>
      <c r="J308" s="2159"/>
      <c r="K308" s="2161"/>
      <c r="L308" s="2159"/>
      <c r="M308" s="2162"/>
      <c r="N308" s="2159"/>
      <c r="O308" s="2161"/>
      <c r="P308" s="2159"/>
      <c r="Q308" s="1987"/>
      <c r="R308" s="2159"/>
      <c r="S308" s="1987"/>
      <c r="T308" s="2159"/>
      <c r="U308" s="1987"/>
      <c r="V308" s="2159"/>
      <c r="W308" s="1987"/>
      <c r="X308" s="2159"/>
      <c r="Y308" s="1987"/>
      <c r="Z308" s="2159"/>
      <c r="AA308" s="1987"/>
      <c r="AB308" s="2159"/>
      <c r="AC308" s="1987"/>
      <c r="AD308" s="2159"/>
      <c r="AE308" s="1987"/>
      <c r="AF308" s="2159"/>
      <c r="AG308" s="1987"/>
      <c r="AH308" s="2159"/>
      <c r="AI308" s="1987"/>
      <c r="AJ308" s="2159"/>
      <c r="AK308" s="2160"/>
      <c r="AL308" s="2159"/>
      <c r="AM308" s="2160"/>
      <c r="AN308" s="2159"/>
      <c r="AO308" s="2160"/>
      <c r="AP308" s="2159"/>
      <c r="AQ308" s="2160"/>
      <c r="AR308" s="2159"/>
      <c r="AS308" s="2163"/>
      <c r="AT308" s="1987"/>
      <c r="AU308" s="2011"/>
      <c r="AV308" s="2014"/>
      <c r="AW308" s="2011"/>
      <c r="AX308" s="2011"/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671"/>
      <c r="B309" s="2164" t="s">
        <v>300</v>
      </c>
      <c r="C309" s="723">
        <f t="shared" ref="C309:C318" si="95">SUM(D309+E309)</f>
        <v>6</v>
      </c>
      <c r="D309" s="577">
        <f>SUM(F309+H309+J309+L309+N309+P309+R309+T309+V309+X309+Z309+AB309+AD309+AF309+AH309+AJ309+AL309+AN309+AP309+AR309)</f>
        <v>5</v>
      </c>
      <c r="E309" s="578">
        <f>SUM(G309+I309+K309+M309+O309+Q309+S309+U309+W309+Y309+AA309+AC309+AE309+AG309+AI309+AK309+AM309+AO309+AQ309+AS309)</f>
        <v>1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>
        <v>1</v>
      </c>
      <c r="U309" s="493"/>
      <c r="V309" s="724">
        <v>1</v>
      </c>
      <c r="W309" s="493"/>
      <c r="X309" s="724">
        <v>1</v>
      </c>
      <c r="Y309" s="493"/>
      <c r="Z309" s="724"/>
      <c r="AA309" s="493"/>
      <c r="AB309" s="724">
        <v>1</v>
      </c>
      <c r="AC309" s="493"/>
      <c r="AD309" s="724">
        <v>1</v>
      </c>
      <c r="AE309" s="493">
        <v>1</v>
      </c>
      <c r="AF309" s="724"/>
      <c r="AG309" s="493"/>
      <c r="AH309" s="724"/>
      <c r="AI309" s="493"/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697">
        <v>0</v>
      </c>
      <c r="AW309" s="417">
        <v>1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179" t="s">
        <v>308</v>
      </c>
      <c r="B310" s="5538"/>
      <c r="C310" s="2042">
        <f t="shared" si="95"/>
        <v>0</v>
      </c>
      <c r="D310" s="2043">
        <f t="shared" ref="D310" si="102">SUM(F310+H310+J310+L310+N310+P310+R310+T310+V310+X310+Z310+AB310+AD310+AF310+AH310+AJ310+AL310+AN310+AP310+AR310)</f>
        <v>0</v>
      </c>
      <c r="E310" s="1634">
        <f t="shared" ref="E310" si="103">SUM(G310+I310+K310+M310+O310+Q310+S310+U310+W310+Y310+AA310+AC310+AE310+AG310+AI310+AK310+AM310+AO310+AQ310+AS310)</f>
        <v>0</v>
      </c>
      <c r="F310" s="2002"/>
      <c r="G310" s="2141"/>
      <c r="H310" s="2002"/>
      <c r="I310" s="2141"/>
      <c r="J310" s="2002"/>
      <c r="K310" s="780"/>
      <c r="L310" s="2002"/>
      <c r="M310" s="796"/>
      <c r="N310" s="2002"/>
      <c r="O310" s="780"/>
      <c r="P310" s="2002"/>
      <c r="Q310" s="2141"/>
      <c r="R310" s="2002"/>
      <c r="S310" s="2141"/>
      <c r="T310" s="2002"/>
      <c r="U310" s="2141"/>
      <c r="V310" s="2002"/>
      <c r="W310" s="2141"/>
      <c r="X310" s="2002"/>
      <c r="Y310" s="2141"/>
      <c r="Z310" s="2002"/>
      <c r="AA310" s="2141"/>
      <c r="AB310" s="2002"/>
      <c r="AC310" s="2141"/>
      <c r="AD310" s="2002"/>
      <c r="AE310" s="2141"/>
      <c r="AF310" s="2002"/>
      <c r="AG310" s="2141"/>
      <c r="AH310" s="2002"/>
      <c r="AI310" s="2141"/>
      <c r="AJ310" s="2002"/>
      <c r="AK310" s="2141"/>
      <c r="AL310" s="2002"/>
      <c r="AM310" s="2141"/>
      <c r="AN310" s="2002"/>
      <c r="AO310" s="2141"/>
      <c r="AP310" s="2002"/>
      <c r="AQ310" s="2141"/>
      <c r="AR310" s="2002"/>
      <c r="AS310" s="2165"/>
      <c r="AT310" s="2141"/>
      <c r="AU310" s="780"/>
      <c r="AV310" s="1994"/>
      <c r="AW310" s="780"/>
      <c r="AX310" s="780"/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672" t="s">
        <v>309</v>
      </c>
      <c r="B311" s="5672"/>
      <c r="C311" s="2166">
        <f t="shared" si="95"/>
        <v>2</v>
      </c>
      <c r="D311" s="2167">
        <f t="shared" ref="D311:E312" si="104">SUM(F311+H311+J311+L311+N311+P311+R311+T311+V311+X311+Z311+AB311+AD311+AF311+AH311+AJ311+AL311+AN311+AP311+AR311)</f>
        <v>1</v>
      </c>
      <c r="E311" s="2168">
        <f t="shared" si="104"/>
        <v>1</v>
      </c>
      <c r="F311" s="804"/>
      <c r="G311" s="586"/>
      <c r="H311" s="804"/>
      <c r="I311" s="586"/>
      <c r="J311" s="804"/>
      <c r="K311" s="587"/>
      <c r="L311" s="804"/>
      <c r="M311" s="588"/>
      <c r="N311" s="804"/>
      <c r="O311" s="587"/>
      <c r="P311" s="804"/>
      <c r="Q311" s="586"/>
      <c r="R311" s="804"/>
      <c r="S311" s="586"/>
      <c r="T311" s="804"/>
      <c r="U311" s="586"/>
      <c r="V311" s="804"/>
      <c r="W311" s="586"/>
      <c r="X311" s="804"/>
      <c r="Y311" s="586"/>
      <c r="Z311" s="804"/>
      <c r="AA311" s="586"/>
      <c r="AB311" s="804">
        <v>1</v>
      </c>
      <c r="AC311" s="586"/>
      <c r="AD311" s="804"/>
      <c r="AE311" s="586"/>
      <c r="AF311" s="804"/>
      <c r="AG311" s="586">
        <v>1</v>
      </c>
      <c r="AH311" s="804"/>
      <c r="AI311" s="586"/>
      <c r="AJ311" s="804"/>
      <c r="AK311" s="586"/>
      <c r="AL311" s="804"/>
      <c r="AM311" s="586"/>
      <c r="AN311" s="804"/>
      <c r="AO311" s="586"/>
      <c r="AP311" s="804"/>
      <c r="AQ311" s="586"/>
      <c r="AR311" s="804"/>
      <c r="AS311" s="589"/>
      <c r="AT311" s="586">
        <v>0</v>
      </c>
      <c r="AU311" s="587">
        <v>0</v>
      </c>
      <c r="AV311" s="816">
        <v>0</v>
      </c>
      <c r="AW311" s="587">
        <v>0</v>
      </c>
      <c r="AX311" s="587">
        <v>0</v>
      </c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0</v>
      </c>
      <c r="D312" s="391">
        <f t="shared" si="104"/>
        <v>0</v>
      </c>
      <c r="E312" s="1611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/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1613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1611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5009"/>
      <c r="B315" s="1603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5009"/>
      <c r="B316" s="1603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5009"/>
      <c r="B317" s="286" t="s">
        <v>316</v>
      </c>
      <c r="C317" s="234">
        <f t="shared" si="95"/>
        <v>4</v>
      </c>
      <c r="D317" s="235">
        <f t="shared" si="106"/>
        <v>3</v>
      </c>
      <c r="E317" s="236">
        <f t="shared" si="106"/>
        <v>1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>
        <v>1</v>
      </c>
      <c r="Y317" s="237"/>
      <c r="Z317" s="36"/>
      <c r="AA317" s="237"/>
      <c r="AB317" s="36">
        <v>1</v>
      </c>
      <c r="AC317" s="237"/>
      <c r="AD317" s="36">
        <v>1</v>
      </c>
      <c r="AE317" s="237">
        <v>1</v>
      </c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671"/>
      <c r="B318" s="2169" t="s">
        <v>317</v>
      </c>
      <c r="C318" s="2170">
        <f t="shared" si="95"/>
        <v>2</v>
      </c>
      <c r="D318" s="701">
        <f t="shared" si="106"/>
        <v>1</v>
      </c>
      <c r="E318" s="1621">
        <f t="shared" si="106"/>
        <v>1</v>
      </c>
      <c r="F318" s="2171"/>
      <c r="G318" s="2172"/>
      <c r="H318" s="2171"/>
      <c r="I318" s="2172"/>
      <c r="J318" s="2171"/>
      <c r="K318" s="741"/>
      <c r="L318" s="2171"/>
      <c r="M318" s="428"/>
      <c r="N318" s="2171"/>
      <c r="O318" s="741"/>
      <c r="P318" s="2171"/>
      <c r="Q318" s="2172"/>
      <c r="R318" s="2171"/>
      <c r="S318" s="2172"/>
      <c r="T318" s="2171"/>
      <c r="U318" s="2172"/>
      <c r="V318" s="2171"/>
      <c r="W318" s="2172"/>
      <c r="X318" s="2171"/>
      <c r="Y318" s="2172"/>
      <c r="Z318" s="2171"/>
      <c r="AA318" s="2172"/>
      <c r="AB318" s="2171">
        <v>1</v>
      </c>
      <c r="AC318" s="2172"/>
      <c r="AD318" s="2171"/>
      <c r="AE318" s="2172"/>
      <c r="AF318" s="2171"/>
      <c r="AG318" s="2172">
        <v>1</v>
      </c>
      <c r="AH318" s="2171"/>
      <c r="AI318" s="2172"/>
      <c r="AJ318" s="2171"/>
      <c r="AK318" s="2172"/>
      <c r="AL318" s="2171"/>
      <c r="AM318" s="2172"/>
      <c r="AN318" s="2171"/>
      <c r="AO318" s="2172"/>
      <c r="AP318" s="2171"/>
      <c r="AQ318" s="2172"/>
      <c r="AR318" s="2171"/>
      <c r="AS318" s="2173"/>
      <c r="AT318" s="2172">
        <v>0</v>
      </c>
      <c r="AU318" s="741">
        <v>0</v>
      </c>
      <c r="AV318" s="2174">
        <v>0</v>
      </c>
      <c r="AW318" s="741">
        <v>0</v>
      </c>
      <c r="AX318" s="741">
        <v>0</v>
      </c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2175"/>
      <c r="AN319" s="2175"/>
      <c r="AO319" s="2175"/>
      <c r="AP319" s="2175"/>
      <c r="AQ319" s="2175"/>
      <c r="AR319" s="2175"/>
      <c r="AS319" s="2175"/>
      <c r="AT319" s="2175"/>
      <c r="AU319" s="2175"/>
      <c r="AV319" s="2176"/>
      <c r="AW319" s="2176"/>
      <c r="AX319" s="2176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675" t="s">
        <v>281</v>
      </c>
      <c r="D320" s="5675"/>
      <c r="E320" s="5675"/>
      <c r="F320" s="5637" t="s">
        <v>271</v>
      </c>
      <c r="G320" s="5095"/>
      <c r="H320" s="5095"/>
      <c r="I320" s="5095"/>
      <c r="J320" s="5095"/>
      <c r="K320" s="5095"/>
      <c r="L320" s="5095"/>
      <c r="M320" s="5095"/>
      <c r="N320" s="5095"/>
      <c r="O320" s="5095"/>
      <c r="P320" s="5095"/>
      <c r="Q320" s="5095"/>
      <c r="R320" s="5095"/>
      <c r="S320" s="5095"/>
      <c r="T320" s="5095"/>
      <c r="U320" s="5095"/>
      <c r="V320" s="5095"/>
      <c r="W320" s="5095"/>
      <c r="X320" s="5095"/>
      <c r="Y320" s="5095"/>
      <c r="Z320" s="5095"/>
      <c r="AA320" s="5095"/>
      <c r="AB320" s="5095"/>
      <c r="AC320" s="5095"/>
      <c r="AD320" s="5095"/>
      <c r="AE320" s="5095"/>
      <c r="AF320" s="5095"/>
      <c r="AG320" s="5667"/>
      <c r="AH320" s="4917" t="s">
        <v>283</v>
      </c>
      <c r="AI320" s="4918"/>
      <c r="AJ320" s="5186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675"/>
      <c r="D321" s="5675"/>
      <c r="E321" s="5675"/>
      <c r="F321" s="5616" t="s">
        <v>119</v>
      </c>
      <c r="G321" s="5146"/>
      <c r="H321" s="5616" t="s">
        <v>12</v>
      </c>
      <c r="I321" s="5146"/>
      <c r="J321" s="5616" t="s">
        <v>121</v>
      </c>
      <c r="K321" s="5502"/>
      <c r="L321" s="5616" t="s">
        <v>122</v>
      </c>
      <c r="M321" s="5502"/>
      <c r="N321" s="5616" t="s">
        <v>123</v>
      </c>
      <c r="O321" s="5502"/>
      <c r="P321" s="5616" t="s">
        <v>124</v>
      </c>
      <c r="Q321" s="5502"/>
      <c r="R321" s="5616" t="s">
        <v>125</v>
      </c>
      <c r="S321" s="5502"/>
      <c r="T321" s="5616" t="s">
        <v>126</v>
      </c>
      <c r="U321" s="5502"/>
      <c r="V321" s="5616" t="s">
        <v>127</v>
      </c>
      <c r="W321" s="5502"/>
      <c r="X321" s="5616" t="s">
        <v>128</v>
      </c>
      <c r="Y321" s="5502"/>
      <c r="Z321" s="5616" t="s">
        <v>129</v>
      </c>
      <c r="AA321" s="5502"/>
      <c r="AB321" s="5616" t="s">
        <v>130</v>
      </c>
      <c r="AC321" s="5502"/>
      <c r="AD321" s="5616" t="s">
        <v>131</v>
      </c>
      <c r="AE321" s="5502"/>
      <c r="AF321" s="5616" t="s">
        <v>132</v>
      </c>
      <c r="AG321" s="5625"/>
      <c r="AH321" s="4919"/>
      <c r="AI321" s="5677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673"/>
      <c r="B322" s="5081"/>
      <c r="C322" s="2177" t="s">
        <v>97</v>
      </c>
      <c r="D322" s="2178" t="s">
        <v>62</v>
      </c>
      <c r="E322" s="1625" t="s">
        <v>98</v>
      </c>
      <c r="F322" s="2177" t="s">
        <v>288</v>
      </c>
      <c r="G322" s="2179" t="s">
        <v>98</v>
      </c>
      <c r="H322" s="2177" t="s">
        <v>288</v>
      </c>
      <c r="I322" s="2179" t="s">
        <v>98</v>
      </c>
      <c r="J322" s="2177" t="s">
        <v>288</v>
      </c>
      <c r="K322" s="2179" t="s">
        <v>98</v>
      </c>
      <c r="L322" s="2177" t="s">
        <v>288</v>
      </c>
      <c r="M322" s="2179" t="s">
        <v>98</v>
      </c>
      <c r="N322" s="2177" t="s">
        <v>288</v>
      </c>
      <c r="O322" s="2179" t="s">
        <v>98</v>
      </c>
      <c r="P322" s="2177" t="s">
        <v>288</v>
      </c>
      <c r="Q322" s="2179" t="s">
        <v>98</v>
      </c>
      <c r="R322" s="2177" t="s">
        <v>288</v>
      </c>
      <c r="S322" s="2179" t="s">
        <v>98</v>
      </c>
      <c r="T322" s="2177" t="s">
        <v>288</v>
      </c>
      <c r="U322" s="2179" t="s">
        <v>98</v>
      </c>
      <c r="V322" s="2177" t="s">
        <v>288</v>
      </c>
      <c r="W322" s="2179" t="s">
        <v>98</v>
      </c>
      <c r="X322" s="2177" t="s">
        <v>288</v>
      </c>
      <c r="Y322" s="2179" t="s">
        <v>98</v>
      </c>
      <c r="Z322" s="2177" t="s">
        <v>288</v>
      </c>
      <c r="AA322" s="2179" t="s">
        <v>98</v>
      </c>
      <c r="AB322" s="2177" t="s">
        <v>288</v>
      </c>
      <c r="AC322" s="2179" t="s">
        <v>98</v>
      </c>
      <c r="AD322" s="2177" t="s">
        <v>288</v>
      </c>
      <c r="AE322" s="2179" t="s">
        <v>98</v>
      </c>
      <c r="AF322" s="2177" t="s">
        <v>288</v>
      </c>
      <c r="AG322" s="2180" t="s">
        <v>98</v>
      </c>
      <c r="AH322" s="2097" t="s">
        <v>289</v>
      </c>
      <c r="AI322" s="1620" t="s">
        <v>290</v>
      </c>
      <c r="AJ322" s="5678"/>
      <c r="AK322" s="5081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142" t="s">
        <v>190</v>
      </c>
      <c r="B323" s="5142"/>
      <c r="C323" s="817">
        <f>SUM(D323+E323)</f>
        <v>1</v>
      </c>
      <c r="D323" s="818">
        <f>SUM(F323+H323+J323+L323+N323+P323+R323+T323+V323+X323+Z323+AB323+AD323+AF323)</f>
        <v>0</v>
      </c>
      <c r="E323" s="616">
        <f>SUM(G323+I323+K323+M323+O323+Q323+S323+U323+W323+Y323+AA323+AC323+AE323+AG323)</f>
        <v>1</v>
      </c>
      <c r="F323" s="804">
        <v>0</v>
      </c>
      <c r="G323" s="586">
        <v>0</v>
      </c>
      <c r="H323" s="804">
        <v>0</v>
      </c>
      <c r="I323" s="586">
        <v>0</v>
      </c>
      <c r="J323" s="804">
        <v>0</v>
      </c>
      <c r="K323" s="586">
        <v>0</v>
      </c>
      <c r="L323" s="804">
        <v>0</v>
      </c>
      <c r="M323" s="586">
        <v>1</v>
      </c>
      <c r="N323" s="804">
        <v>0</v>
      </c>
      <c r="O323" s="586">
        <v>0</v>
      </c>
      <c r="P323" s="804">
        <v>0</v>
      </c>
      <c r="Q323" s="586">
        <v>0</v>
      </c>
      <c r="R323" s="804">
        <v>0</v>
      </c>
      <c r="S323" s="586">
        <v>0</v>
      </c>
      <c r="T323" s="804">
        <v>0</v>
      </c>
      <c r="U323" s="586">
        <v>0</v>
      </c>
      <c r="V323" s="804">
        <v>0</v>
      </c>
      <c r="W323" s="586">
        <v>0</v>
      </c>
      <c r="X323" s="804">
        <v>0</v>
      </c>
      <c r="Y323" s="586">
        <v>0</v>
      </c>
      <c r="Z323" s="804">
        <v>0</v>
      </c>
      <c r="AA323" s="586">
        <v>0</v>
      </c>
      <c r="AB323" s="804">
        <v>0</v>
      </c>
      <c r="AC323" s="586">
        <v>0</v>
      </c>
      <c r="AD323" s="804">
        <v>0</v>
      </c>
      <c r="AE323" s="586">
        <v>0</v>
      </c>
      <c r="AF323" s="804">
        <v>0</v>
      </c>
      <c r="AG323" s="589">
        <v>0</v>
      </c>
      <c r="AH323" s="586">
        <v>0</v>
      </c>
      <c r="AI323" s="617">
        <v>0</v>
      </c>
      <c r="AJ323" s="804">
        <v>0</v>
      </c>
      <c r="AK323" s="587">
        <v>0</v>
      </c>
      <c r="AL323" s="211"/>
      <c r="AM323" s="14"/>
      <c r="AN323" s="14"/>
      <c r="AO323" s="14"/>
      <c r="AP323" s="14"/>
      <c r="AQ323" s="14"/>
      <c r="AR323" s="2181"/>
      <c r="AS323" s="2181"/>
      <c r="AT323" s="2181"/>
      <c r="AU323" s="2181"/>
      <c r="AV323" s="2181"/>
      <c r="AW323" s="2181"/>
      <c r="AX323" s="2181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2181"/>
      <c r="AS324" s="2181"/>
      <c r="AT324" s="2181"/>
      <c r="AU324" s="2181"/>
      <c r="AV324" s="2181"/>
      <c r="AW324" s="2181"/>
      <c r="AX324" s="2181"/>
    </row>
    <row r="325" spans="1:94" ht="18.75" customHeight="1" thickTop="1" x14ac:dyDescent="0.2">
      <c r="A325" s="5679" t="s">
        <v>319</v>
      </c>
      <c r="B325" s="5679"/>
      <c r="C325" s="2170">
        <f>SUM(D325+E325)</f>
        <v>0</v>
      </c>
      <c r="D325" s="701">
        <f t="shared" si="107"/>
        <v>0</v>
      </c>
      <c r="E325" s="2164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2182" t="s">
        <v>320</v>
      </c>
      <c r="B326" s="2183"/>
      <c r="C326" s="2184"/>
      <c r="D326" s="2184"/>
      <c r="E326" s="2184"/>
      <c r="F326" s="2184"/>
      <c r="G326" s="2184"/>
      <c r="H326" s="2184"/>
      <c r="I326" s="2184"/>
      <c r="J326" s="2184"/>
      <c r="K326" s="2184"/>
      <c r="L326" s="2184"/>
      <c r="M326" s="2184"/>
      <c r="N326" s="2184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088" t="s">
        <v>321</v>
      </c>
      <c r="B327" s="4927" t="s">
        <v>322</v>
      </c>
      <c r="C327" s="4928"/>
      <c r="D327" s="4929"/>
      <c r="E327" s="5673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2185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5009"/>
      <c r="B328" s="5673"/>
      <c r="C328" s="4790"/>
      <c r="D328" s="5081"/>
      <c r="E328" s="5616" t="s">
        <v>182</v>
      </c>
      <c r="F328" s="5502"/>
      <c r="G328" s="5616" t="s">
        <v>183</v>
      </c>
      <c r="H328" s="5502"/>
      <c r="I328" s="5616" t="s">
        <v>184</v>
      </c>
      <c r="J328" s="5502"/>
      <c r="K328" s="5616" t="s">
        <v>119</v>
      </c>
      <c r="L328" s="5502"/>
      <c r="M328" s="5616" t="s">
        <v>12</v>
      </c>
      <c r="N328" s="550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671"/>
      <c r="B329" s="699" t="s">
        <v>97</v>
      </c>
      <c r="C329" s="2186" t="s">
        <v>62</v>
      </c>
      <c r="D329" s="1620" t="s">
        <v>98</v>
      </c>
      <c r="E329" s="2177" t="s">
        <v>62</v>
      </c>
      <c r="F329" s="1627" t="s">
        <v>98</v>
      </c>
      <c r="G329" s="2177" t="s">
        <v>62</v>
      </c>
      <c r="H329" s="1627" t="s">
        <v>98</v>
      </c>
      <c r="I329" s="2177" t="s">
        <v>62</v>
      </c>
      <c r="J329" s="1627" t="s">
        <v>98</v>
      </c>
      <c r="K329" s="2177" t="s">
        <v>62</v>
      </c>
      <c r="L329" s="1627" t="s">
        <v>98</v>
      </c>
      <c r="M329" s="2177" t="s">
        <v>62</v>
      </c>
      <c r="N329" s="1627" t="s">
        <v>98</v>
      </c>
    </row>
    <row r="330" spans="1:94" ht="20.25" customHeight="1" x14ac:dyDescent="0.2">
      <c r="A330" s="2187" t="s">
        <v>73</v>
      </c>
      <c r="B330" s="2187">
        <f>SUM(C330+D330)</f>
        <v>0</v>
      </c>
      <c r="C330" s="2188">
        <f>SUM(E330+G330+I330+K330+M330)</f>
        <v>0</v>
      </c>
      <c r="D330" s="2189">
        <f>SUM(F330+H330+J330+L330+N330)</f>
        <v>0</v>
      </c>
      <c r="E330" s="2190"/>
      <c r="F330" s="2191"/>
      <c r="G330" s="2190"/>
      <c r="H330" s="2191"/>
      <c r="I330" s="2190"/>
      <c r="J330" s="2192"/>
      <c r="K330" s="2190"/>
      <c r="L330" s="2192"/>
      <c r="M330" s="2193"/>
      <c r="N330" s="2192"/>
      <c r="O330" s="3"/>
    </row>
    <row r="331" spans="1:94" ht="21.75" customHeight="1" x14ac:dyDescent="0.2">
      <c r="A331" s="2169" t="s">
        <v>85</v>
      </c>
      <c r="B331" s="2169">
        <f>SUM(C331+D331)</f>
        <v>0</v>
      </c>
      <c r="C331" s="2194">
        <f>SUM(E331+G331+I331+K331+M331)</f>
        <v>0</v>
      </c>
      <c r="D331" s="2195">
        <f>SUM(F331+H331+J331+L331+N331)</f>
        <v>0</v>
      </c>
      <c r="E331" s="2171"/>
      <c r="F331" s="741"/>
      <c r="G331" s="2171"/>
      <c r="H331" s="955"/>
      <c r="I331" s="2171"/>
      <c r="J331" s="741"/>
      <c r="K331" s="2171"/>
      <c r="L331" s="741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088" t="s">
        <v>321</v>
      </c>
      <c r="B333" s="5088" t="s">
        <v>104</v>
      </c>
      <c r="C333" s="5681" t="s">
        <v>322</v>
      </c>
      <c r="D333" s="5681"/>
      <c r="E333" s="5681"/>
      <c r="F333" s="5616" t="s">
        <v>323</v>
      </c>
      <c r="G333" s="5146"/>
      <c r="H333" s="5146"/>
      <c r="I333" s="5146"/>
      <c r="J333" s="5146"/>
      <c r="K333" s="5146"/>
      <c r="L333" s="5146"/>
      <c r="M333" s="5146"/>
      <c r="N333" s="5146"/>
      <c r="O333" s="5146"/>
      <c r="P333" s="5146"/>
      <c r="Q333" s="5146"/>
      <c r="R333" s="5146"/>
      <c r="S333" s="5146"/>
      <c r="T333" s="5146"/>
      <c r="U333" s="5146"/>
      <c r="V333" s="5146"/>
      <c r="W333" s="5146"/>
      <c r="X333" s="5146"/>
      <c r="Y333" s="5146"/>
      <c r="Z333" s="5146"/>
      <c r="AA333" s="5146"/>
      <c r="AB333" s="5146"/>
      <c r="AC333" s="5146"/>
      <c r="AD333" s="5146"/>
      <c r="AE333" s="5146"/>
      <c r="AF333" s="5146"/>
      <c r="AG333" s="5625"/>
      <c r="AH333" s="4887" t="s">
        <v>272</v>
      </c>
      <c r="AI333" s="5189" t="s">
        <v>8</v>
      </c>
      <c r="AJ333" s="4889" t="s">
        <v>7</v>
      </c>
      <c r="AK333" s="5616" t="s">
        <v>325</v>
      </c>
      <c r="AL333" s="5146"/>
      <c r="AM333" s="5502"/>
      <c r="AN333" s="5088" t="s">
        <v>326</v>
      </c>
      <c r="BT333" s="3"/>
    </row>
    <row r="334" spans="1:94" ht="30.6" customHeight="1" x14ac:dyDescent="0.2">
      <c r="A334" s="5009"/>
      <c r="B334" s="5009"/>
      <c r="C334" s="5681"/>
      <c r="D334" s="5681"/>
      <c r="E334" s="5681"/>
      <c r="F334" s="5616" t="s">
        <v>119</v>
      </c>
      <c r="G334" s="5502"/>
      <c r="H334" s="5616" t="s">
        <v>12</v>
      </c>
      <c r="I334" s="5502"/>
      <c r="J334" s="5616" t="s">
        <v>121</v>
      </c>
      <c r="K334" s="5502"/>
      <c r="L334" s="5616" t="s">
        <v>122</v>
      </c>
      <c r="M334" s="5502"/>
      <c r="N334" s="5616" t="s">
        <v>123</v>
      </c>
      <c r="O334" s="5502"/>
      <c r="P334" s="5616" t="s">
        <v>124</v>
      </c>
      <c r="Q334" s="5502"/>
      <c r="R334" s="5616" t="s">
        <v>125</v>
      </c>
      <c r="S334" s="5502"/>
      <c r="T334" s="5616" t="s">
        <v>126</v>
      </c>
      <c r="U334" s="5502"/>
      <c r="V334" s="5616" t="s">
        <v>127</v>
      </c>
      <c r="W334" s="5502"/>
      <c r="X334" s="5616" t="s">
        <v>128</v>
      </c>
      <c r="Y334" s="5502"/>
      <c r="Z334" s="5616" t="s">
        <v>129</v>
      </c>
      <c r="AA334" s="5502"/>
      <c r="AB334" s="5616" t="s">
        <v>130</v>
      </c>
      <c r="AC334" s="5502"/>
      <c r="AD334" s="5616" t="s">
        <v>131</v>
      </c>
      <c r="AE334" s="5502"/>
      <c r="AF334" s="5616" t="s">
        <v>132</v>
      </c>
      <c r="AG334" s="5625"/>
      <c r="AH334" s="4939"/>
      <c r="AI334" s="4938"/>
      <c r="AJ334" s="4729"/>
      <c r="AK334" s="5186" t="s">
        <v>327</v>
      </c>
      <c r="AL334" s="5189" t="s">
        <v>328</v>
      </c>
      <c r="AM334" s="5190" t="s">
        <v>329</v>
      </c>
      <c r="AN334" s="5009"/>
      <c r="BT334" s="3"/>
    </row>
    <row r="335" spans="1:94" x14ac:dyDescent="0.2">
      <c r="A335" s="5671"/>
      <c r="B335" s="5671"/>
      <c r="C335" s="2196" t="s">
        <v>97</v>
      </c>
      <c r="D335" s="2197" t="s">
        <v>62</v>
      </c>
      <c r="E335" s="1627" t="s">
        <v>98</v>
      </c>
      <c r="F335" s="2177" t="s">
        <v>62</v>
      </c>
      <c r="G335" s="1627" t="s">
        <v>98</v>
      </c>
      <c r="H335" s="2177" t="s">
        <v>62</v>
      </c>
      <c r="I335" s="1627" t="s">
        <v>98</v>
      </c>
      <c r="J335" s="2177" t="s">
        <v>288</v>
      </c>
      <c r="K335" s="1627" t="s">
        <v>98</v>
      </c>
      <c r="L335" s="2177" t="s">
        <v>288</v>
      </c>
      <c r="M335" s="1627" t="s">
        <v>98</v>
      </c>
      <c r="N335" s="2177" t="s">
        <v>288</v>
      </c>
      <c r="O335" s="1627" t="s">
        <v>98</v>
      </c>
      <c r="P335" s="2177" t="s">
        <v>288</v>
      </c>
      <c r="Q335" s="1627" t="s">
        <v>98</v>
      </c>
      <c r="R335" s="2177" t="s">
        <v>288</v>
      </c>
      <c r="S335" s="1627" t="s">
        <v>98</v>
      </c>
      <c r="T335" s="2177" t="s">
        <v>288</v>
      </c>
      <c r="U335" s="1627" t="s">
        <v>98</v>
      </c>
      <c r="V335" s="2177" t="s">
        <v>288</v>
      </c>
      <c r="W335" s="1627" t="s">
        <v>98</v>
      </c>
      <c r="X335" s="2177" t="s">
        <v>288</v>
      </c>
      <c r="Y335" s="1627" t="s">
        <v>98</v>
      </c>
      <c r="Z335" s="2177" t="s">
        <v>288</v>
      </c>
      <c r="AA335" s="1627" t="s">
        <v>98</v>
      </c>
      <c r="AB335" s="2177" t="s">
        <v>288</v>
      </c>
      <c r="AC335" s="1627" t="s">
        <v>98</v>
      </c>
      <c r="AD335" s="2177" t="s">
        <v>288</v>
      </c>
      <c r="AE335" s="1627" t="s">
        <v>98</v>
      </c>
      <c r="AF335" s="2177" t="s">
        <v>288</v>
      </c>
      <c r="AG335" s="2007" t="s">
        <v>98</v>
      </c>
      <c r="AH335" s="5680"/>
      <c r="AI335" s="5548"/>
      <c r="AJ335" s="5081"/>
      <c r="AK335" s="5678"/>
      <c r="AL335" s="5548"/>
      <c r="AM335" s="5452"/>
      <c r="AN335" s="5671"/>
      <c r="BT335" s="3"/>
    </row>
    <row r="336" spans="1:94" x14ac:dyDescent="0.2">
      <c r="A336" s="5088" t="s">
        <v>73</v>
      </c>
      <c r="B336" s="2198" t="s">
        <v>330</v>
      </c>
      <c r="C336" s="2199">
        <f>SUM(D336+E336)</f>
        <v>0</v>
      </c>
      <c r="D336" s="2200">
        <f>SUM(F336+H336+J336+L336+N336+P336+R336+T336+V336+X336+Z336+AB336+AD336+AF336)</f>
        <v>0</v>
      </c>
      <c r="E336" s="2201">
        <f>SUM(G336+I336+K336+M336+O336+Q336+S336+U336+W336+Y336+AA336+AC336+AE336+AG336)</f>
        <v>0</v>
      </c>
      <c r="F336" s="2190"/>
      <c r="G336" s="2191"/>
      <c r="H336" s="2190"/>
      <c r="I336" s="2191"/>
      <c r="J336" s="2190"/>
      <c r="K336" s="2191"/>
      <c r="L336" s="2190"/>
      <c r="M336" s="2191"/>
      <c r="N336" s="2190"/>
      <c r="O336" s="2191"/>
      <c r="P336" s="2190"/>
      <c r="Q336" s="2191"/>
      <c r="R336" s="2190"/>
      <c r="S336" s="2191"/>
      <c r="T336" s="2190"/>
      <c r="U336" s="2191"/>
      <c r="V336" s="2190"/>
      <c r="W336" s="2191"/>
      <c r="X336" s="2190"/>
      <c r="Y336" s="2191"/>
      <c r="Z336" s="2190"/>
      <c r="AA336" s="2191"/>
      <c r="AB336" s="2190"/>
      <c r="AC336" s="2191"/>
      <c r="AD336" s="2190"/>
      <c r="AE336" s="2191"/>
      <c r="AF336" s="2190"/>
      <c r="AG336" s="2202"/>
      <c r="AH336" s="2203"/>
      <c r="AI336" s="2204"/>
      <c r="AJ336" s="2192"/>
      <c r="AK336" s="2205"/>
      <c r="AL336" s="2206"/>
      <c r="AM336" s="2207"/>
      <c r="AN336" s="2207"/>
      <c r="AO336" s="3"/>
      <c r="BT336" s="3"/>
      <c r="CJ336" s="4">
        <v>0</v>
      </c>
      <c r="CP336" s="4">
        <v>0</v>
      </c>
    </row>
    <row r="337" spans="1:104" x14ac:dyDescent="0.2">
      <c r="A337" s="5009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671"/>
      <c r="B338" s="2208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088" t="s">
        <v>333</v>
      </c>
      <c r="B339" s="2198" t="s">
        <v>330</v>
      </c>
      <c r="C339" s="2199">
        <f t="shared" si="108"/>
        <v>0</v>
      </c>
      <c r="D339" s="2200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5009"/>
      <c r="B340" s="1605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671"/>
      <c r="B341" s="2208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2171"/>
      <c r="G341" s="741"/>
      <c r="H341" s="2171"/>
      <c r="I341" s="741"/>
      <c r="J341" s="2171"/>
      <c r="K341" s="741"/>
      <c r="L341" s="2171"/>
      <c r="M341" s="741"/>
      <c r="N341" s="2171"/>
      <c r="O341" s="741"/>
      <c r="P341" s="2171"/>
      <c r="Q341" s="741"/>
      <c r="R341" s="2171"/>
      <c r="S341" s="741"/>
      <c r="T341" s="2171"/>
      <c r="U341" s="741"/>
      <c r="V341" s="2171"/>
      <c r="W341" s="741"/>
      <c r="X341" s="2171"/>
      <c r="Y341" s="741"/>
      <c r="Z341" s="2171"/>
      <c r="AA341" s="741"/>
      <c r="AB341" s="2171"/>
      <c r="AC341" s="741"/>
      <c r="AD341" s="2171"/>
      <c r="AE341" s="741"/>
      <c r="AF341" s="2171"/>
      <c r="AG341" s="2173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414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C93D35B6-B6C0-49D6-8959-1852EFA88BC1}">
      <formula1>0</formula1>
    </dataValidation>
    <dataValidation type="whole" allowBlank="1" showInputMessage="1" showErrorMessage="1" sqref="A311:A314 A305:B309 B311:B316 C305:E318 F305:AX307" xr:uid="{FBF47B04-3319-4756-B6C8-C99D600FD574}">
      <formula1>0</formula1>
      <formula2>1E+30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DEAD0-23E3-4C14-AE8F-327465E134CE}">
  <dimension ref="A1:CZ360"/>
  <sheetViews>
    <sheetView workbookViewId="0">
      <selection activeCell="A6" sqref="A6:P6"/>
    </sheetView>
  </sheetViews>
  <sheetFormatPr baseColWidth="10" defaultColWidth="11.42578125" defaultRowHeight="14.25" x14ac:dyDescent="0.2"/>
  <cols>
    <col min="1" max="1" width="29.85546875" style="2" customWidth="1"/>
    <col min="2" max="2" width="37.42578125" style="2" customWidth="1"/>
    <col min="3" max="3" width="12.140625" style="2" customWidth="1"/>
    <col min="4" max="17" width="11.42578125" style="2"/>
    <col min="18" max="18" width="12.85546875" style="2" customWidth="1"/>
    <col min="19" max="19" width="11.42578125" style="2"/>
    <col min="20" max="20" width="10.85546875" style="2" customWidth="1"/>
    <col min="21" max="21" width="11.42578125" style="2"/>
    <col min="22" max="22" width="12.28515625" style="2" customWidth="1"/>
    <col min="23" max="23" width="11.42578125" style="2"/>
    <col min="24" max="24" width="13" style="2" customWidth="1"/>
    <col min="25" max="34" width="11.42578125" style="2"/>
    <col min="35" max="35" width="10.7109375" style="2" customWidth="1"/>
    <col min="36" max="36" width="11.5703125" style="2" customWidth="1"/>
    <col min="37" max="37" width="10.42578125" style="2" customWidth="1"/>
    <col min="38" max="72" width="11.42578125" style="2"/>
    <col min="73" max="77" width="11.7109375" style="2" customWidth="1"/>
    <col min="78" max="78" width="11.140625" style="3" customWidth="1"/>
    <col min="79" max="104" width="11.140625" style="4" hidden="1" customWidth="1"/>
    <col min="105" max="16384" width="11.42578125" style="2"/>
  </cols>
  <sheetData>
    <row r="1" spans="1:92" ht="16.350000000000001" customHeight="1" x14ac:dyDescent="0.2">
      <c r="A1" s="1" t="s">
        <v>0</v>
      </c>
    </row>
    <row r="2" spans="1:92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</row>
    <row r="3" spans="1:92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</row>
    <row r="4" spans="1:92" ht="16.350000000000001" customHeight="1" x14ac:dyDescent="0.2">
      <c r="A4" s="1" t="str">
        <f>CONCATENATE("MES: ",[9]NOMBRE!B6," - ","( ",[9]NOMBRE!C6,[9]NOMBRE!D6," )")</f>
        <v>MES: AGOSTO - ( 08 )</v>
      </c>
      <c r="AE4" s="2233"/>
      <c r="AF4" s="2233"/>
      <c r="AG4" s="2233"/>
      <c r="AH4" s="2233"/>
      <c r="AI4" s="2233"/>
      <c r="AJ4" s="2233"/>
      <c r="AK4" s="2233"/>
      <c r="AL4" s="2233"/>
      <c r="AM4" s="2233"/>
      <c r="AN4" s="2233"/>
      <c r="AO4" s="2233"/>
      <c r="AP4" s="2233"/>
      <c r="AQ4" s="2233"/>
      <c r="AR4" s="2233"/>
      <c r="AS4" s="2233"/>
      <c r="AT4" s="2233"/>
      <c r="AU4" s="2233"/>
      <c r="AV4" s="2233"/>
      <c r="AW4" s="2233"/>
    </row>
    <row r="5" spans="1:92" ht="16.350000000000001" customHeight="1" x14ac:dyDescent="0.2">
      <c r="A5" s="1" t="str">
        <f>CONCATENATE("AÑO: ",[9]NOMBRE!B7)</f>
        <v>AÑO: 2022</v>
      </c>
      <c r="AE5" s="2233"/>
      <c r="AF5" s="2233"/>
      <c r="AG5" s="2233"/>
      <c r="AH5" s="2233"/>
      <c r="AI5" s="2233"/>
      <c r="AJ5" s="2233"/>
      <c r="AK5" s="2233"/>
      <c r="AL5" s="2233"/>
      <c r="AM5" s="2233"/>
      <c r="AN5" s="2233"/>
      <c r="AO5" s="2233"/>
      <c r="AP5" s="2233"/>
      <c r="AQ5" s="2233"/>
      <c r="AR5" s="2233"/>
      <c r="AS5" s="2233"/>
      <c r="AT5" s="2233"/>
      <c r="AU5" s="2233"/>
      <c r="AV5" s="2233"/>
      <c r="AW5" s="2233"/>
    </row>
    <row r="6" spans="1:92" ht="15" x14ac:dyDescent="0.2">
      <c r="A6" s="4725" t="s">
        <v>1</v>
      </c>
      <c r="B6" s="4725"/>
      <c r="C6" s="4725"/>
      <c r="D6" s="4725"/>
      <c r="E6" s="4725"/>
      <c r="F6" s="4725"/>
      <c r="G6" s="4725"/>
      <c r="H6" s="4725"/>
      <c r="I6" s="4725"/>
      <c r="J6" s="4725"/>
      <c r="K6" s="4725"/>
      <c r="L6" s="4725"/>
      <c r="M6" s="4725"/>
      <c r="N6" s="4725"/>
      <c r="O6" s="4725"/>
      <c r="P6" s="4725"/>
      <c r="Q6" s="6"/>
      <c r="R6" s="6"/>
      <c r="S6" s="6"/>
      <c r="T6" s="6"/>
      <c r="U6" s="6"/>
      <c r="V6" s="6"/>
      <c r="W6" s="1"/>
      <c r="X6" s="7"/>
      <c r="Y6" s="7"/>
      <c r="Z6" s="7"/>
      <c r="AA6" s="7"/>
      <c r="AB6" s="7"/>
      <c r="AC6" s="7"/>
      <c r="AD6" s="7"/>
      <c r="AE6" s="2234"/>
      <c r="AF6" s="2234"/>
      <c r="AG6" s="2234"/>
      <c r="AH6" s="2234"/>
      <c r="AI6" s="2234"/>
      <c r="AJ6" s="2234"/>
      <c r="AK6" s="2234"/>
      <c r="AL6" s="2234"/>
      <c r="AM6" s="2234"/>
      <c r="AN6" s="2234"/>
      <c r="AO6" s="2234"/>
      <c r="AP6" s="2234"/>
      <c r="AQ6" s="2234"/>
      <c r="AR6" s="2234"/>
      <c r="AS6" s="2234"/>
      <c r="AT6" s="2234"/>
      <c r="AU6" s="2234"/>
      <c r="AV6" s="2234"/>
      <c r="AW6" s="2233"/>
    </row>
    <row r="7" spans="1:92" ht="15" x14ac:dyDescent="0.2">
      <c r="A7" s="9"/>
      <c r="B7" s="9"/>
      <c r="C7" s="1894"/>
      <c r="D7" s="1894"/>
      <c r="E7" s="1894"/>
      <c r="F7" s="1894"/>
      <c r="G7" s="1894"/>
      <c r="H7" s="1894"/>
      <c r="I7" s="1894"/>
      <c r="J7" s="1894"/>
      <c r="K7" s="1894"/>
      <c r="L7" s="1894"/>
      <c r="M7" s="1894"/>
      <c r="N7" s="1894"/>
      <c r="O7" s="1894"/>
      <c r="P7" s="1894"/>
      <c r="Q7" s="6"/>
      <c r="R7" s="6"/>
      <c r="S7" s="6"/>
      <c r="T7" s="6"/>
      <c r="U7" s="6"/>
      <c r="V7" s="6"/>
      <c r="W7" s="1"/>
      <c r="X7" s="7"/>
      <c r="Y7" s="7"/>
      <c r="Z7" s="7"/>
      <c r="AA7" s="7"/>
      <c r="AB7" s="7"/>
      <c r="AC7" s="7"/>
      <c r="AD7" s="7"/>
      <c r="AE7" s="2234"/>
      <c r="AF7" s="2234"/>
      <c r="AG7" s="2234"/>
      <c r="AH7" s="2234"/>
      <c r="AI7" s="2234"/>
      <c r="AJ7" s="2234"/>
      <c r="AK7" s="2234"/>
      <c r="AL7" s="2234"/>
      <c r="AM7" s="2234"/>
      <c r="AN7" s="2234"/>
      <c r="AO7" s="2234"/>
      <c r="AP7" s="2234"/>
      <c r="AQ7" s="2234"/>
      <c r="AR7" s="2234"/>
      <c r="AS7" s="2234"/>
      <c r="AT7" s="2234"/>
      <c r="AU7" s="2234"/>
      <c r="AV7" s="2234"/>
      <c r="AW7" s="2233"/>
    </row>
    <row r="8" spans="1:92" ht="31.35" customHeight="1" x14ac:dyDescent="0.2">
      <c r="A8" s="11" t="s">
        <v>2</v>
      </c>
      <c r="B8" s="12"/>
      <c r="C8" s="12"/>
      <c r="D8" s="12"/>
      <c r="E8" s="12"/>
      <c r="F8" s="12"/>
      <c r="G8" s="12"/>
      <c r="H8" s="12"/>
      <c r="I8" s="12"/>
      <c r="Q8" s="13"/>
      <c r="R8" s="13"/>
      <c r="S8" s="13"/>
      <c r="T8" s="13"/>
      <c r="U8" s="13"/>
      <c r="V8" s="13"/>
      <c r="W8" s="13"/>
      <c r="X8" s="14"/>
      <c r="Y8" s="14"/>
      <c r="Z8" s="14"/>
      <c r="AA8" s="14"/>
      <c r="AB8" s="14"/>
      <c r="AC8" s="14"/>
      <c r="AD8" s="7"/>
      <c r="AE8" s="2234"/>
      <c r="AF8" s="2234"/>
      <c r="AG8" s="2234"/>
      <c r="AH8" s="2234"/>
      <c r="AI8" s="2234"/>
      <c r="AJ8" s="2234"/>
      <c r="AK8" s="2234"/>
      <c r="AL8" s="2234"/>
      <c r="AM8" s="2234"/>
      <c r="AN8" s="2234"/>
      <c r="AO8" s="2234"/>
      <c r="AP8" s="2234"/>
      <c r="AQ8" s="2234"/>
      <c r="AR8" s="2234"/>
      <c r="AS8" s="2234"/>
      <c r="AT8" s="2234"/>
      <c r="AU8" s="2234"/>
      <c r="AV8" s="2234"/>
      <c r="AW8" s="2233"/>
      <c r="BZ8" s="2"/>
      <c r="CG8" s="15"/>
      <c r="CH8" s="15"/>
      <c r="CI8" s="15"/>
      <c r="CJ8" s="15"/>
      <c r="CK8" s="15"/>
      <c r="CL8" s="15"/>
      <c r="CM8" s="15"/>
      <c r="CN8" s="15"/>
    </row>
    <row r="9" spans="1:92" ht="16.350000000000001" customHeight="1" x14ac:dyDescent="0.2">
      <c r="A9" s="4905" t="s">
        <v>3</v>
      </c>
      <c r="B9" s="4889"/>
      <c r="C9" s="5322" t="s">
        <v>4</v>
      </c>
      <c r="D9" s="5682" t="s">
        <v>5</v>
      </c>
      <c r="E9" s="5324"/>
      <c r="F9" s="5324"/>
      <c r="G9" s="5324"/>
      <c r="H9" s="5324"/>
      <c r="I9" s="5324"/>
      <c r="J9" s="5324"/>
      <c r="K9" s="5324"/>
      <c r="L9" s="5324"/>
      <c r="M9" s="5683"/>
      <c r="N9" s="4889" t="s">
        <v>6</v>
      </c>
      <c r="O9" s="5322" t="s">
        <v>7</v>
      </c>
      <c r="P9" s="5322" t="s">
        <v>8</v>
      </c>
      <c r="Q9" s="5322" t="s">
        <v>9</v>
      </c>
      <c r="R9" s="16"/>
      <c r="S9" s="16"/>
      <c r="T9" s="16"/>
      <c r="U9" s="16"/>
      <c r="V9" s="16"/>
      <c r="W9" s="14"/>
      <c r="X9" s="14"/>
      <c r="Y9" s="14"/>
      <c r="Z9" s="14"/>
      <c r="AA9" s="14"/>
      <c r="AB9" s="14"/>
      <c r="AC9" s="14"/>
      <c r="AD9" s="7"/>
      <c r="AE9" s="7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702"/>
      <c r="AQ9" s="702"/>
      <c r="AR9" s="702"/>
      <c r="AS9" s="702"/>
      <c r="AT9" s="702"/>
      <c r="AU9" s="702"/>
      <c r="AV9" s="702"/>
      <c r="AW9" s="702"/>
      <c r="AX9" s="703"/>
      <c r="CG9" s="15"/>
      <c r="CH9" s="15"/>
      <c r="CI9" s="15"/>
      <c r="CJ9" s="15"/>
      <c r="CK9" s="15"/>
      <c r="CL9" s="15"/>
      <c r="CM9" s="15"/>
      <c r="CN9" s="15"/>
    </row>
    <row r="10" spans="1:92" ht="25.35" customHeight="1" x14ac:dyDescent="0.2">
      <c r="A10" s="4728"/>
      <c r="B10" s="4729"/>
      <c r="C10" s="5671"/>
      <c r="D10" s="2235" t="s">
        <v>10</v>
      </c>
      <c r="E10" s="2236" t="s">
        <v>11</v>
      </c>
      <c r="F10" s="2236" t="s">
        <v>12</v>
      </c>
      <c r="G10" s="2236" t="s">
        <v>13</v>
      </c>
      <c r="H10" s="2236" t="s">
        <v>14</v>
      </c>
      <c r="I10" s="2236" t="s">
        <v>15</v>
      </c>
      <c r="J10" s="2236" t="s">
        <v>16</v>
      </c>
      <c r="K10" s="2236" t="s">
        <v>17</v>
      </c>
      <c r="L10" s="2236" t="s">
        <v>18</v>
      </c>
      <c r="M10" s="2237" t="s">
        <v>19</v>
      </c>
      <c r="N10" s="5653"/>
      <c r="O10" s="5671"/>
      <c r="P10" s="5671"/>
      <c r="Q10" s="5671"/>
      <c r="R10" s="707"/>
      <c r="S10" s="707"/>
      <c r="T10" s="707"/>
      <c r="U10" s="707"/>
      <c r="V10" s="16"/>
      <c r="W10" s="16"/>
      <c r="X10" s="16"/>
      <c r="Y10" s="16"/>
      <c r="Z10" s="16"/>
      <c r="AA10" s="16"/>
      <c r="AB10" s="16"/>
      <c r="AC10" s="16"/>
      <c r="AD10" s="12"/>
      <c r="AE10" s="12"/>
      <c r="AF10" s="708"/>
      <c r="AG10" s="708"/>
      <c r="AH10" s="708"/>
      <c r="AI10" s="708"/>
      <c r="AJ10" s="708"/>
      <c r="AK10" s="708"/>
      <c r="AL10" s="708"/>
      <c r="AM10" s="708"/>
      <c r="AN10" s="708"/>
      <c r="AO10" s="709"/>
      <c r="AP10" s="709"/>
      <c r="AQ10" s="709"/>
      <c r="AR10" s="709"/>
      <c r="AS10" s="709"/>
      <c r="AT10" s="709"/>
      <c r="AU10" s="709"/>
      <c r="AV10" s="709"/>
      <c r="AW10" s="709"/>
      <c r="AX10" s="703"/>
      <c r="CG10" s="15"/>
      <c r="CH10" s="15"/>
      <c r="CI10" s="15"/>
      <c r="CJ10" s="15"/>
      <c r="CK10" s="15"/>
      <c r="CL10" s="15"/>
      <c r="CM10" s="15"/>
      <c r="CN10" s="15"/>
    </row>
    <row r="11" spans="1:92" ht="16.350000000000001" customHeight="1" x14ac:dyDescent="0.2">
      <c r="A11" s="5688" t="s">
        <v>20</v>
      </c>
      <c r="B11" s="5688"/>
      <c r="C11" s="710">
        <f>SUM(D11:M11)</f>
        <v>0</v>
      </c>
      <c r="D11" s="145"/>
      <c r="E11" s="146"/>
      <c r="F11" s="146"/>
      <c r="G11" s="146"/>
      <c r="H11" s="146"/>
      <c r="I11" s="146"/>
      <c r="J11" s="146"/>
      <c r="K11" s="146"/>
      <c r="L11" s="2238"/>
      <c r="M11" s="148"/>
      <c r="N11" s="137"/>
      <c r="O11" s="711"/>
      <c r="P11" s="711"/>
      <c r="Q11" s="711"/>
      <c r="R11" s="31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16"/>
      <c r="AD11" s="12"/>
      <c r="AE11" s="12"/>
      <c r="AF11" s="708"/>
      <c r="AG11" s="708"/>
      <c r="AH11" s="708"/>
      <c r="AI11" s="708"/>
      <c r="AJ11" s="708"/>
      <c r="AK11" s="709"/>
      <c r="AL11" s="709"/>
      <c r="AM11" s="709"/>
      <c r="AN11" s="709"/>
      <c r="AO11" s="709"/>
      <c r="AP11" s="709"/>
      <c r="AQ11" s="709"/>
      <c r="AR11" s="709"/>
      <c r="AS11" s="709"/>
      <c r="AT11" s="709"/>
      <c r="AU11" s="709"/>
      <c r="AV11" s="709"/>
      <c r="AW11" s="709"/>
      <c r="AX11" s="703"/>
      <c r="CA11" s="33" t="str">
        <f>IF(CH11=1,"* El número de víctima de Violencia de Género NO DEBE ser diferente al Total. ","")</f>
        <v/>
      </c>
      <c r="CB11" s="33" t="str">
        <f>IF(AND(C11&lt;&gt;0,OR(O11="",P11="")),"* No olvide digitar los campos Pueblo Originario y/o Migrantes (Digite CEROS si no tiene). ","")</f>
        <v/>
      </c>
      <c r="CC11" s="33" t="str">
        <f>IF(CJ11=1,"* Pueblo Originario y/o Migrantes NO DEBEN ser Mayor al Total. ","")</f>
        <v/>
      </c>
      <c r="CD11" s="33" t="str">
        <f>IF(CK11=1,"* Total Gestantes Ingresadas a control prenatal debe ser Mayor o Igual que el Total de Evaluaciones a Gestantes de REM A03 Sección B2. ","")</f>
        <v/>
      </c>
      <c r="CE11" s="33" t="str">
        <f>IF(CL11=1,"* Total de Ingresos por Traslado no puede superar el Total de Ingresos. ","")</f>
        <v/>
      </c>
      <c r="CG11" s="15"/>
      <c r="CH11" s="34">
        <f>IF(C11&lt;N11,1,0)</f>
        <v>0</v>
      </c>
      <c r="CI11" s="15"/>
      <c r="CJ11" s="34">
        <f>IF(OR(C11&lt;O11,C11&lt;P11),1,0)</f>
        <v>0</v>
      </c>
      <c r="CK11" s="34">
        <f>IF(C11&lt;[9]A03!C79,1,0)</f>
        <v>0</v>
      </c>
      <c r="CL11" s="34">
        <f>IF(Q11&gt;C11,1,0)</f>
        <v>0</v>
      </c>
      <c r="CM11" s="15"/>
      <c r="CN11" s="15"/>
    </row>
    <row r="12" spans="1:92" ht="16.350000000000001" customHeight="1" x14ac:dyDescent="0.2">
      <c r="A12" s="4743" t="s">
        <v>21</v>
      </c>
      <c r="B12" s="4743"/>
      <c r="C12" s="35">
        <f>SUM(D12:M12)</f>
        <v>0</v>
      </c>
      <c r="D12" s="36"/>
      <c r="E12" s="37"/>
      <c r="F12" s="37"/>
      <c r="G12" s="37"/>
      <c r="H12" s="37"/>
      <c r="I12" s="37"/>
      <c r="J12" s="37"/>
      <c r="K12" s="37"/>
      <c r="L12" s="38"/>
      <c r="M12" s="39"/>
      <c r="N12" s="40"/>
      <c r="O12" s="41"/>
      <c r="P12" s="41"/>
      <c r="Q12" s="41"/>
      <c r="R12" s="31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16"/>
      <c r="AD12" s="12"/>
      <c r="AE12" s="12"/>
      <c r="AF12" s="2239"/>
      <c r="AG12" s="2239"/>
      <c r="AH12" s="2239"/>
      <c r="AI12" s="2239"/>
      <c r="AJ12" s="2239"/>
      <c r="AK12" s="2240"/>
      <c r="AL12" s="2240"/>
      <c r="AM12" s="2240"/>
      <c r="AN12" s="2240"/>
      <c r="AO12" s="2239"/>
      <c r="AP12" s="2239"/>
      <c r="AQ12" s="2240"/>
      <c r="AR12" s="2240"/>
      <c r="AS12" s="2240"/>
      <c r="AT12" s="2240"/>
      <c r="AU12" s="2240"/>
      <c r="AV12" s="2240"/>
      <c r="AW12" s="2240"/>
      <c r="AX12" s="2241"/>
      <c r="CA12" s="33" t="str">
        <f>IF(CH12=1,"* El número de víctima de Violencia de Género NO DEBE ser diferente al Total. ","")</f>
        <v/>
      </c>
      <c r="CB12" s="33" t="str">
        <f>IF(AND(C12&lt;&gt;0,OR(O12="",P12="")),"* No olvide digitar los campos Pueblo Originario y/o Migrantes (Digite CEROS si no tiene). ","")</f>
        <v/>
      </c>
      <c r="CC12" s="33" t="str">
        <f>IF(CJ12=1,"* Pueblo Originario y/o Migrantes NO DEBEN ser Mayor al Total. ","")</f>
        <v/>
      </c>
      <c r="CD12" s="33" t="str">
        <f>IF(CK12=1,"* Total Gestantes debe ser Mayor o Igual a "&amp;A12&amp;".","")</f>
        <v/>
      </c>
      <c r="CE12" s="33" t="str">
        <f t="shared" ref="CE12:CE14" si="0">IF(CL12=1,"* Total de Ingresos por Traslado no puede superar el Total de Ingresos. ","")</f>
        <v/>
      </c>
      <c r="CG12" s="15"/>
      <c r="CH12" s="34">
        <f>IF(C12&lt;N12,1,0)</f>
        <v>0</v>
      </c>
      <c r="CI12" s="15"/>
      <c r="CJ12" s="34">
        <f>IF(OR(C12&lt;O12,C12&lt;P12),1,0)</f>
        <v>0</v>
      </c>
      <c r="CK12" s="34">
        <f>IF($C$11&lt;C12,1,0)</f>
        <v>0</v>
      </c>
      <c r="CL12" s="34">
        <f t="shared" ref="CL12:CL14" si="1">IF(Q12&gt;C12,1,0)</f>
        <v>0</v>
      </c>
      <c r="CM12" s="15"/>
      <c r="CN12" s="15"/>
    </row>
    <row r="13" spans="1:92" ht="16.5" customHeight="1" x14ac:dyDescent="0.2">
      <c r="A13" s="4740" t="s">
        <v>22</v>
      </c>
      <c r="B13" s="4741"/>
      <c r="C13" s="35">
        <f>SUM(D13:M13)</f>
        <v>0</v>
      </c>
      <c r="D13" s="36"/>
      <c r="E13" s="37"/>
      <c r="F13" s="37"/>
      <c r="G13" s="37"/>
      <c r="H13" s="37"/>
      <c r="I13" s="37"/>
      <c r="J13" s="37"/>
      <c r="K13" s="37"/>
      <c r="L13" s="38"/>
      <c r="M13" s="39"/>
      <c r="N13" s="40"/>
      <c r="O13" s="41"/>
      <c r="P13" s="41"/>
      <c r="Q13" s="41"/>
      <c r="R13" s="31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16"/>
      <c r="AD13" s="12"/>
      <c r="AE13" s="12"/>
      <c r="AF13" s="2239"/>
      <c r="AG13" s="2239"/>
      <c r="AH13" s="2239"/>
      <c r="AI13" s="2239"/>
      <c r="AJ13" s="2239"/>
      <c r="AK13" s="2240"/>
      <c r="AL13" s="2240"/>
      <c r="AM13" s="2240"/>
      <c r="AN13" s="2240"/>
      <c r="AO13" s="2239"/>
      <c r="AP13" s="2239"/>
      <c r="AQ13" s="2239"/>
      <c r="AR13" s="2240"/>
      <c r="AS13" s="2240"/>
      <c r="AT13" s="2240"/>
      <c r="AU13" s="2240"/>
      <c r="AV13" s="2240"/>
      <c r="AW13" s="2240"/>
      <c r="AX13" s="2241"/>
      <c r="CA13" s="33" t="str">
        <f>IF(CH13=1,"* El número de víctima de Violencia de Género NO DEBE ser diferente al Total. ","")</f>
        <v/>
      </c>
      <c r="CB13" s="33" t="str">
        <f>IF(AND(C13&lt;&gt;0,OR(O13="",P13="")),"* No olvide digitar los campos Pueblo Originario y/o Migrantes (Digite CEROS si no tiene). ","")</f>
        <v/>
      </c>
      <c r="CC13" s="33" t="str">
        <f>IF(CJ13=1,"* Pueblo Originario y/o Migrantes NO DEBEN ser Mayor al Total. ","")</f>
        <v/>
      </c>
      <c r="CD13" s="33" t="str">
        <f>IF(CK13=1,"* Total Gestantes debe ser Mayor o Igual a "&amp;A13&amp;".","")</f>
        <v/>
      </c>
      <c r="CE13" s="33" t="str">
        <f t="shared" si="0"/>
        <v/>
      </c>
      <c r="CG13" s="15"/>
      <c r="CH13" s="34">
        <f>IF(C13&lt;N13,1,0)</f>
        <v>0</v>
      </c>
      <c r="CI13" s="15"/>
      <c r="CJ13" s="34">
        <f>IF(OR(C13&lt;O13,C13&lt;P13),1,0)</f>
        <v>0</v>
      </c>
      <c r="CK13" s="34">
        <f>IF($C$11&lt;C13,1,0)</f>
        <v>0</v>
      </c>
      <c r="CL13" s="34">
        <f t="shared" si="1"/>
        <v>0</v>
      </c>
      <c r="CM13" s="15"/>
      <c r="CN13" s="15"/>
    </row>
    <row r="14" spans="1:92" ht="16.350000000000001" customHeight="1" x14ac:dyDescent="0.2">
      <c r="A14" s="4744" t="s">
        <v>23</v>
      </c>
      <c r="B14" s="4745"/>
      <c r="C14" s="42">
        <f>SUM(D14:M14)</f>
        <v>0</v>
      </c>
      <c r="D14" s="43"/>
      <c r="E14" s="44"/>
      <c r="F14" s="44"/>
      <c r="G14" s="44"/>
      <c r="H14" s="44"/>
      <c r="I14" s="44"/>
      <c r="J14" s="44"/>
      <c r="K14" s="44"/>
      <c r="L14" s="45"/>
      <c r="M14" s="46"/>
      <c r="N14" s="47"/>
      <c r="O14" s="48"/>
      <c r="P14" s="48"/>
      <c r="Q14" s="48"/>
      <c r="R14" s="31"/>
      <c r="S14" s="32"/>
      <c r="T14" s="32"/>
      <c r="U14" s="32"/>
      <c r="V14" s="32"/>
      <c r="W14" s="32"/>
      <c r="X14" s="32"/>
      <c r="Y14" s="32"/>
      <c r="Z14" s="32"/>
      <c r="AA14" s="32"/>
      <c r="AB14" s="32"/>
      <c r="AC14" s="16"/>
      <c r="AD14" s="12"/>
      <c r="AE14" s="12"/>
      <c r="AF14" s="2239"/>
      <c r="AG14" s="2239"/>
      <c r="AH14" s="2239"/>
      <c r="AI14" s="2239"/>
      <c r="AJ14" s="2239"/>
      <c r="AK14" s="2239"/>
      <c r="AL14" s="2239"/>
      <c r="AM14" s="2239"/>
      <c r="AN14" s="2239"/>
      <c r="AO14" s="2240"/>
      <c r="AP14" s="2240"/>
      <c r="AQ14" s="2240"/>
      <c r="AR14" s="2240"/>
      <c r="AS14" s="2240"/>
      <c r="AT14" s="2240"/>
      <c r="AU14" s="2240"/>
      <c r="AV14" s="2240"/>
      <c r="AW14" s="2240"/>
      <c r="AX14" s="2241"/>
      <c r="CA14" s="33" t="str">
        <f>IF(CH14=1,"* El número de víctima de Violencia de Género NO DEBE ser diferente al Total. ","")</f>
        <v/>
      </c>
      <c r="CB14" s="33" t="str">
        <f>IF(AND(C14&lt;&gt;0,OR(O14="",P14="")),"* No olvide digitar los campos Pueblo Originario y/o Migrantes (Digite CEROS si no tiene). ","")</f>
        <v/>
      </c>
      <c r="CC14" s="33" t="str">
        <f>IF(CJ14=1,"* Pueblo Originario y/o Migrantes NO DEBEN ser Mayor al Total. ","")</f>
        <v/>
      </c>
      <c r="CD14" s="33" t="str">
        <f>IF(CK14=1,"* Total Gestantes debe ser Mayor o Igual a "&amp;A14&amp;".","")</f>
        <v/>
      </c>
      <c r="CE14" s="33" t="str">
        <f t="shared" si="0"/>
        <v/>
      </c>
      <c r="CG14" s="15"/>
      <c r="CH14" s="34">
        <f>IF(C14&lt;N14,1,0)</f>
        <v>0</v>
      </c>
      <c r="CI14" s="15"/>
      <c r="CJ14" s="34">
        <f>IF(OR(C14&lt;O14,C14&lt;P14),1,0)</f>
        <v>0</v>
      </c>
      <c r="CK14" s="34">
        <f>IF($C$11&lt;C14,1,0)</f>
        <v>0</v>
      </c>
      <c r="CL14" s="34">
        <f t="shared" si="1"/>
        <v>0</v>
      </c>
      <c r="CM14" s="15"/>
      <c r="CN14" s="15"/>
    </row>
    <row r="15" spans="1:92" ht="31.35" customHeight="1" x14ac:dyDescent="0.2">
      <c r="A15" s="11" t="s">
        <v>24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2"/>
      <c r="P15" s="12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2"/>
      <c r="AE15" s="2239"/>
      <c r="AF15" s="2239"/>
      <c r="AG15" s="2239"/>
      <c r="AH15" s="2239"/>
      <c r="AI15" s="2239"/>
      <c r="AJ15" s="2239"/>
      <c r="AK15" s="2239"/>
      <c r="AL15" s="2239"/>
      <c r="AM15" s="2239"/>
      <c r="AN15" s="2239"/>
      <c r="AO15" s="2239"/>
      <c r="AP15" s="2239"/>
      <c r="AQ15" s="2239"/>
      <c r="AR15" s="2239"/>
      <c r="AS15" s="2239"/>
      <c r="AT15" s="2239"/>
      <c r="AU15" s="2239"/>
      <c r="AV15" s="2239"/>
      <c r="AW15" s="2241"/>
      <c r="BZ15" s="2"/>
      <c r="CG15" s="15"/>
      <c r="CH15" s="15"/>
      <c r="CI15" s="15"/>
      <c r="CJ15" s="15"/>
      <c r="CK15" s="15"/>
      <c r="CL15" s="15"/>
      <c r="CM15" s="15"/>
      <c r="CN15" s="15"/>
    </row>
    <row r="16" spans="1:92" ht="16.350000000000001" customHeight="1" x14ac:dyDescent="0.2">
      <c r="A16" s="4905" t="s">
        <v>25</v>
      </c>
      <c r="B16" s="4889"/>
      <c r="C16" s="5689" t="s">
        <v>26</v>
      </c>
      <c r="D16" s="5690" t="s">
        <v>27</v>
      </c>
      <c r="E16" s="5690" t="s">
        <v>7</v>
      </c>
      <c r="F16" s="4889" t="s">
        <v>8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2"/>
      <c r="AE16" s="2239"/>
      <c r="AF16" s="2240"/>
      <c r="AG16" s="2240"/>
      <c r="AH16" s="2240"/>
      <c r="AI16" s="2240"/>
      <c r="AJ16" s="2240"/>
      <c r="AK16" s="2240"/>
      <c r="AL16" s="2240"/>
      <c r="AM16" s="2240"/>
      <c r="AN16" s="2240"/>
      <c r="AO16" s="2240"/>
      <c r="AP16" s="2240"/>
      <c r="AQ16" s="2240"/>
      <c r="AR16" s="2240"/>
      <c r="AS16" s="2240"/>
      <c r="AT16" s="2240"/>
      <c r="AU16" s="2240"/>
      <c r="AV16" s="2240"/>
      <c r="AW16" s="2241"/>
      <c r="CG16" s="15"/>
      <c r="CH16" s="15"/>
      <c r="CI16" s="15"/>
      <c r="CJ16" s="15"/>
      <c r="CK16" s="15"/>
      <c r="CL16" s="15"/>
      <c r="CM16" s="15"/>
      <c r="CN16" s="15"/>
    </row>
    <row r="17" spans="1:92" ht="25.35" customHeight="1" x14ac:dyDescent="0.2">
      <c r="A17" s="4728"/>
      <c r="B17" s="4729"/>
      <c r="C17" s="5678"/>
      <c r="D17" s="4935"/>
      <c r="E17" s="4935"/>
      <c r="F17" s="5653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2"/>
      <c r="AE17" s="2239"/>
      <c r="AF17" s="2240"/>
      <c r="AG17" s="2240"/>
      <c r="AH17" s="2240"/>
      <c r="AI17" s="2240"/>
      <c r="AJ17" s="2240"/>
      <c r="AK17" s="2240"/>
      <c r="AL17" s="2240"/>
      <c r="AM17" s="2240"/>
      <c r="AN17" s="2240"/>
      <c r="AO17" s="2240"/>
      <c r="AP17" s="2240"/>
      <c r="AQ17" s="2240"/>
      <c r="AR17" s="2240"/>
      <c r="AS17" s="2240"/>
      <c r="AT17" s="2240"/>
      <c r="AU17" s="2240"/>
      <c r="AV17" s="2240"/>
      <c r="AW17" s="2241"/>
      <c r="CG17" s="15"/>
      <c r="CH17" s="15"/>
      <c r="CI17" s="15"/>
      <c r="CJ17" s="15"/>
      <c r="CK17" s="15"/>
      <c r="CL17" s="15"/>
      <c r="CM17" s="15"/>
      <c r="CN17" s="15"/>
    </row>
    <row r="18" spans="1:92" ht="16.350000000000001" customHeight="1" x14ac:dyDescent="0.2">
      <c r="A18" s="5684" t="s">
        <v>28</v>
      </c>
      <c r="B18" s="5685"/>
      <c r="C18" s="2242">
        <v>111</v>
      </c>
      <c r="D18" s="2243">
        <v>0</v>
      </c>
      <c r="E18" s="2243">
        <v>1</v>
      </c>
      <c r="F18" s="2244">
        <v>6</v>
      </c>
      <c r="G18" s="53" t="str">
        <f t="shared" ref="G18:G31" si="2">CA18&amp;CB18&amp;CC18&amp;CD18</f>
        <v/>
      </c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2"/>
      <c r="AE18" s="2239"/>
      <c r="AF18" s="2240"/>
      <c r="AG18" s="2240"/>
      <c r="AH18" s="2240"/>
      <c r="AI18" s="2240"/>
      <c r="AJ18" s="2240"/>
      <c r="AK18" s="2240"/>
      <c r="AL18" s="2240"/>
      <c r="AM18" s="2240"/>
      <c r="AN18" s="2240"/>
      <c r="AO18" s="2240"/>
      <c r="AP18" s="2240"/>
      <c r="AQ18" s="2240"/>
      <c r="AR18" s="2240"/>
      <c r="AS18" s="2240"/>
      <c r="AT18" s="2240"/>
      <c r="AU18" s="2240"/>
      <c r="AV18" s="2240"/>
      <c r="AW18" s="2241"/>
      <c r="CA18" s="54"/>
      <c r="CB18" s="54"/>
      <c r="CC18" s="54"/>
      <c r="CD18" s="33" t="str">
        <f>IF(AND(SUM(C19:C31)&lt;&gt;0,C18=0),"* No olvide registrar número de gestantes ingresadas. ","")</f>
        <v/>
      </c>
      <c r="CG18" s="15">
        <v>0</v>
      </c>
      <c r="CH18" s="15"/>
      <c r="CI18" s="15">
        <v>0</v>
      </c>
      <c r="CJ18" s="15"/>
      <c r="CK18" s="15"/>
      <c r="CL18" s="15"/>
      <c r="CM18" s="15"/>
      <c r="CN18" s="15"/>
    </row>
    <row r="19" spans="1:92" ht="16.350000000000001" customHeight="1" x14ac:dyDescent="0.2">
      <c r="A19" s="5686" t="s">
        <v>29</v>
      </c>
      <c r="B19" s="5687"/>
      <c r="C19" s="55">
        <v>1</v>
      </c>
      <c r="D19" s="56">
        <v>0</v>
      </c>
      <c r="E19" s="56">
        <v>0</v>
      </c>
      <c r="F19" s="57">
        <v>0</v>
      </c>
      <c r="G19" s="53" t="str">
        <f t="shared" si="2"/>
        <v/>
      </c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2"/>
      <c r="AE19" s="2239"/>
      <c r="AF19" s="2240"/>
      <c r="AG19" s="2240"/>
      <c r="AH19" s="2240"/>
      <c r="AI19" s="2240"/>
      <c r="AJ19" s="2240"/>
      <c r="AK19" s="2240"/>
      <c r="AL19" s="2240"/>
      <c r="AM19" s="2240"/>
      <c r="AN19" s="2240"/>
      <c r="AO19" s="2240"/>
      <c r="AP19" s="2240"/>
      <c r="AQ19" s="2240"/>
      <c r="AR19" s="2240"/>
      <c r="AS19" s="2240"/>
      <c r="AT19" s="2240"/>
      <c r="AU19" s="2240"/>
      <c r="AV19" s="2240"/>
      <c r="AW19" s="2241"/>
      <c r="CG19" s="15">
        <v>0</v>
      </c>
      <c r="CH19" s="15"/>
      <c r="CI19" s="15">
        <v>0</v>
      </c>
      <c r="CJ19" s="15"/>
      <c r="CK19" s="15"/>
      <c r="CL19" s="15"/>
      <c r="CM19" s="15"/>
      <c r="CN19" s="15"/>
    </row>
    <row r="20" spans="1:92" ht="16.350000000000001" customHeight="1" x14ac:dyDescent="0.2">
      <c r="A20" s="4740" t="s">
        <v>30</v>
      </c>
      <c r="B20" s="4741"/>
      <c r="C20" s="36">
        <v>4</v>
      </c>
      <c r="D20" s="37">
        <v>0</v>
      </c>
      <c r="E20" s="37">
        <v>0</v>
      </c>
      <c r="F20" s="40">
        <v>0</v>
      </c>
      <c r="G20" s="53" t="str">
        <f t="shared" si="2"/>
        <v/>
      </c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2"/>
      <c r="AE20" s="2239"/>
      <c r="AF20" s="2240"/>
      <c r="AG20" s="2240"/>
      <c r="AH20" s="2240"/>
      <c r="AI20" s="2240"/>
      <c r="AJ20" s="2240"/>
      <c r="AK20" s="2240"/>
      <c r="AL20" s="2240"/>
      <c r="AM20" s="2240"/>
      <c r="AN20" s="2240"/>
      <c r="AO20" s="2240"/>
      <c r="AP20" s="2240"/>
      <c r="AQ20" s="2240"/>
      <c r="AR20" s="2240"/>
      <c r="AS20" s="2240"/>
      <c r="AT20" s="2240"/>
      <c r="AU20" s="2240"/>
      <c r="AV20" s="2240"/>
      <c r="AW20" s="2241"/>
      <c r="CA20" s="54"/>
      <c r="CB20" s="54"/>
      <c r="CC20" s="54"/>
      <c r="CG20" s="15">
        <v>0</v>
      </c>
      <c r="CH20" s="15"/>
      <c r="CI20" s="15">
        <v>0</v>
      </c>
      <c r="CJ20" s="15"/>
      <c r="CK20" s="15"/>
      <c r="CL20" s="15"/>
      <c r="CM20" s="15"/>
      <c r="CN20" s="15"/>
    </row>
    <row r="21" spans="1:92" ht="24.75" customHeight="1" x14ac:dyDescent="0.2">
      <c r="A21" s="4740" t="s">
        <v>31</v>
      </c>
      <c r="B21" s="4741"/>
      <c r="C21" s="36">
        <v>9</v>
      </c>
      <c r="D21" s="37">
        <v>0</v>
      </c>
      <c r="E21" s="37">
        <v>0</v>
      </c>
      <c r="F21" s="40">
        <v>0</v>
      </c>
      <c r="G21" s="53" t="str">
        <f t="shared" si="2"/>
        <v/>
      </c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2"/>
      <c r="AE21" s="2239"/>
      <c r="AF21" s="2240"/>
      <c r="AG21" s="2240"/>
      <c r="AH21" s="2240"/>
      <c r="AI21" s="2240"/>
      <c r="AJ21" s="2240"/>
      <c r="AK21" s="2240"/>
      <c r="AL21" s="2240"/>
      <c r="AM21" s="2240"/>
      <c r="AN21" s="2240"/>
      <c r="AO21" s="2240"/>
      <c r="AP21" s="2240"/>
      <c r="AQ21" s="2240"/>
      <c r="AR21" s="2240"/>
      <c r="AS21" s="2240"/>
      <c r="AT21" s="2240"/>
      <c r="AU21" s="2240"/>
      <c r="AV21" s="2240"/>
      <c r="AW21" s="2241"/>
      <c r="CG21" s="15">
        <v>0</v>
      </c>
      <c r="CH21" s="15"/>
      <c r="CI21" s="15">
        <v>0</v>
      </c>
      <c r="CJ21" s="15"/>
      <c r="CK21" s="15"/>
      <c r="CL21" s="15"/>
      <c r="CM21" s="15"/>
      <c r="CN21" s="15"/>
    </row>
    <row r="22" spans="1:92" ht="16.350000000000001" customHeight="1" x14ac:dyDescent="0.2">
      <c r="A22" s="4740" t="s">
        <v>32</v>
      </c>
      <c r="B22" s="4741"/>
      <c r="C22" s="36">
        <v>3</v>
      </c>
      <c r="D22" s="37">
        <v>0</v>
      </c>
      <c r="E22" s="37">
        <v>0</v>
      </c>
      <c r="F22" s="40">
        <v>0</v>
      </c>
      <c r="G22" s="53" t="str">
        <f t="shared" si="2"/>
        <v/>
      </c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2"/>
      <c r="AE22" s="2239"/>
      <c r="AF22" s="2240"/>
      <c r="AG22" s="2240"/>
      <c r="AH22" s="2240"/>
      <c r="AI22" s="2240"/>
      <c r="AJ22" s="2240"/>
      <c r="AK22" s="2240"/>
      <c r="AL22" s="2240"/>
      <c r="AM22" s="2240"/>
      <c r="AN22" s="2240"/>
      <c r="AO22" s="2240"/>
      <c r="AP22" s="2240"/>
      <c r="AQ22" s="2240"/>
      <c r="AR22" s="2240"/>
      <c r="AS22" s="2240"/>
      <c r="AT22" s="2240"/>
      <c r="AU22" s="2240"/>
      <c r="AV22" s="2240"/>
      <c r="AW22" s="2241"/>
      <c r="CG22" s="15">
        <v>0</v>
      </c>
      <c r="CH22" s="15"/>
      <c r="CI22" s="15">
        <v>0</v>
      </c>
      <c r="CJ22" s="15"/>
      <c r="CK22" s="15"/>
      <c r="CL22" s="15"/>
      <c r="CM22" s="15"/>
      <c r="CN22" s="15"/>
    </row>
    <row r="23" spans="1:92" ht="16.350000000000001" customHeight="1" x14ac:dyDescent="0.2">
      <c r="A23" s="4740" t="s">
        <v>33</v>
      </c>
      <c r="B23" s="4741"/>
      <c r="C23" s="36">
        <v>0</v>
      </c>
      <c r="D23" s="37">
        <v>0</v>
      </c>
      <c r="E23" s="37">
        <v>0</v>
      </c>
      <c r="F23" s="40">
        <v>0</v>
      </c>
      <c r="G23" s="53" t="str">
        <f t="shared" si="2"/>
        <v/>
      </c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2"/>
      <c r="AE23" s="2239"/>
      <c r="AF23" s="2240"/>
      <c r="AG23" s="2240"/>
      <c r="AH23" s="2240"/>
      <c r="AI23" s="2240"/>
      <c r="AJ23" s="2240"/>
      <c r="AK23" s="2240"/>
      <c r="AL23" s="2240"/>
      <c r="AM23" s="2240"/>
      <c r="AN23" s="2240"/>
      <c r="AO23" s="2240"/>
      <c r="AP23" s="2240"/>
      <c r="AQ23" s="2240"/>
      <c r="AR23" s="2240"/>
      <c r="AS23" s="2240"/>
      <c r="AT23" s="2240"/>
      <c r="AU23" s="2240"/>
      <c r="AV23" s="2240"/>
      <c r="AW23" s="2241"/>
      <c r="CG23" s="15">
        <v>0</v>
      </c>
      <c r="CH23" s="15"/>
      <c r="CI23" s="15">
        <v>0</v>
      </c>
      <c r="CJ23" s="15"/>
      <c r="CK23" s="15"/>
      <c r="CL23" s="15"/>
      <c r="CM23" s="15"/>
      <c r="CN23" s="15"/>
    </row>
    <row r="24" spans="1:92" ht="16.350000000000001" customHeight="1" x14ac:dyDescent="0.2">
      <c r="A24" s="4740" t="s">
        <v>34</v>
      </c>
      <c r="B24" s="4741"/>
      <c r="C24" s="36">
        <v>1</v>
      </c>
      <c r="D24" s="37">
        <v>0</v>
      </c>
      <c r="E24" s="37">
        <v>0</v>
      </c>
      <c r="F24" s="40">
        <v>0</v>
      </c>
      <c r="G24" s="53" t="str">
        <f t="shared" si="2"/>
        <v/>
      </c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2"/>
      <c r="AE24" s="2239"/>
      <c r="AF24" s="2240"/>
      <c r="AG24" s="2240"/>
      <c r="AH24" s="2240"/>
      <c r="AI24" s="2240"/>
      <c r="AJ24" s="2240"/>
      <c r="AK24" s="2240"/>
      <c r="AL24" s="2240"/>
      <c r="AM24" s="2240"/>
      <c r="AN24" s="2240"/>
      <c r="AO24" s="2240"/>
      <c r="AP24" s="2240"/>
      <c r="AQ24" s="2240"/>
      <c r="AR24" s="2240"/>
      <c r="AS24" s="2240"/>
      <c r="AT24" s="2240"/>
      <c r="AU24" s="2240"/>
      <c r="AV24" s="2240"/>
      <c r="AW24" s="2241"/>
      <c r="CG24" s="15">
        <v>0</v>
      </c>
      <c r="CH24" s="15"/>
      <c r="CI24" s="15">
        <v>0</v>
      </c>
      <c r="CJ24" s="15"/>
      <c r="CK24" s="15"/>
      <c r="CL24" s="15"/>
      <c r="CM24" s="15"/>
      <c r="CN24" s="15"/>
    </row>
    <row r="25" spans="1:92" ht="16.350000000000001" customHeight="1" x14ac:dyDescent="0.2">
      <c r="A25" s="4740" t="s">
        <v>35</v>
      </c>
      <c r="B25" s="4741"/>
      <c r="C25" s="36">
        <v>2</v>
      </c>
      <c r="D25" s="37">
        <v>0</v>
      </c>
      <c r="E25" s="37">
        <v>0</v>
      </c>
      <c r="F25" s="40">
        <v>0</v>
      </c>
      <c r="G25" s="53" t="str">
        <f t="shared" si="2"/>
        <v/>
      </c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2"/>
      <c r="AE25" s="2239"/>
      <c r="AF25" s="2240"/>
      <c r="AG25" s="2240"/>
      <c r="AH25" s="2240"/>
      <c r="AI25" s="2240"/>
      <c r="AJ25" s="2240"/>
      <c r="AK25" s="2240"/>
      <c r="AL25" s="2240"/>
      <c r="AM25" s="2240"/>
      <c r="AN25" s="2240"/>
      <c r="AO25" s="2240"/>
      <c r="AP25" s="2240"/>
      <c r="AQ25" s="2240"/>
      <c r="AR25" s="2240"/>
      <c r="AS25" s="2240"/>
      <c r="AT25" s="2240"/>
      <c r="AU25" s="2240"/>
      <c r="AV25" s="2240"/>
      <c r="AW25" s="2241"/>
      <c r="CG25" s="15">
        <v>0</v>
      </c>
      <c r="CH25" s="15"/>
      <c r="CI25" s="15">
        <v>0</v>
      </c>
      <c r="CJ25" s="15"/>
      <c r="CK25" s="15"/>
      <c r="CL25" s="15"/>
      <c r="CM25" s="15"/>
      <c r="CN25" s="15"/>
    </row>
    <row r="26" spans="1:92" ht="16.350000000000001" customHeight="1" x14ac:dyDescent="0.2">
      <c r="A26" s="4740" t="s">
        <v>36</v>
      </c>
      <c r="B26" s="4741"/>
      <c r="C26" s="36">
        <v>24</v>
      </c>
      <c r="D26" s="37">
        <v>0</v>
      </c>
      <c r="E26" s="37">
        <v>0</v>
      </c>
      <c r="F26" s="40">
        <v>3</v>
      </c>
      <c r="G26" s="53" t="str">
        <f t="shared" si="2"/>
        <v/>
      </c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2"/>
      <c r="AE26" s="2239"/>
      <c r="AF26" s="2240"/>
      <c r="AG26" s="2240"/>
      <c r="AH26" s="2240"/>
      <c r="AI26" s="2240"/>
      <c r="AJ26" s="2240"/>
      <c r="AK26" s="2240"/>
      <c r="AL26" s="2240"/>
      <c r="AM26" s="2240"/>
      <c r="AN26" s="2240"/>
      <c r="AO26" s="2240"/>
      <c r="AP26" s="2240"/>
      <c r="AQ26" s="2240"/>
      <c r="AR26" s="2240"/>
      <c r="AS26" s="2240"/>
      <c r="AT26" s="2240"/>
      <c r="AU26" s="2240"/>
      <c r="AV26" s="2240"/>
      <c r="AW26" s="2241"/>
      <c r="CG26" s="15">
        <v>0</v>
      </c>
      <c r="CH26" s="15"/>
      <c r="CI26" s="15">
        <v>0</v>
      </c>
      <c r="CJ26" s="15"/>
      <c r="CK26" s="15"/>
      <c r="CL26" s="15"/>
      <c r="CM26" s="15"/>
      <c r="CN26" s="15"/>
    </row>
    <row r="27" spans="1:92" ht="16.350000000000001" customHeight="1" x14ac:dyDescent="0.2">
      <c r="A27" s="4740" t="s">
        <v>37</v>
      </c>
      <c r="B27" s="4741"/>
      <c r="C27" s="36">
        <v>0</v>
      </c>
      <c r="D27" s="37">
        <v>0</v>
      </c>
      <c r="E27" s="37">
        <v>0</v>
      </c>
      <c r="F27" s="40">
        <v>0</v>
      </c>
      <c r="G27" s="53" t="str">
        <f t="shared" si="2"/>
        <v/>
      </c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2"/>
      <c r="AE27" s="2239"/>
      <c r="AF27" s="2240"/>
      <c r="AG27" s="2240"/>
      <c r="AH27" s="2240"/>
      <c r="AI27" s="2240"/>
      <c r="AJ27" s="2240"/>
      <c r="AK27" s="2240"/>
      <c r="AL27" s="2240"/>
      <c r="AM27" s="2240"/>
      <c r="AN27" s="2240"/>
      <c r="AO27" s="2240"/>
      <c r="AP27" s="2240"/>
      <c r="AQ27" s="2240"/>
      <c r="AR27" s="2240"/>
      <c r="AS27" s="2240"/>
      <c r="AT27" s="2240"/>
      <c r="AU27" s="2240"/>
      <c r="AV27" s="2240"/>
      <c r="AW27" s="2241"/>
      <c r="CG27" s="15">
        <v>0</v>
      </c>
      <c r="CH27" s="15"/>
      <c r="CI27" s="15">
        <v>0</v>
      </c>
      <c r="CJ27" s="15"/>
      <c r="CK27" s="15"/>
      <c r="CL27" s="15"/>
      <c r="CM27" s="15"/>
      <c r="CN27" s="15"/>
    </row>
    <row r="28" spans="1:92" ht="16.350000000000001" customHeight="1" x14ac:dyDescent="0.2">
      <c r="A28" s="4740" t="s">
        <v>38</v>
      </c>
      <c r="B28" s="4741"/>
      <c r="C28" s="58">
        <v>6</v>
      </c>
      <c r="D28" s="59">
        <v>0</v>
      </c>
      <c r="E28" s="59">
        <v>0</v>
      </c>
      <c r="F28" s="60">
        <v>0</v>
      </c>
      <c r="G28" s="53" t="str">
        <f t="shared" si="2"/>
        <v/>
      </c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2"/>
      <c r="AE28" s="2239"/>
      <c r="AF28" s="2240"/>
      <c r="AG28" s="2240"/>
      <c r="AH28" s="2245"/>
      <c r="AI28" s="2240"/>
      <c r="AJ28" s="2240"/>
      <c r="AK28" s="2240"/>
      <c r="AL28" s="2240"/>
      <c r="AM28" s="2240"/>
      <c r="AN28" s="2240"/>
      <c r="AO28" s="2240"/>
      <c r="AP28" s="2240"/>
      <c r="AQ28" s="2240"/>
      <c r="AR28" s="2240"/>
      <c r="AS28" s="2240"/>
      <c r="AT28" s="2240"/>
      <c r="AU28" s="2240"/>
      <c r="AV28" s="2240"/>
      <c r="AW28" s="892"/>
      <c r="CG28" s="15">
        <v>0</v>
      </c>
      <c r="CH28" s="15"/>
      <c r="CI28" s="15">
        <v>0</v>
      </c>
      <c r="CJ28" s="15"/>
      <c r="CK28" s="15"/>
      <c r="CL28" s="15"/>
      <c r="CM28" s="15"/>
      <c r="CN28" s="15"/>
    </row>
    <row r="29" spans="1:92" ht="16.350000000000001" customHeight="1" x14ac:dyDescent="0.2">
      <c r="A29" s="4740" t="s">
        <v>39</v>
      </c>
      <c r="B29" s="4741"/>
      <c r="C29" s="58">
        <v>16</v>
      </c>
      <c r="D29" s="59">
        <v>0</v>
      </c>
      <c r="E29" s="59">
        <v>1</v>
      </c>
      <c r="F29" s="60">
        <v>1</v>
      </c>
      <c r="G29" s="53" t="str">
        <f t="shared" si="2"/>
        <v/>
      </c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2"/>
      <c r="AE29" s="2239"/>
      <c r="AF29" s="2240"/>
      <c r="AG29" s="2240"/>
      <c r="AH29" s="2245"/>
      <c r="AI29" s="2240"/>
      <c r="AJ29" s="2240"/>
      <c r="AK29" s="2240"/>
      <c r="AL29" s="2240"/>
      <c r="AM29" s="2240"/>
      <c r="AN29" s="2240"/>
      <c r="AO29" s="2240"/>
      <c r="AP29" s="2240"/>
      <c r="AQ29" s="2240"/>
      <c r="AR29" s="2240"/>
      <c r="AS29" s="2240"/>
      <c r="AT29" s="2240"/>
      <c r="AU29" s="2240"/>
      <c r="AV29" s="2240"/>
      <c r="AW29" s="892"/>
      <c r="CG29" s="15">
        <v>0</v>
      </c>
      <c r="CH29" s="15"/>
      <c r="CI29" s="15">
        <v>0</v>
      </c>
      <c r="CJ29" s="15"/>
      <c r="CK29" s="15"/>
      <c r="CL29" s="15"/>
      <c r="CM29" s="15"/>
      <c r="CN29" s="15"/>
    </row>
    <row r="30" spans="1:92" ht="16.350000000000001" customHeight="1" x14ac:dyDescent="0.2">
      <c r="A30" s="4740" t="s">
        <v>40</v>
      </c>
      <c r="B30" s="4741"/>
      <c r="C30" s="58">
        <v>7</v>
      </c>
      <c r="D30" s="59">
        <v>0</v>
      </c>
      <c r="E30" s="59">
        <v>0</v>
      </c>
      <c r="F30" s="60">
        <v>0</v>
      </c>
      <c r="G30" s="53" t="str">
        <f t="shared" si="2"/>
        <v/>
      </c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2"/>
      <c r="AE30" s="2239"/>
      <c r="AF30" s="2240"/>
      <c r="AG30" s="2240"/>
      <c r="AH30" s="2245"/>
      <c r="AI30" s="2240"/>
      <c r="AJ30" s="2240"/>
      <c r="AK30" s="2240"/>
      <c r="AL30" s="2240"/>
      <c r="AM30" s="2240"/>
      <c r="AN30" s="2240"/>
      <c r="AO30" s="2240"/>
      <c r="AP30" s="2240"/>
      <c r="AQ30" s="2240"/>
      <c r="AR30" s="2240"/>
      <c r="AS30" s="2240"/>
      <c r="AT30" s="2240"/>
      <c r="AU30" s="2240"/>
      <c r="AV30" s="2240"/>
      <c r="AW30" s="892"/>
      <c r="CG30" s="15">
        <v>0</v>
      </c>
      <c r="CH30" s="15"/>
      <c r="CI30" s="15">
        <v>0</v>
      </c>
      <c r="CJ30" s="15"/>
      <c r="CK30" s="15"/>
      <c r="CL30" s="15"/>
      <c r="CM30" s="15"/>
      <c r="CN30" s="15"/>
    </row>
    <row r="31" spans="1:92" ht="16.350000000000001" customHeight="1" x14ac:dyDescent="0.2">
      <c r="A31" s="4744" t="s">
        <v>41</v>
      </c>
      <c r="B31" s="4745"/>
      <c r="C31" s="43">
        <v>38</v>
      </c>
      <c r="D31" s="44">
        <v>0</v>
      </c>
      <c r="E31" s="44">
        <v>0</v>
      </c>
      <c r="F31" s="63">
        <v>2</v>
      </c>
      <c r="G31" s="53" t="str">
        <f t="shared" si="2"/>
        <v/>
      </c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16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7"/>
      <c r="AE31" s="2246"/>
      <c r="AF31" s="2246"/>
      <c r="AG31" s="2246"/>
      <c r="AH31" s="2247"/>
      <c r="AI31" s="2246"/>
      <c r="AJ31" s="2246"/>
      <c r="AK31" s="2246"/>
      <c r="AL31" s="2246"/>
      <c r="AM31" s="2246"/>
      <c r="AN31" s="2246"/>
      <c r="AO31" s="2246"/>
      <c r="AP31" s="2246"/>
      <c r="AQ31" s="2246"/>
      <c r="AR31" s="2246"/>
      <c r="AS31" s="2246"/>
      <c r="AT31" s="2246"/>
      <c r="AU31" s="2246"/>
      <c r="AV31" s="2246"/>
      <c r="AW31" s="892"/>
      <c r="CG31" s="15">
        <v>0</v>
      </c>
      <c r="CH31" s="15"/>
      <c r="CI31" s="15">
        <v>0</v>
      </c>
      <c r="CJ31" s="15"/>
      <c r="CK31" s="15"/>
      <c r="CL31" s="15"/>
      <c r="CM31" s="15"/>
      <c r="CN31" s="15"/>
    </row>
    <row r="32" spans="1:92" ht="31.35" customHeight="1" x14ac:dyDescent="0.2">
      <c r="A32" s="11" t="s">
        <v>42</v>
      </c>
      <c r="B32" s="695"/>
      <c r="C32" s="66"/>
      <c r="D32" s="12"/>
      <c r="E32" s="12"/>
      <c r="F32" s="1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7"/>
      <c r="AE32" s="2246"/>
      <c r="AF32" s="2246"/>
      <c r="AG32" s="2246"/>
      <c r="AH32" s="2247"/>
      <c r="AI32" s="2246"/>
      <c r="AJ32" s="2246"/>
      <c r="AK32" s="2246"/>
      <c r="AL32" s="2246"/>
      <c r="AM32" s="2246"/>
      <c r="AN32" s="2246"/>
      <c r="AO32" s="2246"/>
      <c r="AP32" s="2246"/>
      <c r="AQ32" s="2246"/>
      <c r="AR32" s="2246"/>
      <c r="AS32" s="2246"/>
      <c r="AT32" s="2246"/>
      <c r="AU32" s="2246"/>
      <c r="AV32" s="2246"/>
      <c r="AW32" s="892"/>
      <c r="BZ32" s="2"/>
      <c r="CG32" s="15"/>
      <c r="CH32" s="15"/>
      <c r="CI32" s="15"/>
      <c r="CJ32" s="15"/>
      <c r="CK32" s="15"/>
      <c r="CL32" s="15"/>
      <c r="CM32" s="15"/>
      <c r="CN32" s="15"/>
    </row>
    <row r="33" spans="1:92" ht="16.350000000000001" customHeight="1" x14ac:dyDescent="0.2">
      <c r="A33" s="4905" t="s">
        <v>43</v>
      </c>
      <c r="B33" s="4889"/>
      <c r="C33" s="5322" t="s">
        <v>4</v>
      </c>
      <c r="D33" s="5336" t="s">
        <v>5</v>
      </c>
      <c r="E33" s="5324"/>
      <c r="F33" s="5324"/>
      <c r="G33" s="5324"/>
      <c r="H33" s="5324"/>
      <c r="I33" s="5324"/>
      <c r="J33" s="5324"/>
      <c r="K33" s="5324"/>
      <c r="L33" s="5324"/>
      <c r="M33" s="5324"/>
      <c r="N33" s="5324"/>
      <c r="O33" s="5324"/>
      <c r="P33" s="5338"/>
      <c r="Q33" s="2248"/>
      <c r="R33" s="2249"/>
      <c r="S33" s="12"/>
      <c r="T33" s="12"/>
      <c r="U33" s="12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2246"/>
      <c r="AJ33" s="2246"/>
      <c r="AK33" s="2246"/>
      <c r="AL33" s="2247"/>
      <c r="AM33" s="2246"/>
      <c r="AN33" s="2246"/>
      <c r="AO33" s="2250"/>
      <c r="AP33" s="2250"/>
      <c r="AQ33" s="2250"/>
      <c r="AR33" s="2250"/>
      <c r="AS33" s="2250"/>
      <c r="AT33" s="2250"/>
      <c r="AU33" s="2250"/>
      <c r="AV33" s="2250"/>
      <c r="AW33" s="2250"/>
      <c r="AX33" s="2250"/>
      <c r="AY33" s="2250"/>
      <c r="AZ33" s="2250"/>
      <c r="BA33" s="892"/>
      <c r="BZ33" s="2"/>
      <c r="CG33" s="15"/>
      <c r="CH33" s="15"/>
      <c r="CI33" s="15"/>
      <c r="CJ33" s="15"/>
      <c r="CK33" s="15"/>
      <c r="CL33" s="15"/>
      <c r="CM33" s="15"/>
      <c r="CN33" s="15"/>
    </row>
    <row r="34" spans="1:92" ht="57" customHeight="1" x14ac:dyDescent="0.2">
      <c r="A34" s="4728"/>
      <c r="B34" s="4729"/>
      <c r="C34" s="5671"/>
      <c r="D34" s="863" t="s">
        <v>10</v>
      </c>
      <c r="E34" s="2251" t="s">
        <v>11</v>
      </c>
      <c r="F34" s="2251" t="s">
        <v>12</v>
      </c>
      <c r="G34" s="2251" t="s">
        <v>13</v>
      </c>
      <c r="H34" s="2251" t="s">
        <v>14</v>
      </c>
      <c r="I34" s="2251" t="s">
        <v>15</v>
      </c>
      <c r="J34" s="2251" t="s">
        <v>16</v>
      </c>
      <c r="K34" s="2251" t="s">
        <v>17</v>
      </c>
      <c r="L34" s="2251" t="s">
        <v>18</v>
      </c>
      <c r="M34" s="2251" t="s">
        <v>44</v>
      </c>
      <c r="N34" s="889" t="s">
        <v>45</v>
      </c>
      <c r="O34" s="2251" t="s">
        <v>46</v>
      </c>
      <c r="P34" s="865" t="s">
        <v>47</v>
      </c>
      <c r="Q34" s="1898" t="s">
        <v>48</v>
      </c>
      <c r="R34" s="1898" t="s">
        <v>49</v>
      </c>
      <c r="S34" s="71"/>
      <c r="T34" s="726"/>
      <c r="U34" s="2252"/>
      <c r="V34" s="2252"/>
      <c r="W34" s="726"/>
      <c r="X34" s="2253"/>
      <c r="Y34" s="71"/>
      <c r="Z34" s="12"/>
      <c r="AA34" s="12"/>
      <c r="AB34" s="12"/>
      <c r="AC34" s="12"/>
      <c r="AD34" s="12"/>
      <c r="AE34" s="12"/>
      <c r="AF34" s="12"/>
      <c r="AG34" s="12"/>
      <c r="AH34" s="12"/>
      <c r="AI34" s="2239"/>
      <c r="AJ34" s="2239"/>
      <c r="AK34" s="2239"/>
      <c r="AL34" s="891"/>
      <c r="AM34" s="2239"/>
      <c r="AN34" s="2239"/>
      <c r="AO34" s="2239"/>
      <c r="AP34" s="2239"/>
      <c r="AQ34" s="2239"/>
      <c r="AR34" s="2239"/>
      <c r="AS34" s="2239"/>
      <c r="AT34" s="2240"/>
      <c r="AU34" s="2240"/>
      <c r="AV34" s="2240"/>
      <c r="AW34" s="2240"/>
      <c r="AX34" s="2240"/>
      <c r="AY34" s="2240"/>
      <c r="AZ34" s="2240"/>
      <c r="BA34" s="892"/>
      <c r="BZ34" s="2"/>
      <c r="CG34" s="15"/>
      <c r="CH34" s="15"/>
      <c r="CI34" s="15"/>
      <c r="CJ34" s="15"/>
      <c r="CK34" s="15"/>
      <c r="CL34" s="15"/>
      <c r="CM34" s="15"/>
      <c r="CN34" s="15"/>
    </row>
    <row r="35" spans="1:92" ht="16.350000000000001" customHeight="1" x14ac:dyDescent="0.2">
      <c r="A35" s="5339" t="s">
        <v>50</v>
      </c>
      <c r="B35" s="5339"/>
      <c r="C35" s="1896">
        <f>SUM(D35:P35)</f>
        <v>0</v>
      </c>
      <c r="D35" s="894">
        <f>SUM(D36:D47,D50:D51,D54)</f>
        <v>0</v>
      </c>
      <c r="E35" s="2254">
        <f t="shared" ref="E35:R35" si="3">SUM(E36:E47,E50:E51,E54)</f>
        <v>0</v>
      </c>
      <c r="F35" s="2254">
        <f t="shared" si="3"/>
        <v>0</v>
      </c>
      <c r="G35" s="2254">
        <f t="shared" si="3"/>
        <v>0</v>
      </c>
      <c r="H35" s="2254">
        <f t="shared" si="3"/>
        <v>0</v>
      </c>
      <c r="I35" s="2254">
        <f t="shared" si="3"/>
        <v>0</v>
      </c>
      <c r="J35" s="2254">
        <f t="shared" si="3"/>
        <v>0</v>
      </c>
      <c r="K35" s="2254">
        <f t="shared" si="3"/>
        <v>0</v>
      </c>
      <c r="L35" s="2254">
        <f t="shared" si="3"/>
        <v>0</v>
      </c>
      <c r="M35" s="2254">
        <f t="shared" si="3"/>
        <v>0</v>
      </c>
      <c r="N35" s="896">
        <f>SUM(N36:N47,N50:N51,N54)</f>
        <v>0</v>
      </c>
      <c r="O35" s="2254">
        <f t="shared" si="3"/>
        <v>0</v>
      </c>
      <c r="P35" s="897">
        <f t="shared" si="3"/>
        <v>0</v>
      </c>
      <c r="Q35" s="1899">
        <f t="shared" si="3"/>
        <v>0</v>
      </c>
      <c r="R35" s="1899">
        <f t="shared" si="3"/>
        <v>0</v>
      </c>
      <c r="S35" s="82" t="str">
        <f>CA35&amp;CB35&amp;CC35</f>
        <v/>
      </c>
      <c r="T35" s="899"/>
      <c r="U35" s="726"/>
      <c r="V35" s="726"/>
      <c r="W35" s="899"/>
      <c r="X35" s="899"/>
      <c r="Y35" s="899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2239"/>
      <c r="AN35" s="2239"/>
      <c r="AO35" s="2239"/>
      <c r="AP35" s="2239"/>
      <c r="AQ35" s="2239"/>
      <c r="AR35" s="2239"/>
      <c r="AS35" s="2239"/>
      <c r="AT35" s="2240"/>
      <c r="AU35" s="2240"/>
      <c r="AV35" s="2240"/>
      <c r="AW35" s="2240"/>
      <c r="AX35" s="2240"/>
      <c r="AY35" s="2240"/>
      <c r="AZ35" s="2240"/>
      <c r="BZ35" s="2"/>
      <c r="CG35" s="15"/>
      <c r="CH35" s="15"/>
      <c r="CI35" s="15"/>
      <c r="CJ35" s="15"/>
      <c r="CK35" s="15"/>
      <c r="CL35" s="15"/>
      <c r="CM35" s="15"/>
      <c r="CN35" s="15"/>
    </row>
    <row r="36" spans="1:92" ht="16.350000000000001" customHeight="1" x14ac:dyDescent="0.2">
      <c r="A36" s="5696" t="s">
        <v>51</v>
      </c>
      <c r="B36" s="5697"/>
      <c r="C36" s="2255">
        <f>SUM(D36:M36)</f>
        <v>0</v>
      </c>
      <c r="D36" s="2256"/>
      <c r="E36" s="2257"/>
      <c r="F36" s="2257"/>
      <c r="G36" s="2257"/>
      <c r="H36" s="2257"/>
      <c r="I36" s="2257"/>
      <c r="J36" s="2257"/>
      <c r="K36" s="2257"/>
      <c r="L36" s="2257"/>
      <c r="M36" s="2257"/>
      <c r="N36" s="2258"/>
      <c r="O36" s="2259"/>
      <c r="P36" s="2260"/>
      <c r="Q36" s="2261"/>
      <c r="R36" s="2261"/>
      <c r="S36" s="1" t="str">
        <f t="shared" ref="S36:S54" si="4">CA36&amp;CB36&amp;CC36</f>
        <v/>
      </c>
      <c r="T36" s="82"/>
      <c r="U36" s="82"/>
      <c r="V36" s="82"/>
      <c r="W36" s="8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2239"/>
      <c r="AN36" s="2240"/>
      <c r="AO36" s="2240"/>
      <c r="AP36" s="2240"/>
      <c r="AQ36" s="2240"/>
      <c r="AR36" s="2240"/>
      <c r="AS36" s="2240"/>
      <c r="AT36" s="2240"/>
      <c r="AU36" s="2240"/>
      <c r="AV36" s="2240"/>
      <c r="AW36" s="2240"/>
      <c r="AX36" s="2240"/>
      <c r="AY36" s="2240"/>
      <c r="AZ36" s="2240"/>
      <c r="BZ36" s="2"/>
      <c r="CA36" s="33" t="str">
        <f t="shared" ref="CA36:CA54" si="5">IF(CG36=1,"* No olvide digitar la columna Espacios Amigables (Digite Cero si no tiene). ","")</f>
        <v/>
      </c>
      <c r="CB36" s="33" t="str">
        <f>IF(CH36=1,"* No olvide digitar la columna Ingreso por cambio de Método Anticonceptivo (Digite Cero si no tiene). ","")</f>
        <v/>
      </c>
      <c r="CC36" s="33" t="str">
        <f>IF(CI36=1,"* El Total de Ingresos por cambio de método Anticonceptivo no puede superar el Total de Ingresos. ","")</f>
        <v/>
      </c>
      <c r="CG36" s="34">
        <f t="shared" ref="CG36:CG54" si="6">IF(AND(C36&lt;&gt;0,Q36=""),1,0)</f>
        <v>0</v>
      </c>
      <c r="CH36" s="34">
        <f>IF(AND(C36&lt;&gt;0,R36=""),1,0)</f>
        <v>0</v>
      </c>
      <c r="CI36" s="34">
        <f>IF(C36&lt;R36,1,0)</f>
        <v>0</v>
      </c>
      <c r="CJ36" s="15"/>
      <c r="CK36" s="15"/>
      <c r="CL36" s="15"/>
      <c r="CM36" s="15"/>
      <c r="CN36" s="15"/>
    </row>
    <row r="37" spans="1:92" ht="16.350000000000001" customHeight="1" x14ac:dyDescent="0.2">
      <c r="A37" s="4765" t="s">
        <v>52</v>
      </c>
      <c r="B37" s="4766"/>
      <c r="C37" s="88">
        <f t="shared" ref="C37:C49" si="7">SUM(D37:M37)</f>
        <v>0</v>
      </c>
      <c r="D37" s="43"/>
      <c r="E37" s="44"/>
      <c r="F37" s="44"/>
      <c r="G37" s="44"/>
      <c r="H37" s="44"/>
      <c r="I37" s="44"/>
      <c r="J37" s="44"/>
      <c r="K37" s="44"/>
      <c r="L37" s="44"/>
      <c r="M37" s="44"/>
      <c r="N37" s="89"/>
      <c r="O37" s="90"/>
      <c r="P37" s="91"/>
      <c r="Q37" s="63"/>
      <c r="R37" s="63"/>
      <c r="S37" s="1" t="str">
        <f t="shared" si="4"/>
        <v/>
      </c>
      <c r="T37" s="92"/>
      <c r="U37" s="92"/>
      <c r="V37" s="92"/>
      <c r="W37" s="9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2239"/>
      <c r="AN37" s="2240"/>
      <c r="AO37" s="2240"/>
      <c r="AP37" s="2240"/>
      <c r="AQ37" s="2240"/>
      <c r="AR37" s="2240"/>
      <c r="AS37" s="2240"/>
      <c r="AT37" s="2240"/>
      <c r="AU37" s="2240"/>
      <c r="AV37" s="2240"/>
      <c r="AW37" s="2240"/>
      <c r="AX37" s="2240"/>
      <c r="AY37" s="2240"/>
      <c r="AZ37" s="2240"/>
      <c r="BZ37" s="2"/>
      <c r="CA37" s="33" t="str">
        <f t="shared" si="5"/>
        <v/>
      </c>
      <c r="CB37" s="33" t="str">
        <f t="shared" ref="CB37:CB54" si="8">IF(CH37=1,"* No olvide digitar la columna Ingreso por cambio de Método Anticonceptivo (Digite Cero si no tiene). ","")</f>
        <v/>
      </c>
      <c r="CC37" s="33" t="str">
        <f t="shared" ref="CC37:CC54" si="9">IF(CI37=1,"* El Total de Ingresos por cambio de método Anticonceptivo no puede superar el Total de Ingresos. ","")</f>
        <v/>
      </c>
      <c r="CG37" s="34">
        <f t="shared" si="6"/>
        <v>0</v>
      </c>
      <c r="CH37" s="34">
        <f t="shared" ref="CH37:CH54" si="10">IF(AND(C37&lt;&gt;0,R37=""),1,0)</f>
        <v>0</v>
      </c>
      <c r="CI37" s="34">
        <f t="shared" ref="CI37:CI54" si="11">IF(C37&lt;R37,1,0)</f>
        <v>0</v>
      </c>
      <c r="CJ37" s="15"/>
      <c r="CK37" s="15"/>
      <c r="CL37" s="15"/>
      <c r="CM37" s="15"/>
      <c r="CN37" s="15"/>
    </row>
    <row r="38" spans="1:92" ht="18.75" customHeight="1" x14ac:dyDescent="0.2">
      <c r="A38" s="5322" t="s">
        <v>53</v>
      </c>
      <c r="B38" s="2262" t="s">
        <v>54</v>
      </c>
      <c r="C38" s="2255">
        <f t="shared" si="7"/>
        <v>0</v>
      </c>
      <c r="D38" s="2256"/>
      <c r="E38" s="2257"/>
      <c r="F38" s="2257"/>
      <c r="G38" s="2257"/>
      <c r="H38" s="2257"/>
      <c r="I38" s="2257"/>
      <c r="J38" s="2257"/>
      <c r="K38" s="2257"/>
      <c r="L38" s="2257"/>
      <c r="M38" s="2257"/>
      <c r="N38" s="2258"/>
      <c r="O38" s="2259"/>
      <c r="P38" s="2260"/>
      <c r="Q38" s="2261"/>
      <c r="R38" s="2261"/>
      <c r="S38" s="1" t="str">
        <f t="shared" si="4"/>
        <v/>
      </c>
      <c r="T38" s="82"/>
      <c r="U38" s="82"/>
      <c r="V38" s="82"/>
      <c r="W38" s="8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2239"/>
      <c r="AN38" s="2240"/>
      <c r="AO38" s="2240"/>
      <c r="AP38" s="2240"/>
      <c r="AQ38" s="2240"/>
      <c r="AR38" s="2240"/>
      <c r="AS38" s="2240"/>
      <c r="AT38" s="2240"/>
      <c r="AU38" s="2240"/>
      <c r="AV38" s="2240"/>
      <c r="AW38" s="2240"/>
      <c r="AX38" s="2240"/>
      <c r="AY38" s="2240"/>
      <c r="AZ38" s="2240"/>
      <c r="BZ38" s="2"/>
      <c r="CA38" s="33" t="str">
        <f t="shared" si="5"/>
        <v/>
      </c>
      <c r="CB38" s="33" t="str">
        <f t="shared" si="8"/>
        <v/>
      </c>
      <c r="CC38" s="33" t="str">
        <f t="shared" si="9"/>
        <v/>
      </c>
      <c r="CG38" s="34">
        <f t="shared" si="6"/>
        <v>0</v>
      </c>
      <c r="CH38" s="34">
        <f t="shared" si="10"/>
        <v>0</v>
      </c>
      <c r="CI38" s="34">
        <f t="shared" si="11"/>
        <v>0</v>
      </c>
      <c r="CJ38" s="15"/>
      <c r="CK38" s="15"/>
      <c r="CL38" s="15"/>
      <c r="CM38" s="15"/>
      <c r="CN38" s="15"/>
    </row>
    <row r="39" spans="1:92" ht="18.75" customHeight="1" x14ac:dyDescent="0.2">
      <c r="A39" s="4970"/>
      <c r="B39" s="94" t="s">
        <v>55</v>
      </c>
      <c r="C39" s="1893">
        <f t="shared" si="7"/>
        <v>0</v>
      </c>
      <c r="D39" s="36"/>
      <c r="E39" s="37"/>
      <c r="F39" s="37"/>
      <c r="G39" s="37"/>
      <c r="H39" s="37"/>
      <c r="I39" s="37"/>
      <c r="J39" s="37"/>
      <c r="K39" s="37"/>
      <c r="L39" s="37"/>
      <c r="M39" s="37"/>
      <c r="N39" s="96"/>
      <c r="O39" s="97"/>
      <c r="P39" s="98"/>
      <c r="Q39" s="40"/>
      <c r="R39" s="40"/>
      <c r="S39" s="1" t="str">
        <f t="shared" si="4"/>
        <v/>
      </c>
      <c r="T39" s="82"/>
      <c r="U39" s="82"/>
      <c r="V39" s="82"/>
      <c r="W39" s="8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2239"/>
      <c r="AN39" s="2240"/>
      <c r="AO39" s="2240"/>
      <c r="AP39" s="2240"/>
      <c r="AQ39" s="2240"/>
      <c r="AR39" s="2240"/>
      <c r="AS39" s="2240"/>
      <c r="AT39" s="2240"/>
      <c r="AU39" s="2240"/>
      <c r="AV39" s="2240"/>
      <c r="AW39" s="2240"/>
      <c r="AX39" s="2240"/>
      <c r="AY39" s="2240"/>
      <c r="AZ39" s="2240"/>
      <c r="BZ39" s="2"/>
      <c r="CA39" s="33" t="str">
        <f t="shared" si="5"/>
        <v/>
      </c>
      <c r="CB39" s="33" t="str">
        <f t="shared" si="8"/>
        <v/>
      </c>
      <c r="CC39" s="33" t="str">
        <f t="shared" si="9"/>
        <v/>
      </c>
      <c r="CG39" s="34">
        <f t="shared" si="6"/>
        <v>0</v>
      </c>
      <c r="CH39" s="34">
        <f t="shared" si="10"/>
        <v>0</v>
      </c>
      <c r="CI39" s="34">
        <f t="shared" si="11"/>
        <v>0</v>
      </c>
      <c r="CJ39" s="15"/>
      <c r="CK39" s="15"/>
      <c r="CL39" s="15"/>
      <c r="CM39" s="15"/>
      <c r="CN39" s="15"/>
    </row>
    <row r="40" spans="1:92" ht="18.75" customHeight="1" x14ac:dyDescent="0.2">
      <c r="A40" s="4970"/>
      <c r="B40" s="94" t="s">
        <v>56</v>
      </c>
      <c r="C40" s="1893">
        <f t="shared" si="7"/>
        <v>0</v>
      </c>
      <c r="D40" s="36"/>
      <c r="E40" s="37"/>
      <c r="F40" s="37"/>
      <c r="G40" s="37"/>
      <c r="H40" s="37"/>
      <c r="I40" s="37"/>
      <c r="J40" s="37"/>
      <c r="K40" s="37"/>
      <c r="L40" s="37"/>
      <c r="M40" s="37"/>
      <c r="N40" s="96"/>
      <c r="O40" s="97"/>
      <c r="P40" s="98"/>
      <c r="Q40" s="40"/>
      <c r="R40" s="40"/>
      <c r="S40" s="1" t="str">
        <f t="shared" si="4"/>
        <v/>
      </c>
      <c r="T40" s="82"/>
      <c r="U40" s="82"/>
      <c r="V40" s="82"/>
      <c r="W40" s="8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2239"/>
      <c r="AN40" s="2240"/>
      <c r="AO40" s="2240"/>
      <c r="AP40" s="2240"/>
      <c r="AQ40" s="2240"/>
      <c r="AR40" s="2240"/>
      <c r="AS40" s="2240"/>
      <c r="AT40" s="2240"/>
      <c r="AU40" s="2240"/>
      <c r="AV40" s="2240"/>
      <c r="AW40" s="2240"/>
      <c r="AX40" s="2240"/>
      <c r="AY40" s="2240"/>
      <c r="AZ40" s="2240"/>
      <c r="BZ40" s="2"/>
      <c r="CA40" s="33" t="str">
        <f t="shared" si="5"/>
        <v/>
      </c>
      <c r="CB40" s="33" t="str">
        <f t="shared" si="8"/>
        <v/>
      </c>
      <c r="CC40" s="33" t="str">
        <f t="shared" si="9"/>
        <v/>
      </c>
      <c r="CG40" s="34">
        <f t="shared" si="6"/>
        <v>0</v>
      </c>
      <c r="CH40" s="34">
        <f t="shared" si="10"/>
        <v>0</v>
      </c>
      <c r="CI40" s="34">
        <f t="shared" si="11"/>
        <v>0</v>
      </c>
      <c r="CJ40" s="15"/>
      <c r="CK40" s="15"/>
      <c r="CL40" s="15"/>
      <c r="CM40" s="15"/>
      <c r="CN40" s="15"/>
    </row>
    <row r="41" spans="1:92" ht="18.75" customHeight="1" x14ac:dyDescent="0.2">
      <c r="A41" s="4970"/>
      <c r="B41" s="94" t="s">
        <v>57</v>
      </c>
      <c r="C41" s="1893">
        <f t="shared" si="7"/>
        <v>0</v>
      </c>
      <c r="D41" s="36"/>
      <c r="E41" s="37"/>
      <c r="F41" s="37"/>
      <c r="G41" s="37"/>
      <c r="H41" s="37"/>
      <c r="I41" s="37"/>
      <c r="J41" s="37"/>
      <c r="K41" s="37"/>
      <c r="L41" s="37"/>
      <c r="M41" s="37"/>
      <c r="N41" s="96"/>
      <c r="O41" s="97"/>
      <c r="P41" s="98"/>
      <c r="Q41" s="40"/>
      <c r="R41" s="40"/>
      <c r="S41" s="1" t="str">
        <f t="shared" si="4"/>
        <v/>
      </c>
      <c r="T41" s="82"/>
      <c r="U41" s="82"/>
      <c r="V41" s="82"/>
      <c r="W41" s="8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2239"/>
      <c r="AN41" s="2240"/>
      <c r="AO41" s="2240"/>
      <c r="AP41" s="2240"/>
      <c r="AQ41" s="2240"/>
      <c r="AR41" s="2240"/>
      <c r="AS41" s="2240"/>
      <c r="AT41" s="2240"/>
      <c r="AU41" s="2240"/>
      <c r="AV41" s="2240"/>
      <c r="AW41" s="2240"/>
      <c r="AX41" s="2240"/>
      <c r="AY41" s="2240"/>
      <c r="AZ41" s="2240"/>
      <c r="BZ41" s="2"/>
      <c r="CA41" s="33" t="str">
        <f t="shared" si="5"/>
        <v/>
      </c>
      <c r="CB41" s="33" t="str">
        <f t="shared" si="8"/>
        <v/>
      </c>
      <c r="CC41" s="33" t="str">
        <f t="shared" si="9"/>
        <v/>
      </c>
      <c r="CG41" s="34">
        <f t="shared" si="6"/>
        <v>0</v>
      </c>
      <c r="CH41" s="34">
        <f t="shared" si="10"/>
        <v>0</v>
      </c>
      <c r="CI41" s="34">
        <f t="shared" si="11"/>
        <v>0</v>
      </c>
      <c r="CJ41" s="15"/>
      <c r="CK41" s="15"/>
      <c r="CL41" s="15"/>
      <c r="CM41" s="15"/>
      <c r="CN41" s="15"/>
    </row>
    <row r="42" spans="1:92" ht="18.75" customHeight="1" x14ac:dyDescent="0.2">
      <c r="A42" s="4970"/>
      <c r="B42" s="94" t="s">
        <v>58</v>
      </c>
      <c r="C42" s="1893">
        <f t="shared" si="7"/>
        <v>0</v>
      </c>
      <c r="D42" s="36"/>
      <c r="E42" s="37"/>
      <c r="F42" s="37"/>
      <c r="G42" s="37"/>
      <c r="H42" s="37"/>
      <c r="I42" s="37"/>
      <c r="J42" s="37"/>
      <c r="K42" s="37"/>
      <c r="L42" s="37"/>
      <c r="M42" s="37"/>
      <c r="N42" s="96"/>
      <c r="O42" s="97"/>
      <c r="P42" s="98"/>
      <c r="Q42" s="40"/>
      <c r="R42" s="40"/>
      <c r="S42" s="1" t="str">
        <f t="shared" si="4"/>
        <v/>
      </c>
      <c r="T42" s="82"/>
      <c r="U42" s="82"/>
      <c r="V42" s="82"/>
      <c r="W42" s="8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2239"/>
      <c r="AN42" s="2240"/>
      <c r="AO42" s="2240"/>
      <c r="AP42" s="2240"/>
      <c r="AQ42" s="2240"/>
      <c r="AR42" s="2240"/>
      <c r="AS42" s="2240"/>
      <c r="AT42" s="2240"/>
      <c r="AU42" s="2240"/>
      <c r="AV42" s="2240"/>
      <c r="AW42" s="2240"/>
      <c r="AX42" s="2240"/>
      <c r="AY42" s="2240"/>
      <c r="AZ42" s="2240"/>
      <c r="BZ42" s="2"/>
      <c r="CA42" s="33" t="str">
        <f t="shared" si="5"/>
        <v/>
      </c>
      <c r="CB42" s="33" t="str">
        <f t="shared" si="8"/>
        <v/>
      </c>
      <c r="CC42" s="33" t="str">
        <f t="shared" si="9"/>
        <v/>
      </c>
      <c r="CG42" s="34">
        <f t="shared" si="6"/>
        <v>0</v>
      </c>
      <c r="CH42" s="34">
        <f t="shared" si="10"/>
        <v>0</v>
      </c>
      <c r="CI42" s="34">
        <f t="shared" si="11"/>
        <v>0</v>
      </c>
      <c r="CJ42" s="15"/>
      <c r="CK42" s="15"/>
      <c r="CL42" s="15"/>
      <c r="CM42" s="15"/>
      <c r="CN42" s="15"/>
    </row>
    <row r="43" spans="1:92" ht="18.75" customHeight="1" x14ac:dyDescent="0.2">
      <c r="A43" s="5671"/>
      <c r="B43" s="99" t="s">
        <v>59</v>
      </c>
      <c r="C43" s="2208">
        <f t="shared" si="7"/>
        <v>0</v>
      </c>
      <c r="D43" s="2171"/>
      <c r="E43" s="102"/>
      <c r="F43" s="102"/>
      <c r="G43" s="102"/>
      <c r="H43" s="102"/>
      <c r="I43" s="102"/>
      <c r="J43" s="102"/>
      <c r="K43" s="102"/>
      <c r="L43" s="102"/>
      <c r="M43" s="102"/>
      <c r="N43" s="2263"/>
      <c r="O43" s="104"/>
      <c r="P43" s="902"/>
      <c r="Q43" s="2264"/>
      <c r="R43" s="2264"/>
      <c r="S43" s="1" t="str">
        <f t="shared" si="4"/>
        <v/>
      </c>
      <c r="T43" s="82"/>
      <c r="U43" s="82"/>
      <c r="V43" s="82"/>
      <c r="W43" s="8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708"/>
      <c r="AN43" s="709"/>
      <c r="AO43" s="709"/>
      <c r="AP43" s="709"/>
      <c r="AQ43" s="709"/>
      <c r="AR43" s="709"/>
      <c r="AS43" s="709"/>
      <c r="AT43" s="709"/>
      <c r="AU43" s="709"/>
      <c r="AV43" s="709"/>
      <c r="AW43" s="709"/>
      <c r="AX43" s="709"/>
      <c r="AY43" s="709"/>
      <c r="AZ43" s="709"/>
      <c r="BZ43" s="2"/>
      <c r="CA43" s="33" t="str">
        <f t="shared" si="5"/>
        <v/>
      </c>
      <c r="CB43" s="33" t="str">
        <f t="shared" si="8"/>
        <v/>
      </c>
      <c r="CC43" s="33" t="str">
        <f t="shared" si="9"/>
        <v/>
      </c>
      <c r="CG43" s="34">
        <f t="shared" si="6"/>
        <v>0</v>
      </c>
      <c r="CH43" s="34">
        <f t="shared" si="10"/>
        <v>0</v>
      </c>
      <c r="CI43" s="34">
        <f t="shared" si="11"/>
        <v>0</v>
      </c>
      <c r="CJ43" s="15"/>
      <c r="CK43" s="15"/>
      <c r="CL43" s="15"/>
      <c r="CM43" s="15"/>
      <c r="CN43" s="15"/>
    </row>
    <row r="44" spans="1:92" ht="16.350000000000001" customHeight="1" x14ac:dyDescent="0.2">
      <c r="A44" s="5322" t="s">
        <v>60</v>
      </c>
      <c r="B44" s="2265" t="s">
        <v>61</v>
      </c>
      <c r="C44" s="2255">
        <f t="shared" si="7"/>
        <v>0</v>
      </c>
      <c r="D44" s="2256"/>
      <c r="E44" s="2257"/>
      <c r="F44" s="2257"/>
      <c r="G44" s="2257"/>
      <c r="H44" s="2257"/>
      <c r="I44" s="2257"/>
      <c r="J44" s="2257"/>
      <c r="K44" s="2257"/>
      <c r="L44" s="2257"/>
      <c r="M44" s="2257"/>
      <c r="N44" s="2258"/>
      <c r="O44" s="2259"/>
      <c r="P44" s="2260"/>
      <c r="Q44" s="2261"/>
      <c r="R44" s="2261"/>
      <c r="S44" s="1" t="str">
        <f t="shared" si="4"/>
        <v/>
      </c>
      <c r="T44" s="82"/>
      <c r="U44" s="82"/>
      <c r="V44" s="82"/>
      <c r="W44" s="8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2239"/>
      <c r="AN44" s="2240"/>
      <c r="AO44" s="2240"/>
      <c r="AP44" s="2240"/>
      <c r="AQ44" s="2240"/>
      <c r="AR44" s="2240"/>
      <c r="AS44" s="2240"/>
      <c r="AT44" s="2240"/>
      <c r="AU44" s="2240"/>
      <c r="AV44" s="2240"/>
      <c r="AW44" s="2240"/>
      <c r="AX44" s="2240"/>
      <c r="AY44" s="2240"/>
      <c r="AZ44" s="2240"/>
      <c r="BZ44" s="2"/>
      <c r="CA44" s="33" t="str">
        <f t="shared" si="5"/>
        <v/>
      </c>
      <c r="CB44" s="33" t="str">
        <f t="shared" si="8"/>
        <v/>
      </c>
      <c r="CC44" s="33" t="str">
        <f t="shared" si="9"/>
        <v/>
      </c>
      <c r="CG44" s="34">
        <f t="shared" si="6"/>
        <v>0</v>
      </c>
      <c r="CH44" s="34">
        <f t="shared" si="10"/>
        <v>0</v>
      </c>
      <c r="CI44" s="34">
        <f t="shared" si="11"/>
        <v>0</v>
      </c>
      <c r="CJ44" s="15"/>
      <c r="CK44" s="15"/>
      <c r="CL44" s="15"/>
      <c r="CM44" s="15"/>
      <c r="CN44" s="15"/>
    </row>
    <row r="45" spans="1:92" ht="16.350000000000001" customHeight="1" x14ac:dyDescent="0.2">
      <c r="A45" s="5671"/>
      <c r="B45" s="99" t="s">
        <v>62</v>
      </c>
      <c r="C45" s="88">
        <f t="shared" si="7"/>
        <v>0</v>
      </c>
      <c r="D45" s="43"/>
      <c r="E45" s="44"/>
      <c r="F45" s="44"/>
      <c r="G45" s="44"/>
      <c r="H45" s="44"/>
      <c r="I45" s="44"/>
      <c r="J45" s="44"/>
      <c r="K45" s="44"/>
      <c r="L45" s="44"/>
      <c r="M45" s="44"/>
      <c r="N45" s="89"/>
      <c r="O45" s="90"/>
      <c r="P45" s="91"/>
      <c r="Q45" s="63"/>
      <c r="R45" s="63"/>
      <c r="S45" s="1" t="str">
        <f t="shared" si="4"/>
        <v/>
      </c>
      <c r="T45" s="82"/>
      <c r="U45" s="82"/>
      <c r="V45" s="82"/>
      <c r="W45" s="8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2239"/>
      <c r="AN45" s="2240"/>
      <c r="AO45" s="2240"/>
      <c r="AP45" s="2240"/>
      <c r="AQ45" s="2240"/>
      <c r="AR45" s="2240"/>
      <c r="AS45" s="2240"/>
      <c r="AT45" s="2240"/>
      <c r="AU45" s="2240"/>
      <c r="AV45" s="2240"/>
      <c r="AW45" s="2240"/>
      <c r="AX45" s="2240"/>
      <c r="AY45" s="2240"/>
      <c r="AZ45" s="2240"/>
      <c r="BZ45" s="2"/>
      <c r="CA45" s="33" t="str">
        <f t="shared" si="5"/>
        <v/>
      </c>
      <c r="CB45" s="33" t="str">
        <f t="shared" si="8"/>
        <v/>
      </c>
      <c r="CC45" s="33" t="str">
        <f t="shared" si="9"/>
        <v/>
      </c>
      <c r="CG45" s="34">
        <f t="shared" si="6"/>
        <v>0</v>
      </c>
      <c r="CH45" s="34">
        <f t="shared" si="10"/>
        <v>0</v>
      </c>
      <c r="CI45" s="34">
        <f t="shared" si="11"/>
        <v>0</v>
      </c>
      <c r="CJ45" s="15"/>
      <c r="CK45" s="15"/>
      <c r="CL45" s="15"/>
      <c r="CM45" s="15"/>
      <c r="CN45" s="15"/>
    </row>
    <row r="46" spans="1:92" ht="16.350000000000001" customHeight="1" x14ac:dyDescent="0.2">
      <c r="A46" s="5693" t="s">
        <v>63</v>
      </c>
      <c r="B46" s="117" t="s">
        <v>61</v>
      </c>
      <c r="C46" s="2266">
        <f t="shared" si="7"/>
        <v>0</v>
      </c>
      <c r="D46" s="2267"/>
      <c r="E46" s="2268"/>
      <c r="F46" s="2268"/>
      <c r="G46" s="2268"/>
      <c r="H46" s="2268"/>
      <c r="I46" s="2268"/>
      <c r="J46" s="2268"/>
      <c r="K46" s="2268"/>
      <c r="L46" s="2268"/>
      <c r="M46" s="2268"/>
      <c r="N46" s="2269"/>
      <c r="O46" s="2270"/>
      <c r="P46" s="2271"/>
      <c r="Q46" s="2272"/>
      <c r="R46" s="2272"/>
      <c r="S46" s="1" t="str">
        <f t="shared" si="4"/>
        <v/>
      </c>
      <c r="T46" s="82"/>
      <c r="U46" s="82"/>
      <c r="V46" s="82"/>
      <c r="W46" s="8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2273"/>
      <c r="AN46" s="2274"/>
      <c r="AO46" s="2274"/>
      <c r="AP46" s="2274"/>
      <c r="AQ46" s="2274"/>
      <c r="AR46" s="2274"/>
      <c r="AS46" s="2274"/>
      <c r="AT46" s="2274"/>
      <c r="AU46" s="2274"/>
      <c r="AV46" s="2274"/>
      <c r="AW46" s="2274"/>
      <c r="AX46" s="2274"/>
      <c r="AY46" s="2274"/>
      <c r="AZ46" s="2274"/>
      <c r="BZ46" s="2"/>
      <c r="CA46" s="33" t="str">
        <f t="shared" si="5"/>
        <v/>
      </c>
      <c r="CB46" s="33" t="str">
        <f t="shared" si="8"/>
        <v/>
      </c>
      <c r="CC46" s="33" t="str">
        <f t="shared" si="9"/>
        <v/>
      </c>
      <c r="CG46" s="34">
        <f t="shared" si="6"/>
        <v>0</v>
      </c>
      <c r="CH46" s="34">
        <f t="shared" si="10"/>
        <v>0</v>
      </c>
      <c r="CI46" s="34">
        <f t="shared" si="11"/>
        <v>0</v>
      </c>
      <c r="CJ46" s="15"/>
      <c r="CK46" s="15"/>
      <c r="CL46" s="15"/>
      <c r="CM46" s="15"/>
      <c r="CN46" s="15"/>
    </row>
    <row r="47" spans="1:92" ht="16.350000000000001" customHeight="1" thickBot="1" x14ac:dyDescent="0.25">
      <c r="A47" s="4769"/>
      <c r="B47" s="118" t="s">
        <v>62</v>
      </c>
      <c r="C47" s="119">
        <f t="shared" si="7"/>
        <v>0</v>
      </c>
      <c r="D47" s="120"/>
      <c r="E47" s="121"/>
      <c r="F47" s="121"/>
      <c r="G47" s="121"/>
      <c r="H47" s="121"/>
      <c r="I47" s="121"/>
      <c r="J47" s="121"/>
      <c r="K47" s="121"/>
      <c r="L47" s="121"/>
      <c r="M47" s="121"/>
      <c r="N47" s="122"/>
      <c r="O47" s="123"/>
      <c r="P47" s="124"/>
      <c r="Q47" s="125"/>
      <c r="R47" s="125"/>
      <c r="S47" s="1" t="str">
        <f t="shared" si="4"/>
        <v/>
      </c>
      <c r="T47" s="82"/>
      <c r="U47" s="82"/>
      <c r="V47" s="82"/>
      <c r="W47" s="8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2239"/>
      <c r="AN47" s="2240"/>
      <c r="AO47" s="2240"/>
      <c r="AP47" s="2240"/>
      <c r="AQ47" s="2240"/>
      <c r="AR47" s="2240"/>
      <c r="AS47" s="2240"/>
      <c r="AT47" s="2240"/>
      <c r="AU47" s="2240"/>
      <c r="AV47" s="2240"/>
      <c r="AW47" s="2240"/>
      <c r="AX47" s="2240"/>
      <c r="AY47" s="2240"/>
      <c r="AZ47" s="126"/>
      <c r="BZ47" s="2"/>
      <c r="CA47" s="33" t="str">
        <f t="shared" si="5"/>
        <v/>
      </c>
      <c r="CB47" s="33" t="str">
        <f t="shared" si="8"/>
        <v/>
      </c>
      <c r="CC47" s="33" t="str">
        <f t="shared" si="9"/>
        <v/>
      </c>
      <c r="CG47" s="34">
        <f t="shared" si="6"/>
        <v>0</v>
      </c>
      <c r="CH47" s="34">
        <f t="shared" si="10"/>
        <v>0</v>
      </c>
      <c r="CI47" s="34">
        <f t="shared" si="11"/>
        <v>0</v>
      </c>
      <c r="CJ47" s="15"/>
      <c r="CK47" s="15"/>
      <c r="CL47" s="15"/>
      <c r="CM47" s="15"/>
      <c r="CN47" s="15"/>
    </row>
    <row r="48" spans="1:92" ht="21" customHeight="1" thickTop="1" x14ac:dyDescent="0.2">
      <c r="A48" s="4770" t="s">
        <v>64</v>
      </c>
      <c r="B48" s="4771"/>
      <c r="C48" s="127">
        <f t="shared" si="7"/>
        <v>0</v>
      </c>
      <c r="D48" s="55"/>
      <c r="E48" s="56"/>
      <c r="F48" s="56"/>
      <c r="G48" s="56"/>
      <c r="H48" s="56"/>
      <c r="I48" s="56"/>
      <c r="J48" s="56"/>
      <c r="K48" s="56"/>
      <c r="L48" s="56"/>
      <c r="M48" s="56"/>
      <c r="N48" s="128"/>
      <c r="O48" s="129"/>
      <c r="P48" s="130"/>
      <c r="Q48" s="57"/>
      <c r="R48" s="57"/>
      <c r="S48" s="1" t="str">
        <f t="shared" si="4"/>
        <v/>
      </c>
      <c r="T48" s="82"/>
      <c r="U48" s="82"/>
      <c r="V48" s="82"/>
      <c r="W48" s="8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2239"/>
      <c r="AN48" s="2240"/>
      <c r="AO48" s="2240"/>
      <c r="AP48" s="2240"/>
      <c r="AQ48" s="2240"/>
      <c r="AR48" s="2240"/>
      <c r="AS48" s="2240"/>
      <c r="AT48" s="2240"/>
      <c r="AU48" s="2240"/>
      <c r="AV48" s="2240"/>
      <c r="AW48" s="2240"/>
      <c r="AX48" s="2240"/>
      <c r="AY48" s="2240"/>
      <c r="AZ48" s="126"/>
      <c r="BZ48" s="2"/>
      <c r="CA48" s="33" t="str">
        <f t="shared" si="5"/>
        <v/>
      </c>
      <c r="CB48" s="33" t="str">
        <f t="shared" si="8"/>
        <v/>
      </c>
      <c r="CC48" s="33" t="str">
        <f t="shared" si="9"/>
        <v/>
      </c>
      <c r="CG48" s="34">
        <f t="shared" si="6"/>
        <v>0</v>
      </c>
      <c r="CH48" s="34">
        <f t="shared" si="10"/>
        <v>0</v>
      </c>
      <c r="CI48" s="34">
        <f t="shared" si="11"/>
        <v>0</v>
      </c>
      <c r="CJ48" s="15"/>
      <c r="CK48" s="15"/>
      <c r="CL48" s="15"/>
      <c r="CM48" s="15"/>
      <c r="CN48" s="15"/>
    </row>
    <row r="49" spans="1:92" ht="20.25" customHeight="1" x14ac:dyDescent="0.2">
      <c r="A49" s="5691" t="s">
        <v>65</v>
      </c>
      <c r="B49" s="5692"/>
      <c r="C49" s="2208">
        <f t="shared" si="7"/>
        <v>0</v>
      </c>
      <c r="D49" s="2171"/>
      <c r="E49" s="102"/>
      <c r="F49" s="102"/>
      <c r="G49" s="102"/>
      <c r="H49" s="102"/>
      <c r="I49" s="102"/>
      <c r="J49" s="102"/>
      <c r="K49" s="102"/>
      <c r="L49" s="102"/>
      <c r="M49" s="102"/>
      <c r="N49" s="2263"/>
      <c r="O49" s="104"/>
      <c r="P49" s="902"/>
      <c r="Q49" s="2264"/>
      <c r="R49" s="2264"/>
      <c r="S49" s="1" t="str">
        <f t="shared" si="4"/>
        <v/>
      </c>
      <c r="T49" s="82"/>
      <c r="U49" s="82"/>
      <c r="V49" s="82"/>
      <c r="W49" s="8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2239"/>
      <c r="AN49" s="2240"/>
      <c r="AO49" s="2240"/>
      <c r="AP49" s="2240"/>
      <c r="AQ49" s="2240"/>
      <c r="AR49" s="2240"/>
      <c r="AS49" s="2240"/>
      <c r="AT49" s="2240"/>
      <c r="AU49" s="2240"/>
      <c r="AV49" s="2240"/>
      <c r="AW49" s="2240"/>
      <c r="AX49" s="2240"/>
      <c r="AY49" s="2240"/>
      <c r="AZ49" s="126"/>
      <c r="BZ49" s="2"/>
      <c r="CA49" s="33" t="str">
        <f t="shared" si="5"/>
        <v/>
      </c>
      <c r="CB49" s="33" t="str">
        <f t="shared" si="8"/>
        <v/>
      </c>
      <c r="CC49" s="33" t="str">
        <f t="shared" si="9"/>
        <v/>
      </c>
      <c r="CG49" s="34">
        <f t="shared" si="6"/>
        <v>0</v>
      </c>
      <c r="CH49" s="34">
        <f t="shared" si="10"/>
        <v>0</v>
      </c>
      <c r="CI49" s="34">
        <f t="shared" si="11"/>
        <v>0</v>
      </c>
      <c r="CJ49" s="15"/>
      <c r="CK49" s="15"/>
      <c r="CL49" s="15"/>
      <c r="CM49" s="15"/>
      <c r="CN49" s="15"/>
    </row>
    <row r="50" spans="1:92" ht="16.350000000000001" customHeight="1" x14ac:dyDescent="0.2">
      <c r="A50" s="5693" t="s">
        <v>66</v>
      </c>
      <c r="B50" s="2275" t="s">
        <v>61</v>
      </c>
      <c r="C50" s="2266">
        <f>SUM(D50:P50)</f>
        <v>0</v>
      </c>
      <c r="D50" s="2267"/>
      <c r="E50" s="2268"/>
      <c r="F50" s="2268"/>
      <c r="G50" s="2268"/>
      <c r="H50" s="2268"/>
      <c r="I50" s="2268"/>
      <c r="J50" s="2268"/>
      <c r="K50" s="2268"/>
      <c r="L50" s="2268"/>
      <c r="M50" s="2268"/>
      <c r="N50" s="2276"/>
      <c r="O50" s="2268"/>
      <c r="P50" s="2277"/>
      <c r="Q50" s="2272"/>
      <c r="R50" s="2272"/>
      <c r="S50" s="1" t="str">
        <f t="shared" si="4"/>
        <v/>
      </c>
      <c r="T50" s="82"/>
      <c r="U50" s="82"/>
      <c r="V50" s="82"/>
      <c r="W50" s="8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2273"/>
      <c r="AN50" s="2274"/>
      <c r="AO50" s="2274"/>
      <c r="AP50" s="2274"/>
      <c r="AQ50" s="2274"/>
      <c r="AR50" s="2274"/>
      <c r="AS50" s="2274"/>
      <c r="AT50" s="2274"/>
      <c r="AU50" s="2274"/>
      <c r="AV50" s="2274"/>
      <c r="AW50" s="2274"/>
      <c r="AX50" s="2274"/>
      <c r="AY50" s="2274"/>
      <c r="AZ50" s="126"/>
      <c r="BZ50" s="2"/>
      <c r="CA50" s="33" t="str">
        <f t="shared" si="5"/>
        <v/>
      </c>
      <c r="CB50" s="33" t="str">
        <f t="shared" si="8"/>
        <v/>
      </c>
      <c r="CC50" s="33" t="str">
        <f t="shared" si="9"/>
        <v/>
      </c>
      <c r="CG50" s="34">
        <f t="shared" si="6"/>
        <v>0</v>
      </c>
      <c r="CH50" s="34">
        <f t="shared" si="10"/>
        <v>0</v>
      </c>
      <c r="CI50" s="34">
        <f t="shared" si="11"/>
        <v>0</v>
      </c>
      <c r="CJ50" s="15"/>
      <c r="CK50" s="15"/>
      <c r="CL50" s="15"/>
      <c r="CM50" s="15"/>
      <c r="CN50" s="15"/>
    </row>
    <row r="51" spans="1:92" ht="16.350000000000001" customHeight="1" x14ac:dyDescent="0.2">
      <c r="A51" s="5671"/>
      <c r="B51" s="140" t="s">
        <v>62</v>
      </c>
      <c r="C51" s="2208">
        <f t="shared" ref="C51:C54" si="12">SUM(D51:P51)</f>
        <v>0</v>
      </c>
      <c r="D51" s="2171"/>
      <c r="E51" s="102"/>
      <c r="F51" s="102"/>
      <c r="G51" s="102"/>
      <c r="H51" s="102"/>
      <c r="I51" s="102"/>
      <c r="J51" s="102"/>
      <c r="K51" s="102"/>
      <c r="L51" s="102"/>
      <c r="M51" s="102"/>
      <c r="N51" s="2172"/>
      <c r="O51" s="102"/>
      <c r="P51" s="926"/>
      <c r="Q51" s="2264"/>
      <c r="R51" s="2264"/>
      <c r="S51" s="1" t="str">
        <f t="shared" si="4"/>
        <v/>
      </c>
      <c r="T51" s="82"/>
      <c r="U51" s="82"/>
      <c r="V51" s="82"/>
      <c r="W51" s="8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2239"/>
      <c r="AN51" s="2240"/>
      <c r="AO51" s="2240"/>
      <c r="AP51" s="2240"/>
      <c r="AQ51" s="2240"/>
      <c r="AR51" s="2240"/>
      <c r="AS51" s="2240"/>
      <c r="AT51" s="2240"/>
      <c r="AU51" s="2240"/>
      <c r="AV51" s="2240"/>
      <c r="AW51" s="2240"/>
      <c r="AX51" s="2240"/>
      <c r="AY51" s="2240"/>
      <c r="AZ51" s="126"/>
      <c r="BZ51" s="2"/>
      <c r="CA51" s="33" t="str">
        <f t="shared" si="5"/>
        <v/>
      </c>
      <c r="CB51" s="33" t="str">
        <f t="shared" si="8"/>
        <v/>
      </c>
      <c r="CC51" s="33" t="str">
        <f t="shared" si="9"/>
        <v/>
      </c>
      <c r="CG51" s="34">
        <f t="shared" si="6"/>
        <v>0</v>
      </c>
      <c r="CH51" s="34">
        <f t="shared" si="10"/>
        <v>0</v>
      </c>
      <c r="CI51" s="34">
        <f t="shared" si="11"/>
        <v>0</v>
      </c>
      <c r="CJ51" s="15"/>
      <c r="CK51" s="15"/>
      <c r="CL51" s="15"/>
      <c r="CM51" s="15"/>
      <c r="CN51" s="15"/>
    </row>
    <row r="52" spans="1:92" ht="21" customHeight="1" x14ac:dyDescent="0.2">
      <c r="A52" s="5693" t="s">
        <v>67</v>
      </c>
      <c r="B52" s="2275" t="s">
        <v>61</v>
      </c>
      <c r="C52" s="2266">
        <f t="shared" si="12"/>
        <v>0</v>
      </c>
      <c r="D52" s="2267"/>
      <c r="E52" s="2268"/>
      <c r="F52" s="2268"/>
      <c r="G52" s="2268"/>
      <c r="H52" s="2268"/>
      <c r="I52" s="2268"/>
      <c r="J52" s="2268"/>
      <c r="K52" s="2268"/>
      <c r="L52" s="2268"/>
      <c r="M52" s="2268"/>
      <c r="N52" s="2276"/>
      <c r="O52" s="2268"/>
      <c r="P52" s="2277"/>
      <c r="Q52" s="2272"/>
      <c r="R52" s="2272"/>
      <c r="S52" s="1" t="str">
        <f t="shared" si="4"/>
        <v/>
      </c>
      <c r="T52" s="82"/>
      <c r="U52" s="82"/>
      <c r="V52" s="82"/>
      <c r="W52" s="8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2273"/>
      <c r="AN52" s="2274"/>
      <c r="AO52" s="2274"/>
      <c r="AP52" s="2274"/>
      <c r="AQ52" s="2274"/>
      <c r="AR52" s="2274"/>
      <c r="AS52" s="2274"/>
      <c r="AT52" s="2274"/>
      <c r="AU52" s="2274"/>
      <c r="AV52" s="2274"/>
      <c r="AW52" s="2274"/>
      <c r="AX52" s="2274"/>
      <c r="AY52" s="2274"/>
      <c r="AZ52" s="126"/>
      <c r="BZ52" s="2"/>
      <c r="CA52" s="33" t="str">
        <f t="shared" si="5"/>
        <v/>
      </c>
      <c r="CB52" s="33" t="str">
        <f t="shared" si="8"/>
        <v/>
      </c>
      <c r="CC52" s="33" t="str">
        <f t="shared" si="9"/>
        <v/>
      </c>
      <c r="CG52" s="34">
        <f t="shared" si="6"/>
        <v>0</v>
      </c>
      <c r="CH52" s="34">
        <f t="shared" si="10"/>
        <v>0</v>
      </c>
      <c r="CI52" s="34">
        <f t="shared" si="11"/>
        <v>0</v>
      </c>
      <c r="CJ52" s="15"/>
      <c r="CK52" s="15"/>
      <c r="CL52" s="15"/>
      <c r="CM52" s="15"/>
      <c r="CN52" s="15"/>
    </row>
    <row r="53" spans="1:92" ht="18" customHeight="1" x14ac:dyDescent="0.2">
      <c r="A53" s="5671"/>
      <c r="B53" s="2278" t="s">
        <v>62</v>
      </c>
      <c r="C53" s="2208">
        <f t="shared" si="12"/>
        <v>0</v>
      </c>
      <c r="D53" s="2171"/>
      <c r="E53" s="102"/>
      <c r="F53" s="102"/>
      <c r="G53" s="102"/>
      <c r="H53" s="102"/>
      <c r="I53" s="102"/>
      <c r="J53" s="102"/>
      <c r="K53" s="102"/>
      <c r="L53" s="102"/>
      <c r="M53" s="102"/>
      <c r="N53" s="2172"/>
      <c r="O53" s="102"/>
      <c r="P53" s="926"/>
      <c r="Q53" s="2264"/>
      <c r="R53" s="2264"/>
      <c r="S53" s="1" t="str">
        <f t="shared" si="4"/>
        <v/>
      </c>
      <c r="V53" s="12"/>
      <c r="W53" s="12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2279"/>
      <c r="AM53" s="2279"/>
      <c r="AN53" s="2279"/>
      <c r="AO53" s="2279"/>
      <c r="AP53" s="2279"/>
      <c r="AQ53" s="2279"/>
      <c r="AR53" s="2279"/>
      <c r="AS53" s="2279"/>
      <c r="AT53" s="2279"/>
      <c r="AU53" s="2279"/>
      <c r="AV53" s="2279"/>
      <c r="AW53" s="2279"/>
      <c r="AX53" s="2279"/>
      <c r="AY53" s="2279"/>
      <c r="BZ53" s="2"/>
      <c r="CA53" s="33" t="str">
        <f t="shared" si="5"/>
        <v/>
      </c>
      <c r="CB53" s="33" t="str">
        <f t="shared" si="8"/>
        <v/>
      </c>
      <c r="CC53" s="33" t="str">
        <f t="shared" si="9"/>
        <v/>
      </c>
      <c r="CG53" s="34">
        <f t="shared" si="6"/>
        <v>0</v>
      </c>
      <c r="CH53" s="34">
        <f t="shared" si="10"/>
        <v>0</v>
      </c>
      <c r="CI53" s="34">
        <f t="shared" si="11"/>
        <v>0</v>
      </c>
      <c r="CJ53" s="15"/>
      <c r="CK53" s="15"/>
      <c r="CL53" s="15"/>
      <c r="CM53" s="15"/>
      <c r="CN53" s="15"/>
    </row>
    <row r="54" spans="1:92" ht="16.350000000000001" customHeight="1" x14ac:dyDescent="0.2">
      <c r="A54" s="5694" t="s">
        <v>68</v>
      </c>
      <c r="B54" s="5695"/>
      <c r="C54" s="2208">
        <f t="shared" si="12"/>
        <v>0</v>
      </c>
      <c r="D54" s="2171"/>
      <c r="E54" s="102"/>
      <c r="F54" s="102"/>
      <c r="G54" s="102"/>
      <c r="H54" s="102"/>
      <c r="I54" s="102"/>
      <c r="J54" s="102"/>
      <c r="K54" s="102"/>
      <c r="L54" s="102"/>
      <c r="M54" s="102"/>
      <c r="N54" s="2172"/>
      <c r="O54" s="102"/>
      <c r="P54" s="926"/>
      <c r="Q54" s="2264"/>
      <c r="R54" s="2264"/>
      <c r="S54" s="1" t="str">
        <f t="shared" si="4"/>
        <v/>
      </c>
      <c r="T54" s="12"/>
      <c r="U54" s="12"/>
      <c r="V54" s="12"/>
      <c r="W54" s="12"/>
      <c r="X54" s="12"/>
      <c r="Y54" s="12"/>
      <c r="Z54" s="12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BZ54" s="2"/>
      <c r="CA54" s="33" t="str">
        <f t="shared" si="5"/>
        <v/>
      </c>
      <c r="CB54" s="33" t="str">
        <f t="shared" si="8"/>
        <v/>
      </c>
      <c r="CC54" s="33" t="str">
        <f t="shared" si="9"/>
        <v/>
      </c>
      <c r="CG54" s="34">
        <f t="shared" si="6"/>
        <v>0</v>
      </c>
      <c r="CH54" s="34">
        <f t="shared" si="10"/>
        <v>0</v>
      </c>
      <c r="CI54" s="34">
        <f t="shared" si="11"/>
        <v>0</v>
      </c>
      <c r="CJ54" s="15"/>
      <c r="CK54" s="15"/>
      <c r="CL54" s="15"/>
      <c r="CM54" s="15"/>
      <c r="CN54" s="15"/>
    </row>
    <row r="55" spans="1:92" ht="16.350000000000001" customHeight="1" x14ac:dyDescent="0.2">
      <c r="A55" s="154"/>
      <c r="B55" s="154"/>
      <c r="C55" s="126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2"/>
      <c r="T55" s="12"/>
      <c r="U55" s="12"/>
      <c r="V55" s="12"/>
      <c r="W55" s="12"/>
      <c r="X55" s="12"/>
      <c r="Y55" s="12"/>
      <c r="Z55" s="12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66"/>
      <c r="AM55" s="166"/>
      <c r="AN55" s="166"/>
      <c r="AO55" s="167"/>
      <c r="AP55" s="167"/>
      <c r="AQ55" s="167"/>
      <c r="AR55" s="167"/>
      <c r="AS55" s="167"/>
      <c r="AT55" s="167"/>
      <c r="AU55" s="167"/>
      <c r="AV55" s="167"/>
      <c r="AW55" s="7"/>
      <c r="AX55" s="7"/>
      <c r="AY55" s="7"/>
      <c r="BZ55" s="2"/>
      <c r="CD55" s="4">
        <v>0</v>
      </c>
      <c r="CE55" s="4">
        <v>0</v>
      </c>
      <c r="CG55" s="15"/>
      <c r="CH55" s="15"/>
      <c r="CI55" s="15"/>
      <c r="CJ55" s="15"/>
      <c r="CK55" s="15"/>
      <c r="CL55" s="15"/>
      <c r="CM55" s="15"/>
      <c r="CN55" s="15"/>
    </row>
    <row r="56" spans="1:92" ht="16.350000000000001" customHeight="1" x14ac:dyDescent="0.2">
      <c r="A56" s="11" t="s">
        <v>69</v>
      </c>
      <c r="B56" s="695"/>
      <c r="C56" s="66"/>
      <c r="D56" s="12"/>
      <c r="E56" s="12"/>
      <c r="F56" s="1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4"/>
      <c r="R56" s="14"/>
      <c r="S56" s="12"/>
      <c r="T56" s="12"/>
      <c r="U56" s="12"/>
      <c r="V56" s="12"/>
      <c r="W56" s="12"/>
      <c r="X56" s="12"/>
      <c r="Y56" s="12"/>
      <c r="Z56" s="12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166"/>
      <c r="AM56" s="166"/>
      <c r="AN56" s="166"/>
      <c r="AO56" s="167"/>
      <c r="AP56" s="167"/>
      <c r="AQ56" s="167"/>
      <c r="AR56" s="167"/>
      <c r="AS56" s="167"/>
      <c r="AT56" s="167"/>
      <c r="AU56" s="167"/>
      <c r="AV56" s="167"/>
      <c r="AW56" s="7"/>
      <c r="AX56" s="7"/>
      <c r="AY56" s="7"/>
      <c r="BZ56" s="2"/>
      <c r="CD56" s="4">
        <v>0</v>
      </c>
      <c r="CE56" s="4">
        <v>0</v>
      </c>
      <c r="CG56" s="15"/>
      <c r="CH56" s="15"/>
      <c r="CI56" s="15"/>
      <c r="CJ56" s="15"/>
      <c r="CK56" s="15"/>
      <c r="CL56" s="15"/>
      <c r="CM56" s="15"/>
      <c r="CN56" s="15"/>
    </row>
    <row r="57" spans="1:92" ht="16.350000000000001" customHeight="1" x14ac:dyDescent="0.2">
      <c r="A57" s="4905" t="s">
        <v>43</v>
      </c>
      <c r="B57" s="4889"/>
      <c r="C57" s="4759" t="s">
        <v>4</v>
      </c>
      <c r="D57" s="5701" t="s">
        <v>5</v>
      </c>
      <c r="E57" s="5702"/>
      <c r="F57" s="5702"/>
      <c r="G57" s="5702"/>
      <c r="H57" s="5702"/>
      <c r="I57" s="5702"/>
      <c r="J57" s="5702"/>
      <c r="K57" s="5702"/>
      <c r="L57" s="5702"/>
      <c r="M57" s="5702"/>
      <c r="N57" s="5702"/>
      <c r="O57" s="5702"/>
      <c r="P57" s="5703"/>
      <c r="Q57" s="12"/>
      <c r="R57" s="12"/>
      <c r="S57" s="12"/>
      <c r="T57" s="12"/>
      <c r="U57" s="12"/>
      <c r="V57" s="12"/>
      <c r="W57" s="12"/>
      <c r="X57" s="12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166"/>
      <c r="AK57" s="166"/>
      <c r="AL57" s="166"/>
      <c r="AM57" s="167"/>
      <c r="AN57" s="167"/>
      <c r="AO57" s="167"/>
      <c r="AP57" s="167"/>
      <c r="AQ57" s="167"/>
      <c r="AR57" s="167"/>
      <c r="AS57" s="167"/>
      <c r="AT57" s="167"/>
      <c r="AU57" s="7"/>
      <c r="AV57" s="7"/>
      <c r="AW57" s="7"/>
      <c r="BZ57" s="2"/>
      <c r="CF57" s="4">
        <v>0</v>
      </c>
      <c r="CG57" s="15">
        <v>0</v>
      </c>
      <c r="CH57" s="15"/>
      <c r="CI57" s="15"/>
      <c r="CJ57" s="15"/>
      <c r="CK57" s="15"/>
      <c r="CL57" s="15"/>
      <c r="CM57" s="15"/>
      <c r="CN57" s="15"/>
    </row>
    <row r="58" spans="1:92" ht="21.75" customHeight="1" x14ac:dyDescent="0.2">
      <c r="A58" s="4728"/>
      <c r="B58" s="4729"/>
      <c r="C58" s="5671"/>
      <c r="D58" s="2235" t="s">
        <v>10</v>
      </c>
      <c r="E58" s="2236" t="s">
        <v>11</v>
      </c>
      <c r="F58" s="2236" t="s">
        <v>12</v>
      </c>
      <c r="G58" s="2236" t="s">
        <v>13</v>
      </c>
      <c r="H58" s="2236" t="s">
        <v>14</v>
      </c>
      <c r="I58" s="2236" t="s">
        <v>15</v>
      </c>
      <c r="J58" s="2236" t="s">
        <v>16</v>
      </c>
      <c r="K58" s="2236" t="s">
        <v>17</v>
      </c>
      <c r="L58" s="2236" t="s">
        <v>18</v>
      </c>
      <c r="M58" s="2236" t="s">
        <v>44</v>
      </c>
      <c r="N58" s="2280" t="s">
        <v>45</v>
      </c>
      <c r="O58" s="2236" t="s">
        <v>46</v>
      </c>
      <c r="P58" s="2281" t="s">
        <v>47</v>
      </c>
      <c r="Q58" s="12"/>
      <c r="R58" s="12"/>
      <c r="S58" s="12"/>
      <c r="T58" s="12"/>
      <c r="U58" s="12"/>
      <c r="V58" s="12"/>
      <c r="W58" s="12"/>
      <c r="X58" s="12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166"/>
      <c r="AK58" s="166"/>
      <c r="AL58" s="166"/>
      <c r="AM58" s="167"/>
      <c r="AN58" s="167"/>
      <c r="AO58" s="167"/>
      <c r="AP58" s="167"/>
      <c r="AQ58" s="167"/>
      <c r="AR58" s="167"/>
      <c r="AS58" s="167"/>
      <c r="AT58" s="167"/>
      <c r="AU58" s="7"/>
      <c r="AV58" s="7"/>
      <c r="AW58" s="7"/>
      <c r="BZ58" s="2"/>
      <c r="CG58" s="15"/>
      <c r="CH58" s="15"/>
      <c r="CI58" s="15"/>
      <c r="CJ58" s="15"/>
      <c r="CK58" s="15"/>
      <c r="CL58" s="15"/>
      <c r="CM58" s="15"/>
      <c r="CN58" s="15"/>
    </row>
    <row r="59" spans="1:92" ht="16.350000000000001" customHeight="1" x14ac:dyDescent="0.2">
      <c r="A59" s="5704" t="s">
        <v>50</v>
      </c>
      <c r="B59" s="5704"/>
      <c r="C59" s="2282">
        <f>SUM(D59:P59)</f>
        <v>0</v>
      </c>
      <c r="D59" s="2283">
        <f>SUM(D60:D71,D74:D75,D78)</f>
        <v>0</v>
      </c>
      <c r="E59" s="2284">
        <f t="shared" ref="E59:P59" si="13">SUM(E60:E71,E74:E75,E78)</f>
        <v>0</v>
      </c>
      <c r="F59" s="2284">
        <f t="shared" si="13"/>
        <v>0</v>
      </c>
      <c r="G59" s="2284">
        <f t="shared" si="13"/>
        <v>0</v>
      </c>
      <c r="H59" s="2284">
        <f t="shared" si="13"/>
        <v>0</v>
      </c>
      <c r="I59" s="2284">
        <f t="shared" si="13"/>
        <v>0</v>
      </c>
      <c r="J59" s="2284">
        <f t="shared" si="13"/>
        <v>0</v>
      </c>
      <c r="K59" s="2284">
        <f t="shared" si="13"/>
        <v>0</v>
      </c>
      <c r="L59" s="2284">
        <f t="shared" si="13"/>
        <v>0</v>
      </c>
      <c r="M59" s="2284">
        <f t="shared" si="13"/>
        <v>0</v>
      </c>
      <c r="N59" s="2285">
        <f t="shared" si="13"/>
        <v>0</v>
      </c>
      <c r="O59" s="2284">
        <f t="shared" si="13"/>
        <v>0</v>
      </c>
      <c r="P59" s="2286">
        <f t="shared" si="13"/>
        <v>0</v>
      </c>
      <c r="Q59" s="12"/>
      <c r="R59" s="12"/>
      <c r="S59" s="12"/>
      <c r="T59" s="12"/>
      <c r="U59" s="12"/>
      <c r="V59" s="12"/>
      <c r="W59" s="12"/>
      <c r="X59" s="12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166"/>
      <c r="AK59" s="166"/>
      <c r="AL59" s="166"/>
      <c r="AM59" s="167"/>
      <c r="AN59" s="167"/>
      <c r="AO59" s="167"/>
      <c r="AP59" s="167"/>
      <c r="AQ59" s="167"/>
      <c r="AR59" s="167"/>
      <c r="AS59" s="167"/>
      <c r="AT59" s="167"/>
      <c r="AU59" s="7"/>
      <c r="AV59" s="7"/>
      <c r="AW59" s="7"/>
      <c r="BZ59" s="2"/>
      <c r="CG59" s="15"/>
      <c r="CH59" s="15"/>
      <c r="CI59" s="15"/>
      <c r="CJ59" s="15"/>
      <c r="CK59" s="15"/>
      <c r="CL59" s="15"/>
      <c r="CM59" s="15"/>
      <c r="CN59" s="15"/>
    </row>
    <row r="60" spans="1:92" ht="16.350000000000001" customHeight="1" x14ac:dyDescent="0.2">
      <c r="A60" s="4777" t="s">
        <v>51</v>
      </c>
      <c r="B60" s="5345"/>
      <c r="C60" s="1895">
        <f>SUM(D60:M60)</f>
        <v>0</v>
      </c>
      <c r="D60" s="145"/>
      <c r="E60" s="146"/>
      <c r="F60" s="146"/>
      <c r="G60" s="146"/>
      <c r="H60" s="146"/>
      <c r="I60" s="146"/>
      <c r="J60" s="146"/>
      <c r="K60" s="146"/>
      <c r="L60" s="146"/>
      <c r="M60" s="146"/>
      <c r="N60" s="712"/>
      <c r="O60" s="713"/>
      <c r="P60" s="161"/>
      <c r="Q60" s="12"/>
      <c r="R60" s="12"/>
      <c r="S60" s="12"/>
      <c r="T60" s="12"/>
      <c r="U60" s="12"/>
      <c r="V60" s="12"/>
      <c r="W60" s="12"/>
      <c r="X60" s="12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166"/>
      <c r="AK60" s="166"/>
      <c r="AL60" s="166"/>
      <c r="AM60" s="167"/>
      <c r="AN60" s="167"/>
      <c r="AO60" s="167"/>
      <c r="AP60" s="167"/>
      <c r="AQ60" s="167"/>
      <c r="AR60" s="167"/>
      <c r="AS60" s="167"/>
      <c r="AT60" s="167"/>
      <c r="AU60" s="7"/>
      <c r="AV60" s="7"/>
      <c r="AW60" s="7"/>
      <c r="BZ60" s="2"/>
      <c r="CG60" s="15"/>
      <c r="CH60" s="15"/>
      <c r="CI60" s="15"/>
      <c r="CJ60" s="15"/>
      <c r="CK60" s="15"/>
      <c r="CL60" s="15"/>
      <c r="CM60" s="15"/>
      <c r="CN60" s="15"/>
    </row>
    <row r="61" spans="1:92" ht="16.350000000000001" customHeight="1" x14ac:dyDescent="0.2">
      <c r="A61" s="4765" t="s">
        <v>52</v>
      </c>
      <c r="B61" s="4766"/>
      <c r="C61" s="88">
        <f>SUM(D61:M61)</f>
        <v>0</v>
      </c>
      <c r="D61" s="43"/>
      <c r="E61" s="44"/>
      <c r="F61" s="44"/>
      <c r="G61" s="44"/>
      <c r="H61" s="44"/>
      <c r="I61" s="44"/>
      <c r="J61" s="44"/>
      <c r="K61" s="44"/>
      <c r="L61" s="44"/>
      <c r="M61" s="44"/>
      <c r="N61" s="89"/>
      <c r="O61" s="90"/>
      <c r="P61" s="162"/>
      <c r="Q61" s="12"/>
      <c r="R61" s="12"/>
      <c r="S61" s="12"/>
      <c r="T61" s="12"/>
      <c r="U61" s="12"/>
      <c r="V61" s="12"/>
      <c r="W61" s="12"/>
      <c r="X61" s="12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2279"/>
      <c r="AK61" s="2279"/>
      <c r="AL61" s="2279"/>
      <c r="AM61" s="167"/>
      <c r="AN61" s="167"/>
      <c r="AO61" s="167"/>
      <c r="AP61" s="167"/>
      <c r="AQ61" s="167"/>
      <c r="AR61" s="167"/>
      <c r="AS61" s="167"/>
      <c r="AT61" s="167"/>
      <c r="AU61" s="7"/>
      <c r="AV61" s="7"/>
      <c r="AW61" s="7"/>
      <c r="BZ61" s="2"/>
      <c r="CG61" s="15"/>
      <c r="CH61" s="15"/>
      <c r="CI61" s="15"/>
      <c r="CJ61" s="15"/>
      <c r="CK61" s="15"/>
      <c r="CL61" s="15"/>
      <c r="CM61" s="15"/>
      <c r="CN61" s="15"/>
    </row>
    <row r="62" spans="1:92" ht="16.350000000000001" customHeight="1" x14ac:dyDescent="0.2">
      <c r="A62" s="4759" t="s">
        <v>53</v>
      </c>
      <c r="B62" s="143" t="s">
        <v>54</v>
      </c>
      <c r="C62" s="1895">
        <f t="shared" ref="C62:C73" si="14">SUM(D62:M62)</f>
        <v>0</v>
      </c>
      <c r="D62" s="145"/>
      <c r="E62" s="146"/>
      <c r="F62" s="146"/>
      <c r="G62" s="146"/>
      <c r="H62" s="146"/>
      <c r="I62" s="146"/>
      <c r="J62" s="146"/>
      <c r="K62" s="146"/>
      <c r="L62" s="146"/>
      <c r="M62" s="146"/>
      <c r="N62" s="712"/>
      <c r="O62" s="713"/>
      <c r="P62" s="161"/>
      <c r="Q62" s="12"/>
      <c r="R62" s="12"/>
      <c r="S62" s="12"/>
      <c r="T62" s="12"/>
      <c r="U62" s="12"/>
      <c r="V62" s="12"/>
      <c r="W62" s="12"/>
      <c r="X62" s="12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2279"/>
      <c r="AK62" s="2279"/>
      <c r="AL62" s="2279"/>
      <c r="AM62" s="167"/>
      <c r="AN62" s="167"/>
      <c r="AO62" s="167"/>
      <c r="AP62" s="167"/>
      <c r="AQ62" s="167"/>
      <c r="AR62" s="167"/>
      <c r="AS62" s="167"/>
      <c r="AT62" s="167"/>
      <c r="AU62" s="7"/>
      <c r="AV62" s="7"/>
      <c r="AW62" s="7"/>
      <c r="BZ62" s="2"/>
      <c r="CG62" s="15"/>
      <c r="CH62" s="15"/>
      <c r="CI62" s="15"/>
      <c r="CJ62" s="15"/>
      <c r="CK62" s="15"/>
      <c r="CL62" s="15"/>
      <c r="CM62" s="15"/>
      <c r="CN62" s="15"/>
    </row>
    <row r="63" spans="1:92" ht="16.350000000000001" customHeight="1" x14ac:dyDescent="0.2">
      <c r="A63" s="4970"/>
      <c r="B63" s="94" t="s">
        <v>55</v>
      </c>
      <c r="C63" s="1893">
        <f t="shared" si="14"/>
        <v>0</v>
      </c>
      <c r="D63" s="36"/>
      <c r="E63" s="37"/>
      <c r="F63" s="37"/>
      <c r="G63" s="37"/>
      <c r="H63" s="37"/>
      <c r="I63" s="37"/>
      <c r="J63" s="37"/>
      <c r="K63" s="37"/>
      <c r="L63" s="37"/>
      <c r="M63" s="37"/>
      <c r="N63" s="96"/>
      <c r="O63" s="97"/>
      <c r="P63" s="164"/>
      <c r="Q63" s="12"/>
      <c r="R63" s="12"/>
      <c r="S63" s="12"/>
      <c r="T63" s="12"/>
      <c r="U63" s="12"/>
      <c r="V63" s="12"/>
      <c r="W63" s="12"/>
      <c r="X63" s="12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2279"/>
      <c r="AK63" s="2279"/>
      <c r="AL63" s="2279"/>
      <c r="AM63" s="167"/>
      <c r="AN63" s="167"/>
      <c r="AO63" s="167"/>
      <c r="AP63" s="167"/>
      <c r="AQ63" s="167"/>
      <c r="AR63" s="167"/>
      <c r="AS63" s="167"/>
      <c r="AT63" s="167"/>
      <c r="AU63" s="7"/>
      <c r="AV63" s="7"/>
      <c r="AW63" s="7"/>
      <c r="BZ63" s="2"/>
      <c r="CG63" s="15"/>
      <c r="CH63" s="15"/>
      <c r="CI63" s="15"/>
      <c r="CJ63" s="15"/>
      <c r="CK63" s="15"/>
      <c r="CL63" s="15"/>
      <c r="CM63" s="15"/>
      <c r="CN63" s="15"/>
    </row>
    <row r="64" spans="1:92" ht="16.350000000000001" customHeight="1" x14ac:dyDescent="0.2">
      <c r="A64" s="4970"/>
      <c r="B64" s="94" t="s">
        <v>56</v>
      </c>
      <c r="C64" s="1893">
        <f t="shared" si="14"/>
        <v>0</v>
      </c>
      <c r="D64" s="36"/>
      <c r="E64" s="37"/>
      <c r="F64" s="37"/>
      <c r="G64" s="37"/>
      <c r="H64" s="37"/>
      <c r="I64" s="37"/>
      <c r="J64" s="37"/>
      <c r="K64" s="37"/>
      <c r="L64" s="37"/>
      <c r="M64" s="37"/>
      <c r="N64" s="96"/>
      <c r="O64" s="97"/>
      <c r="P64" s="164"/>
      <c r="Q64" s="12"/>
      <c r="R64" s="12"/>
      <c r="S64" s="12"/>
      <c r="T64" s="12"/>
      <c r="U64" s="12"/>
      <c r="V64" s="12"/>
      <c r="W64" s="12"/>
      <c r="X64" s="12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2279"/>
      <c r="AK64" s="2279"/>
      <c r="AL64" s="2279"/>
      <c r="AM64" s="167"/>
      <c r="AN64" s="167"/>
      <c r="AO64" s="167"/>
      <c r="AP64" s="167"/>
      <c r="AQ64" s="167"/>
      <c r="AR64" s="167"/>
      <c r="AS64" s="167"/>
      <c r="AT64" s="167"/>
      <c r="AU64" s="7"/>
      <c r="AV64" s="7"/>
      <c r="AW64" s="7"/>
      <c r="BZ64" s="2"/>
      <c r="CG64" s="15"/>
      <c r="CH64" s="15"/>
      <c r="CI64" s="15"/>
      <c r="CJ64" s="15"/>
      <c r="CK64" s="15"/>
      <c r="CL64" s="15"/>
      <c r="CM64" s="15"/>
      <c r="CN64" s="15"/>
    </row>
    <row r="65" spans="1:92" ht="16.350000000000001" customHeight="1" x14ac:dyDescent="0.2">
      <c r="A65" s="4970"/>
      <c r="B65" s="94" t="s">
        <v>57</v>
      </c>
      <c r="C65" s="1893">
        <f t="shared" si="14"/>
        <v>0</v>
      </c>
      <c r="D65" s="36"/>
      <c r="E65" s="37"/>
      <c r="F65" s="37"/>
      <c r="G65" s="37"/>
      <c r="H65" s="37"/>
      <c r="I65" s="37"/>
      <c r="J65" s="37"/>
      <c r="K65" s="37"/>
      <c r="L65" s="37"/>
      <c r="M65" s="37"/>
      <c r="N65" s="96"/>
      <c r="O65" s="97"/>
      <c r="P65" s="164"/>
      <c r="Q65" s="12"/>
      <c r="R65" s="12"/>
      <c r="S65" s="12"/>
      <c r="T65" s="12"/>
      <c r="U65" s="12"/>
      <c r="V65" s="12"/>
      <c r="W65" s="12"/>
      <c r="X65" s="12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2279"/>
      <c r="AK65" s="2279"/>
      <c r="AL65" s="2279"/>
      <c r="AM65" s="167"/>
      <c r="AN65" s="167"/>
      <c r="AO65" s="167"/>
      <c r="AP65" s="167"/>
      <c r="AQ65" s="167"/>
      <c r="AR65" s="167"/>
      <c r="AS65" s="167"/>
      <c r="AT65" s="167"/>
      <c r="AU65" s="7"/>
      <c r="AV65" s="7"/>
      <c r="AW65" s="7"/>
      <c r="BZ65" s="2"/>
      <c r="CG65" s="15"/>
      <c r="CH65" s="15"/>
      <c r="CI65" s="15"/>
      <c r="CJ65" s="15"/>
      <c r="CK65" s="15"/>
      <c r="CL65" s="15"/>
      <c r="CM65" s="15"/>
      <c r="CN65" s="15"/>
    </row>
    <row r="66" spans="1:92" ht="16.350000000000001" customHeight="1" x14ac:dyDescent="0.2">
      <c r="A66" s="4970"/>
      <c r="B66" s="94" t="s">
        <v>58</v>
      </c>
      <c r="C66" s="1893">
        <f t="shared" si="14"/>
        <v>0</v>
      </c>
      <c r="D66" s="36"/>
      <c r="E66" s="37"/>
      <c r="F66" s="37"/>
      <c r="G66" s="37"/>
      <c r="H66" s="37"/>
      <c r="I66" s="37"/>
      <c r="J66" s="37"/>
      <c r="K66" s="37"/>
      <c r="L66" s="37"/>
      <c r="M66" s="37"/>
      <c r="N66" s="96"/>
      <c r="O66" s="97"/>
      <c r="P66" s="164"/>
      <c r="Q66" s="12"/>
      <c r="R66" s="12"/>
      <c r="S66" s="12"/>
      <c r="T66" s="12"/>
      <c r="U66" s="12"/>
      <c r="V66" s="12"/>
      <c r="W66" s="12"/>
      <c r="X66" s="12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2279"/>
      <c r="AK66" s="2279"/>
      <c r="AL66" s="2279"/>
      <c r="AM66" s="167"/>
      <c r="AN66" s="167"/>
      <c r="AO66" s="167"/>
      <c r="AP66" s="167"/>
      <c r="AQ66" s="167"/>
      <c r="AR66" s="167"/>
      <c r="AS66" s="167"/>
      <c r="AT66" s="167"/>
      <c r="AU66" s="7"/>
      <c r="AV66" s="7"/>
      <c r="AW66" s="7"/>
      <c r="BZ66" s="2"/>
      <c r="CG66" s="15"/>
      <c r="CH66" s="15"/>
      <c r="CI66" s="15"/>
      <c r="CJ66" s="15"/>
      <c r="CK66" s="15"/>
      <c r="CL66" s="15"/>
      <c r="CM66" s="15"/>
      <c r="CN66" s="15"/>
    </row>
    <row r="67" spans="1:92" ht="16.350000000000001" customHeight="1" x14ac:dyDescent="0.2">
      <c r="A67" s="5671"/>
      <c r="B67" s="99" t="s">
        <v>59</v>
      </c>
      <c r="C67" s="2208">
        <f t="shared" si="14"/>
        <v>0</v>
      </c>
      <c r="D67" s="2171"/>
      <c r="E67" s="102"/>
      <c r="F67" s="102"/>
      <c r="G67" s="102"/>
      <c r="H67" s="102"/>
      <c r="I67" s="102"/>
      <c r="J67" s="102"/>
      <c r="K67" s="102"/>
      <c r="L67" s="102"/>
      <c r="M67" s="102"/>
      <c r="N67" s="2263"/>
      <c r="O67" s="104"/>
      <c r="P67" s="933"/>
      <c r="Q67" s="12"/>
      <c r="R67" s="12"/>
      <c r="S67" s="12"/>
      <c r="T67" s="12"/>
      <c r="U67" s="12"/>
      <c r="V67" s="12"/>
      <c r="W67" s="12"/>
      <c r="X67" s="12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2279"/>
      <c r="AK67" s="2279"/>
      <c r="AL67" s="2279"/>
      <c r="AM67" s="167"/>
      <c r="AN67" s="167"/>
      <c r="AO67" s="167"/>
      <c r="AP67" s="167"/>
      <c r="AQ67" s="167"/>
      <c r="AR67" s="167"/>
      <c r="AS67" s="167"/>
      <c r="AT67" s="167"/>
      <c r="AU67" s="7"/>
      <c r="AV67" s="7"/>
      <c r="AW67" s="7"/>
      <c r="BZ67" s="2"/>
      <c r="CG67" s="15"/>
      <c r="CH67" s="15"/>
      <c r="CI67" s="15"/>
      <c r="CJ67" s="15"/>
      <c r="CK67" s="15"/>
      <c r="CL67" s="15"/>
      <c r="CM67" s="15"/>
      <c r="CN67" s="15"/>
    </row>
    <row r="68" spans="1:92" ht="16.350000000000001" customHeight="1" x14ac:dyDescent="0.2">
      <c r="A68" s="4759" t="s">
        <v>60</v>
      </c>
      <c r="B68" s="2287" t="s">
        <v>61</v>
      </c>
      <c r="C68" s="1895">
        <f t="shared" si="14"/>
        <v>0</v>
      </c>
      <c r="D68" s="145"/>
      <c r="E68" s="146"/>
      <c r="F68" s="146"/>
      <c r="G68" s="146"/>
      <c r="H68" s="146"/>
      <c r="I68" s="146"/>
      <c r="J68" s="146"/>
      <c r="K68" s="146"/>
      <c r="L68" s="146"/>
      <c r="M68" s="146"/>
      <c r="N68" s="712"/>
      <c r="O68" s="713"/>
      <c r="P68" s="161"/>
      <c r="Q68" s="12"/>
      <c r="R68" s="12"/>
      <c r="S68" s="12"/>
      <c r="T68" s="12"/>
      <c r="U68" s="12"/>
      <c r="V68" s="12"/>
      <c r="W68" s="12"/>
      <c r="X68" s="12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2279"/>
      <c r="AK68" s="2279"/>
      <c r="AL68" s="2279"/>
      <c r="AM68" s="167"/>
      <c r="AN68" s="167"/>
      <c r="AO68" s="167"/>
      <c r="AP68" s="167"/>
      <c r="AQ68" s="167"/>
      <c r="AR68" s="167"/>
      <c r="AS68" s="167"/>
      <c r="AT68" s="167"/>
      <c r="AU68" s="7"/>
      <c r="AV68" s="7"/>
      <c r="AW68" s="7"/>
      <c r="BZ68" s="2"/>
      <c r="CG68" s="15"/>
      <c r="CH68" s="15"/>
      <c r="CI68" s="15"/>
      <c r="CJ68" s="15"/>
      <c r="CK68" s="15"/>
      <c r="CL68" s="15"/>
      <c r="CM68" s="15"/>
      <c r="CN68" s="15"/>
    </row>
    <row r="69" spans="1:92" ht="16.350000000000001" customHeight="1" x14ac:dyDescent="0.2">
      <c r="A69" s="5671"/>
      <c r="B69" s="99" t="s">
        <v>62</v>
      </c>
      <c r="C69" s="88">
        <f t="shared" si="14"/>
        <v>0</v>
      </c>
      <c r="D69" s="43"/>
      <c r="E69" s="44"/>
      <c r="F69" s="44"/>
      <c r="G69" s="44"/>
      <c r="H69" s="44"/>
      <c r="I69" s="44"/>
      <c r="J69" s="44"/>
      <c r="K69" s="44"/>
      <c r="L69" s="44"/>
      <c r="M69" s="44"/>
      <c r="N69" s="89"/>
      <c r="O69" s="90"/>
      <c r="P69" s="162"/>
      <c r="Q69" s="12"/>
      <c r="R69" s="12"/>
      <c r="S69" s="12"/>
      <c r="T69" s="12"/>
      <c r="U69" s="12"/>
      <c r="V69" s="12"/>
      <c r="W69" s="12"/>
      <c r="X69" s="12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2279"/>
      <c r="AK69" s="2279"/>
      <c r="AL69" s="2279"/>
      <c r="AM69" s="167"/>
      <c r="AN69" s="167"/>
      <c r="AO69" s="167"/>
      <c r="AP69" s="167"/>
      <c r="AQ69" s="167"/>
      <c r="AR69" s="167"/>
      <c r="AS69" s="167"/>
      <c r="AT69" s="167"/>
      <c r="AU69" s="7"/>
      <c r="AV69" s="7"/>
      <c r="AW69" s="7"/>
      <c r="BZ69" s="2"/>
      <c r="CG69" s="15"/>
      <c r="CH69" s="15"/>
      <c r="CI69" s="15"/>
      <c r="CJ69" s="15"/>
      <c r="CK69" s="15"/>
      <c r="CL69" s="15"/>
      <c r="CM69" s="15"/>
      <c r="CN69" s="15"/>
    </row>
    <row r="70" spans="1:92" ht="16.350000000000001" customHeight="1" x14ac:dyDescent="0.2">
      <c r="A70" s="5698" t="s">
        <v>63</v>
      </c>
      <c r="B70" s="117" t="s">
        <v>61</v>
      </c>
      <c r="C70" s="1895">
        <f t="shared" si="14"/>
        <v>0</v>
      </c>
      <c r="D70" s="145"/>
      <c r="E70" s="146"/>
      <c r="F70" s="146"/>
      <c r="G70" s="146"/>
      <c r="H70" s="146"/>
      <c r="I70" s="146"/>
      <c r="J70" s="146"/>
      <c r="K70" s="146"/>
      <c r="L70" s="146"/>
      <c r="M70" s="146"/>
      <c r="N70" s="712"/>
      <c r="O70" s="713"/>
      <c r="P70" s="161"/>
      <c r="Q70" s="12"/>
      <c r="R70" s="12"/>
      <c r="S70" s="12"/>
      <c r="T70" s="12"/>
      <c r="U70" s="12"/>
      <c r="V70" s="12"/>
      <c r="W70" s="12"/>
      <c r="X70" s="12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2279"/>
      <c r="AK70" s="2279"/>
      <c r="AL70" s="2279"/>
      <c r="AM70" s="167"/>
      <c r="AN70" s="167"/>
      <c r="AO70" s="167"/>
      <c r="AP70" s="167"/>
      <c r="AQ70" s="167"/>
      <c r="AR70" s="167"/>
      <c r="AS70" s="167"/>
      <c r="AT70" s="167"/>
      <c r="AU70" s="7"/>
      <c r="AV70" s="7"/>
      <c r="AW70" s="7"/>
      <c r="BZ70" s="2"/>
      <c r="CD70" s="4">
        <v>0</v>
      </c>
      <c r="CE70" s="4">
        <v>0</v>
      </c>
      <c r="CG70" s="15"/>
      <c r="CH70" s="15"/>
      <c r="CI70" s="15"/>
      <c r="CJ70" s="15"/>
      <c r="CK70" s="15"/>
      <c r="CL70" s="15"/>
      <c r="CM70" s="15"/>
      <c r="CN70" s="15"/>
    </row>
    <row r="71" spans="1:92" ht="16.350000000000001" customHeight="1" thickBot="1" x14ac:dyDescent="0.25">
      <c r="A71" s="5671"/>
      <c r="B71" s="118" t="s">
        <v>62</v>
      </c>
      <c r="C71" s="119">
        <f t="shared" si="14"/>
        <v>0</v>
      </c>
      <c r="D71" s="120"/>
      <c r="E71" s="121"/>
      <c r="F71" s="121"/>
      <c r="G71" s="121"/>
      <c r="H71" s="121"/>
      <c r="I71" s="121"/>
      <c r="J71" s="121"/>
      <c r="K71" s="121"/>
      <c r="L71" s="121"/>
      <c r="M71" s="121"/>
      <c r="N71" s="122"/>
      <c r="O71" s="123"/>
      <c r="P71" s="175"/>
      <c r="Q71" s="12"/>
      <c r="R71" s="12"/>
      <c r="S71" s="12"/>
      <c r="T71" s="12"/>
      <c r="U71" s="12"/>
      <c r="V71" s="12"/>
      <c r="W71" s="12"/>
      <c r="X71" s="12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2279"/>
      <c r="AK71" s="2279"/>
      <c r="AL71" s="2279"/>
      <c r="AM71" s="167"/>
      <c r="AN71" s="167"/>
      <c r="AO71" s="167"/>
      <c r="AP71" s="167"/>
      <c r="AQ71" s="167"/>
      <c r="AR71" s="167"/>
      <c r="AS71" s="167"/>
      <c r="AT71" s="167"/>
      <c r="AU71" s="7"/>
      <c r="AV71" s="7"/>
      <c r="AW71" s="7"/>
      <c r="BZ71" s="2"/>
      <c r="CG71" s="15"/>
      <c r="CH71" s="15"/>
      <c r="CI71" s="15"/>
      <c r="CJ71" s="15"/>
      <c r="CK71" s="15"/>
      <c r="CL71" s="15"/>
      <c r="CM71" s="15"/>
      <c r="CN71" s="15"/>
    </row>
    <row r="72" spans="1:92" ht="16.350000000000001" customHeight="1" thickTop="1" x14ac:dyDescent="0.2">
      <c r="A72" s="4770" t="s">
        <v>64</v>
      </c>
      <c r="B72" s="4771"/>
      <c r="C72" s="127">
        <f t="shared" si="14"/>
        <v>0</v>
      </c>
      <c r="D72" s="55"/>
      <c r="E72" s="56"/>
      <c r="F72" s="56"/>
      <c r="G72" s="56"/>
      <c r="H72" s="56"/>
      <c r="I72" s="56"/>
      <c r="J72" s="56"/>
      <c r="K72" s="56"/>
      <c r="L72" s="56"/>
      <c r="M72" s="56"/>
      <c r="N72" s="712"/>
      <c r="O72" s="713"/>
      <c r="P72" s="161"/>
      <c r="Q72" s="12"/>
      <c r="R72" s="12"/>
      <c r="S72" s="12"/>
      <c r="T72" s="12"/>
      <c r="U72" s="12"/>
      <c r="V72" s="12"/>
      <c r="W72" s="12"/>
      <c r="X72" s="12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2279"/>
      <c r="AK72" s="2279"/>
      <c r="AL72" s="2279"/>
      <c r="AM72" s="167"/>
      <c r="AN72" s="167"/>
      <c r="AO72" s="167"/>
      <c r="AP72" s="167"/>
      <c r="AQ72" s="167"/>
      <c r="AR72" s="167"/>
      <c r="AS72" s="167"/>
      <c r="AT72" s="167"/>
      <c r="AU72" s="7"/>
      <c r="AV72" s="7"/>
      <c r="AW72" s="7"/>
      <c r="BZ72" s="2"/>
      <c r="CG72" s="15"/>
      <c r="CH72" s="15"/>
      <c r="CI72" s="15"/>
      <c r="CJ72" s="15"/>
      <c r="CK72" s="15"/>
      <c r="CL72" s="15"/>
      <c r="CM72" s="15"/>
      <c r="CN72" s="15"/>
    </row>
    <row r="73" spans="1:92" ht="16.350000000000001" customHeight="1" x14ac:dyDescent="0.2">
      <c r="A73" s="5691" t="s">
        <v>65</v>
      </c>
      <c r="B73" s="5692"/>
      <c r="C73" s="2208">
        <f t="shared" si="14"/>
        <v>0</v>
      </c>
      <c r="D73" s="2171"/>
      <c r="E73" s="102"/>
      <c r="F73" s="102"/>
      <c r="G73" s="102"/>
      <c r="H73" s="102"/>
      <c r="I73" s="102"/>
      <c r="J73" s="102"/>
      <c r="K73" s="102"/>
      <c r="L73" s="102"/>
      <c r="M73" s="102"/>
      <c r="N73" s="2263"/>
      <c r="O73" s="104"/>
      <c r="P73" s="933"/>
      <c r="Q73" s="12"/>
      <c r="R73" s="12"/>
      <c r="S73" s="12"/>
      <c r="T73" s="12"/>
      <c r="U73" s="12"/>
      <c r="V73" s="12"/>
      <c r="W73" s="12"/>
      <c r="X73" s="12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2279"/>
      <c r="AK73" s="2279"/>
      <c r="AL73" s="2279"/>
      <c r="AM73" s="167"/>
      <c r="AN73" s="167"/>
      <c r="AO73" s="167"/>
      <c r="AP73" s="167"/>
      <c r="AQ73" s="167"/>
      <c r="AR73" s="167"/>
      <c r="AS73" s="167"/>
      <c r="AT73" s="167"/>
      <c r="AU73" s="7"/>
      <c r="AV73" s="7"/>
      <c r="AW73" s="7"/>
      <c r="BZ73" s="2"/>
      <c r="CG73" s="15"/>
      <c r="CH73" s="15"/>
      <c r="CI73" s="15"/>
      <c r="CJ73" s="15"/>
      <c r="CK73" s="15"/>
      <c r="CL73" s="15"/>
      <c r="CM73" s="15"/>
      <c r="CN73" s="15"/>
    </row>
    <row r="74" spans="1:92" ht="16.350000000000001" customHeight="1" x14ac:dyDescent="0.2">
      <c r="A74" s="5698" t="s">
        <v>66</v>
      </c>
      <c r="B74" s="2288" t="s">
        <v>61</v>
      </c>
      <c r="C74" s="2289">
        <f>SUM(D74:P74)</f>
        <v>0</v>
      </c>
      <c r="D74" s="2290"/>
      <c r="E74" s="2291"/>
      <c r="F74" s="2291"/>
      <c r="G74" s="2291"/>
      <c r="H74" s="2291"/>
      <c r="I74" s="2291"/>
      <c r="J74" s="2291"/>
      <c r="K74" s="2291"/>
      <c r="L74" s="2291"/>
      <c r="M74" s="2291"/>
      <c r="N74" s="2292"/>
      <c r="O74" s="2291"/>
      <c r="P74" s="2293"/>
      <c r="Q74" s="12"/>
      <c r="R74" s="12"/>
      <c r="S74" s="12"/>
      <c r="T74" s="12"/>
      <c r="U74" s="12"/>
      <c r="V74" s="12"/>
      <c r="W74" s="12"/>
      <c r="X74" s="12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2294"/>
      <c r="AK74" s="2294"/>
      <c r="AL74" s="2294"/>
      <c r="AM74" s="2295"/>
      <c r="AN74" s="2295"/>
      <c r="AO74" s="2295"/>
      <c r="AP74" s="2295"/>
      <c r="AQ74" s="2295"/>
      <c r="AR74" s="2295"/>
      <c r="AS74" s="2295"/>
      <c r="AT74" s="2295"/>
      <c r="AU74" s="7"/>
      <c r="AV74" s="7"/>
      <c r="AW74" s="7"/>
      <c r="BZ74" s="2"/>
      <c r="CG74" s="15"/>
      <c r="CH74" s="15"/>
      <c r="CI74" s="15"/>
      <c r="CJ74" s="15"/>
      <c r="CK74" s="15"/>
      <c r="CL74" s="15"/>
      <c r="CM74" s="15"/>
      <c r="CN74" s="15"/>
    </row>
    <row r="75" spans="1:92" ht="16.350000000000001" customHeight="1" x14ac:dyDescent="0.2">
      <c r="A75" s="5671"/>
      <c r="B75" s="140" t="s">
        <v>62</v>
      </c>
      <c r="C75" s="2208">
        <f t="shared" ref="C75:C76" si="15">SUM(D75:P75)</f>
        <v>0</v>
      </c>
      <c r="D75" s="2171"/>
      <c r="E75" s="102"/>
      <c r="F75" s="102"/>
      <c r="G75" s="102"/>
      <c r="H75" s="102"/>
      <c r="I75" s="102"/>
      <c r="J75" s="102"/>
      <c r="K75" s="102"/>
      <c r="L75" s="102"/>
      <c r="M75" s="102"/>
      <c r="N75" s="2172"/>
      <c r="O75" s="102"/>
      <c r="P75" s="955"/>
      <c r="Q75" s="12"/>
      <c r="R75" s="12"/>
      <c r="S75" s="12"/>
      <c r="T75" s="12"/>
      <c r="U75" s="12"/>
      <c r="V75" s="12"/>
      <c r="W75" s="12"/>
      <c r="X75" s="12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2294"/>
      <c r="AK75" s="2294"/>
      <c r="AL75" s="2294"/>
      <c r="AM75" s="2295"/>
      <c r="AN75" s="2295"/>
      <c r="AO75" s="2295"/>
      <c r="AP75" s="2295"/>
      <c r="AQ75" s="2295"/>
      <c r="AR75" s="2295"/>
      <c r="AS75" s="2295"/>
      <c r="AT75" s="2295"/>
      <c r="AU75" s="7"/>
      <c r="AV75" s="7"/>
      <c r="AW75" s="7"/>
      <c r="BZ75" s="2"/>
      <c r="CG75" s="15"/>
      <c r="CH75" s="15"/>
      <c r="CI75" s="15"/>
      <c r="CJ75" s="15"/>
      <c r="CK75" s="15"/>
      <c r="CL75" s="15"/>
      <c r="CM75" s="15"/>
      <c r="CN75" s="15"/>
    </row>
    <row r="76" spans="1:92" ht="16.350000000000001" customHeight="1" x14ac:dyDescent="0.2">
      <c r="A76" s="5698" t="s">
        <v>67</v>
      </c>
      <c r="B76" s="2288" t="s">
        <v>61</v>
      </c>
      <c r="C76" s="2289">
        <f t="shared" si="15"/>
        <v>0</v>
      </c>
      <c r="D76" s="2290"/>
      <c r="E76" s="2291"/>
      <c r="F76" s="2291"/>
      <c r="G76" s="2291"/>
      <c r="H76" s="2291"/>
      <c r="I76" s="2291"/>
      <c r="J76" s="2291"/>
      <c r="K76" s="2291"/>
      <c r="L76" s="2291"/>
      <c r="M76" s="2291"/>
      <c r="N76" s="2292"/>
      <c r="O76" s="2291"/>
      <c r="P76" s="2293"/>
      <c r="Q76" s="12"/>
      <c r="R76" s="12"/>
      <c r="S76" s="12"/>
      <c r="T76" s="12"/>
      <c r="U76" s="12"/>
      <c r="V76" s="12"/>
      <c r="W76" s="12"/>
      <c r="X76" s="12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2294"/>
      <c r="AK76" s="2294"/>
      <c r="AL76" s="2294"/>
      <c r="AM76" s="2295"/>
      <c r="AN76" s="2295"/>
      <c r="AO76" s="2295"/>
      <c r="AP76" s="2295"/>
      <c r="AQ76" s="2295"/>
      <c r="AR76" s="2295"/>
      <c r="AS76" s="2295"/>
      <c r="AT76" s="2295"/>
      <c r="AU76" s="7"/>
      <c r="AV76" s="7"/>
      <c r="AW76" s="7"/>
      <c r="BZ76" s="2"/>
      <c r="CG76" s="15"/>
      <c r="CH76" s="15"/>
      <c r="CI76" s="15"/>
      <c r="CJ76" s="15"/>
      <c r="CK76" s="15"/>
      <c r="CL76" s="15"/>
      <c r="CM76" s="15"/>
      <c r="CN76" s="15"/>
    </row>
    <row r="77" spans="1:92" ht="16.350000000000001" customHeight="1" x14ac:dyDescent="0.2">
      <c r="A77" s="5671"/>
      <c r="B77" s="2278" t="s">
        <v>62</v>
      </c>
      <c r="C77" s="2208">
        <f>SUM(D77:P77)</f>
        <v>0</v>
      </c>
      <c r="D77" s="2171"/>
      <c r="E77" s="102"/>
      <c r="F77" s="102"/>
      <c r="G77" s="102"/>
      <c r="H77" s="102"/>
      <c r="I77" s="102"/>
      <c r="J77" s="102"/>
      <c r="K77" s="102"/>
      <c r="L77" s="102"/>
      <c r="M77" s="102"/>
      <c r="N77" s="2172"/>
      <c r="O77" s="102"/>
      <c r="P77" s="955"/>
      <c r="Q77" s="12"/>
      <c r="R77" s="12"/>
      <c r="S77" s="12"/>
      <c r="T77" s="12"/>
      <c r="U77" s="12"/>
      <c r="V77" s="12"/>
      <c r="W77" s="12"/>
      <c r="X77" s="12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2294"/>
      <c r="AK77" s="2294"/>
      <c r="AL77" s="2294"/>
      <c r="AM77" s="2295"/>
      <c r="AN77" s="2295"/>
      <c r="AO77" s="2295"/>
      <c r="AP77" s="2295"/>
      <c r="AQ77" s="2295"/>
      <c r="AR77" s="2295"/>
      <c r="AS77" s="2295"/>
      <c r="AT77" s="2295"/>
      <c r="AU77" s="7"/>
      <c r="AV77" s="7"/>
      <c r="AW77" s="7"/>
      <c r="BZ77" s="2"/>
      <c r="CG77" s="15"/>
      <c r="CH77" s="15"/>
      <c r="CI77" s="15"/>
      <c r="CJ77" s="15"/>
      <c r="CK77" s="15"/>
      <c r="CL77" s="15"/>
      <c r="CM77" s="15"/>
      <c r="CN77" s="15"/>
    </row>
    <row r="78" spans="1:92" ht="16.350000000000001" customHeight="1" x14ac:dyDescent="0.2">
      <c r="A78" s="5699" t="s">
        <v>68</v>
      </c>
      <c r="B78" s="5700"/>
      <c r="C78" s="2208">
        <f>SUM(D78:P78)</f>
        <v>0</v>
      </c>
      <c r="D78" s="2171"/>
      <c r="E78" s="102"/>
      <c r="F78" s="102"/>
      <c r="G78" s="102"/>
      <c r="H78" s="102"/>
      <c r="I78" s="102"/>
      <c r="J78" s="102"/>
      <c r="K78" s="102"/>
      <c r="L78" s="102"/>
      <c r="M78" s="102"/>
      <c r="N78" s="2172"/>
      <c r="O78" s="102"/>
      <c r="P78" s="955"/>
      <c r="Q78" s="12"/>
      <c r="R78" s="12"/>
      <c r="S78" s="12"/>
      <c r="T78" s="12"/>
      <c r="U78" s="12"/>
      <c r="V78" s="12"/>
      <c r="W78" s="12"/>
      <c r="X78" s="12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2294"/>
      <c r="AK78" s="2294"/>
      <c r="AL78" s="2294"/>
      <c r="AM78" s="2295"/>
      <c r="AN78" s="2295"/>
      <c r="AO78" s="2295"/>
      <c r="AP78" s="2295"/>
      <c r="AQ78" s="2295"/>
      <c r="AR78" s="2295"/>
      <c r="AS78" s="2295"/>
      <c r="AT78" s="2295"/>
      <c r="AU78" s="7"/>
      <c r="AV78" s="7"/>
      <c r="AW78" s="7"/>
      <c r="BZ78" s="2"/>
      <c r="CG78" s="15"/>
      <c r="CH78" s="15"/>
      <c r="CI78" s="15"/>
      <c r="CJ78" s="15"/>
      <c r="CK78" s="15"/>
      <c r="CL78" s="15"/>
      <c r="CM78" s="15"/>
      <c r="CN78" s="15"/>
    </row>
    <row r="79" spans="1:92" ht="24.75" customHeight="1" x14ac:dyDescent="0.2">
      <c r="A79" s="963" t="s">
        <v>70</v>
      </c>
      <c r="C79" s="1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2294"/>
      <c r="AJ79" s="2294"/>
      <c r="AK79" s="2294"/>
      <c r="AL79" s="2294"/>
      <c r="AM79" s="2294"/>
      <c r="AN79" s="2294"/>
      <c r="AO79" s="2295"/>
      <c r="AP79" s="2295"/>
      <c r="AQ79" s="2295"/>
      <c r="AR79" s="2295"/>
      <c r="AS79" s="2295"/>
      <c r="AT79" s="2295"/>
      <c r="AU79" s="2295"/>
      <c r="AV79" s="2295"/>
      <c r="CG79" s="15">
        <v>0</v>
      </c>
      <c r="CH79" s="15"/>
      <c r="CI79" s="15"/>
      <c r="CJ79" s="15"/>
      <c r="CK79" s="15"/>
      <c r="CL79" s="15"/>
      <c r="CM79" s="15"/>
      <c r="CN79" s="15"/>
    </row>
    <row r="80" spans="1:92" ht="31.35" customHeight="1" x14ac:dyDescent="0.2">
      <c r="A80" s="2296" t="s">
        <v>71</v>
      </c>
      <c r="B80" s="2296" t="s">
        <v>72</v>
      </c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2294"/>
      <c r="AP80" s="2294"/>
      <c r="AQ80" s="2294"/>
      <c r="AR80" s="2294"/>
      <c r="AS80" s="2294"/>
      <c r="AT80" s="2294"/>
      <c r="AU80" s="2294"/>
      <c r="AV80" s="2294"/>
      <c r="AW80" s="2297"/>
      <c r="BZ80" s="2"/>
      <c r="CG80" s="15">
        <v>0</v>
      </c>
      <c r="CH80" s="15">
        <v>0</v>
      </c>
      <c r="CI80" s="15"/>
      <c r="CJ80" s="15"/>
      <c r="CK80" s="15"/>
      <c r="CL80" s="15"/>
      <c r="CM80" s="15"/>
      <c r="CN80" s="15"/>
    </row>
    <row r="81" spans="1:96" ht="16.350000000000001" customHeight="1" x14ac:dyDescent="0.2">
      <c r="A81" s="2298" t="s">
        <v>73</v>
      </c>
      <c r="B81" s="2299"/>
      <c r="C81" s="3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2300"/>
      <c r="AP81" s="2300"/>
      <c r="AQ81" s="2300"/>
      <c r="AR81" s="2300"/>
      <c r="AS81" s="2300"/>
      <c r="AT81" s="2300"/>
      <c r="AU81" s="2300"/>
      <c r="AV81" s="2300"/>
      <c r="AW81" s="2297"/>
      <c r="CG81" s="15">
        <v>0</v>
      </c>
      <c r="CH81" s="15">
        <v>0</v>
      </c>
      <c r="CI81" s="15"/>
      <c r="CJ81" s="15"/>
      <c r="CK81" s="15"/>
      <c r="CL81" s="15"/>
      <c r="CM81" s="15"/>
      <c r="CN81" s="15"/>
    </row>
    <row r="82" spans="1:96" ht="24" customHeight="1" x14ac:dyDescent="0.2">
      <c r="A82" s="969" t="s">
        <v>74</v>
      </c>
      <c r="B82" s="71"/>
      <c r="E82" s="200"/>
      <c r="F82" s="201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16"/>
      <c r="S82" s="16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6"/>
      <c r="AM82" s="126"/>
      <c r="AN82" s="126"/>
      <c r="AO82" s="2301"/>
      <c r="AP82" s="2301"/>
      <c r="AQ82" s="2300"/>
      <c r="AR82" s="2300"/>
      <c r="AS82" s="2300"/>
      <c r="AT82" s="2300"/>
      <c r="AU82" s="2300"/>
      <c r="AV82" s="2300"/>
      <c r="AW82" s="2297"/>
      <c r="CG82" s="15">
        <v>0</v>
      </c>
      <c r="CH82" s="15">
        <v>0</v>
      </c>
      <c r="CI82" s="15"/>
      <c r="CJ82" s="15"/>
      <c r="CK82" s="15"/>
      <c r="CL82" s="15"/>
      <c r="CM82" s="15"/>
      <c r="CN82" s="15"/>
    </row>
    <row r="83" spans="1:96" ht="27.75" customHeight="1" x14ac:dyDescent="0.2">
      <c r="A83" s="4905" t="s">
        <v>75</v>
      </c>
      <c r="B83" s="4889"/>
      <c r="C83" s="2296" t="s">
        <v>72</v>
      </c>
      <c r="D83" s="2302" t="s">
        <v>76</v>
      </c>
      <c r="E83" s="2303" t="s">
        <v>77</v>
      </c>
      <c r="AA83" s="205"/>
      <c r="AB83" s="205"/>
      <c r="AC83" s="205"/>
      <c r="AD83" s="205"/>
      <c r="AE83" s="205"/>
      <c r="AF83" s="205"/>
      <c r="AG83" s="205"/>
      <c r="AH83" s="205"/>
      <c r="AI83" s="205"/>
      <c r="AJ83" s="205"/>
      <c r="AK83" s="205"/>
      <c r="AL83" s="205"/>
      <c r="AM83" s="205"/>
      <c r="AN83" s="205"/>
      <c r="AO83" s="205"/>
      <c r="AP83" s="205"/>
      <c r="AQ83" s="205"/>
      <c r="AR83" s="205"/>
      <c r="AS83" s="2304"/>
      <c r="AT83" s="2304"/>
      <c r="AU83" s="2304"/>
      <c r="AV83" s="2305"/>
      <c r="AW83" s="2305"/>
      <c r="AX83" s="2305"/>
      <c r="AY83" s="2305"/>
      <c r="AZ83" s="2305"/>
      <c r="BA83" s="2297"/>
      <c r="BZ83" s="2"/>
      <c r="CA83" s="3"/>
      <c r="CB83" s="3"/>
      <c r="CC83" s="3"/>
      <c r="CD83" s="3"/>
      <c r="CG83" s="4">
        <v>0</v>
      </c>
      <c r="CH83" s="4">
        <v>0</v>
      </c>
      <c r="CK83" s="15"/>
      <c r="CL83" s="15"/>
      <c r="CM83" s="15"/>
      <c r="CN83" s="15"/>
      <c r="CO83" s="15"/>
      <c r="CP83" s="15"/>
      <c r="CQ83" s="15"/>
      <c r="CR83" s="15"/>
    </row>
    <row r="84" spans="1:96" ht="25.35" customHeight="1" x14ac:dyDescent="0.2">
      <c r="A84" s="5709" t="s">
        <v>78</v>
      </c>
      <c r="B84" s="5710"/>
      <c r="C84" s="2306">
        <f>SUM(D84:E84)</f>
        <v>0</v>
      </c>
      <c r="D84" s="2307"/>
      <c r="E84" s="2308"/>
      <c r="F84" s="211"/>
      <c r="AA84" s="205"/>
      <c r="AB84" s="205"/>
      <c r="AC84" s="205"/>
      <c r="AD84" s="205"/>
      <c r="AE84" s="205"/>
      <c r="AF84" s="205"/>
      <c r="AG84" s="205"/>
      <c r="AH84" s="205"/>
      <c r="AI84" s="205"/>
      <c r="AJ84" s="205"/>
      <c r="AK84" s="205"/>
      <c r="AL84" s="205"/>
      <c r="AM84" s="205"/>
      <c r="AN84" s="205"/>
      <c r="AO84" s="205"/>
      <c r="AP84" s="205"/>
      <c r="AQ84" s="205"/>
      <c r="AR84" s="205"/>
      <c r="AS84" s="2304"/>
      <c r="AT84" s="2304"/>
      <c r="AU84" s="2304"/>
      <c r="AV84" s="2305"/>
      <c r="AW84" s="2305"/>
      <c r="AX84" s="2305"/>
      <c r="AY84" s="2305"/>
      <c r="AZ84" s="2305"/>
      <c r="BA84" s="2297"/>
      <c r="BZ84" s="2"/>
      <c r="CA84" s="3" t="str">
        <f>IF(AND(([9]A01!$C20+[9]A01!$C21+[9]A01!$C22+[9]A01!$C23+[9]A01!$F37+[9]A01!$F38+[9]A01!$F39)&lt;&gt;0,D84=0,E84=""),"* Observacion : En A01 existen controles no ingresados, Revisar. ","")</f>
        <v/>
      </c>
      <c r="CB84" s="3"/>
      <c r="CC84" s="3"/>
      <c r="CD84" s="3"/>
      <c r="CG84" s="4">
        <v>0</v>
      </c>
      <c r="CH84" s="4">
        <v>0</v>
      </c>
      <c r="CK84" s="15"/>
      <c r="CL84" s="15"/>
      <c r="CM84" s="15"/>
      <c r="CN84" s="15"/>
      <c r="CO84" s="15"/>
      <c r="CP84" s="15"/>
      <c r="CQ84" s="15"/>
      <c r="CR84" s="15"/>
    </row>
    <row r="85" spans="1:96" ht="30" customHeight="1" x14ac:dyDescent="0.2">
      <c r="A85" s="969" t="s">
        <v>79</v>
      </c>
      <c r="AA85" s="205"/>
      <c r="AB85" s="205"/>
      <c r="AC85" s="205"/>
      <c r="AD85" s="205"/>
      <c r="AE85" s="205"/>
      <c r="AF85" s="205"/>
      <c r="AG85" s="205"/>
      <c r="AH85" s="205"/>
      <c r="AI85" s="205"/>
      <c r="AJ85" s="205"/>
      <c r="AK85" s="205"/>
      <c r="AL85" s="205"/>
      <c r="AM85" s="205"/>
      <c r="AN85" s="205"/>
      <c r="AO85" s="205"/>
      <c r="AP85" s="205"/>
      <c r="AQ85" s="205"/>
      <c r="AR85" s="205"/>
      <c r="AS85" s="2304"/>
      <c r="AT85" s="2304"/>
      <c r="AU85" s="2304"/>
      <c r="AV85" s="2305"/>
      <c r="AW85" s="2305"/>
      <c r="AX85" s="2305"/>
      <c r="AY85" s="2305"/>
      <c r="AZ85" s="2305"/>
      <c r="BA85" s="2297"/>
      <c r="BZ85" s="2"/>
      <c r="CA85" s="3" t="str">
        <f>IF(AND(([9]A01!$C20+[9]A01!$C21+[9]A01!$C22+[9]A01!$C23+[9]A01!$F37+[9]A01!$F38+[9]A01!$F39)&lt;&gt;0,D85=0,E85=""),"* Observacion : En A01 existen controles no ingresados, Revisar. ","")</f>
        <v/>
      </c>
      <c r="CB85" s="3"/>
      <c r="CC85" s="3"/>
      <c r="CD85" s="3"/>
      <c r="CK85" s="15"/>
      <c r="CL85" s="15"/>
      <c r="CM85" s="15"/>
      <c r="CN85" s="15"/>
      <c r="CO85" s="15"/>
      <c r="CP85" s="15"/>
      <c r="CQ85" s="15"/>
      <c r="CR85" s="15"/>
    </row>
    <row r="86" spans="1:96" ht="33" customHeight="1" x14ac:dyDescent="0.2">
      <c r="A86" s="4905" t="s">
        <v>80</v>
      </c>
      <c r="B86" s="4889"/>
      <c r="C86" s="4905" t="s">
        <v>81</v>
      </c>
      <c r="D86" s="4789"/>
      <c r="E86" s="4889"/>
      <c r="F86" s="5711" t="s">
        <v>82</v>
      </c>
      <c r="G86" s="5712"/>
      <c r="H86" s="5712"/>
      <c r="I86" s="5712"/>
      <c r="J86" s="5712"/>
      <c r="K86" s="5712"/>
      <c r="L86" s="5712"/>
      <c r="M86" s="5712"/>
      <c r="N86" s="5712"/>
      <c r="O86" s="5712"/>
      <c r="P86" s="5712"/>
      <c r="Q86" s="5713"/>
      <c r="R86" s="5714" t="s">
        <v>83</v>
      </c>
      <c r="S86" s="5708"/>
      <c r="T86" s="5707" t="s">
        <v>84</v>
      </c>
      <c r="U86" s="5715"/>
      <c r="V86" s="5719" t="s">
        <v>85</v>
      </c>
      <c r="W86" s="5720"/>
      <c r="X86" s="5716" t="s">
        <v>86</v>
      </c>
      <c r="Y86" s="4978" t="s">
        <v>87</v>
      </c>
      <c r="Z86" s="4979"/>
      <c r="AA86" s="212"/>
      <c r="AB86" s="205"/>
      <c r="AC86" s="205"/>
      <c r="AD86" s="205"/>
      <c r="AE86" s="205"/>
      <c r="AF86" s="205"/>
      <c r="AG86" s="205"/>
      <c r="AH86" s="12"/>
      <c r="AI86" s="12"/>
      <c r="AJ86" s="12"/>
      <c r="AK86" s="12"/>
      <c r="AL86" s="205"/>
      <c r="AM86" s="205"/>
      <c r="AN86" s="12"/>
      <c r="AO86" s="205"/>
      <c r="AP86" s="205"/>
      <c r="AQ86" s="205"/>
      <c r="AR86" s="205"/>
      <c r="AS86" s="2304"/>
      <c r="AT86" s="2304"/>
      <c r="AU86" s="2304"/>
      <c r="AV86" s="2305"/>
      <c r="AW86" s="2305"/>
      <c r="AX86" s="2305"/>
      <c r="AY86" s="2305"/>
      <c r="AZ86" s="2305"/>
      <c r="BA86" s="2297"/>
      <c r="BZ86" s="2"/>
      <c r="CA86" s="3"/>
      <c r="CB86" s="3"/>
      <c r="CC86" s="3"/>
      <c r="CD86" s="3"/>
      <c r="CK86" s="15"/>
      <c r="CL86" s="15"/>
      <c r="CM86" s="15"/>
      <c r="CN86" s="15"/>
      <c r="CO86" s="15"/>
      <c r="CP86" s="15"/>
      <c r="CQ86" s="15"/>
      <c r="CR86" s="15"/>
    </row>
    <row r="87" spans="1:96" ht="25.5" customHeight="1" x14ac:dyDescent="0.2">
      <c r="A87" s="4728"/>
      <c r="B87" s="4729"/>
      <c r="C87" s="5673"/>
      <c r="D87" s="4790"/>
      <c r="E87" s="5653"/>
      <c r="F87" s="5707" t="s">
        <v>88</v>
      </c>
      <c r="G87" s="5708"/>
      <c r="H87" s="5707" t="s">
        <v>89</v>
      </c>
      <c r="I87" s="5708"/>
      <c r="J87" s="5707" t="s">
        <v>90</v>
      </c>
      <c r="K87" s="5708"/>
      <c r="L87" s="5707" t="s">
        <v>91</v>
      </c>
      <c r="M87" s="5708"/>
      <c r="N87" s="5707" t="s">
        <v>92</v>
      </c>
      <c r="O87" s="5708"/>
      <c r="P87" s="5707" t="s">
        <v>93</v>
      </c>
      <c r="Q87" s="5708"/>
      <c r="R87" s="5714" t="s">
        <v>94</v>
      </c>
      <c r="S87" s="5708"/>
      <c r="T87" s="5707" t="s">
        <v>95</v>
      </c>
      <c r="U87" s="5715"/>
      <c r="V87" s="5708" t="s">
        <v>96</v>
      </c>
      <c r="W87" s="5716"/>
      <c r="X87" s="5716"/>
      <c r="Y87" s="5705"/>
      <c r="Z87" s="5706"/>
      <c r="AA87" s="212"/>
      <c r="AB87" s="205"/>
      <c r="AC87" s="205"/>
      <c r="AD87" s="205"/>
      <c r="AE87" s="205"/>
      <c r="AF87" s="205"/>
      <c r="AG87" s="205"/>
      <c r="AH87" s="12"/>
      <c r="AI87" s="12"/>
      <c r="AJ87" s="12"/>
      <c r="AK87" s="12"/>
      <c r="AL87" s="205"/>
      <c r="AM87" s="205"/>
      <c r="AN87" s="12"/>
      <c r="AO87" s="205"/>
      <c r="AP87" s="205"/>
      <c r="AQ87" s="205"/>
      <c r="AR87" s="205"/>
      <c r="AS87" s="2304"/>
      <c r="AT87" s="2304"/>
      <c r="AU87" s="2304"/>
      <c r="AV87" s="2305"/>
      <c r="AW87" s="2305"/>
      <c r="AX87" s="2305"/>
      <c r="AY87" s="2305"/>
      <c r="AZ87" s="2305"/>
      <c r="BA87" s="2297"/>
      <c r="BZ87" s="2"/>
      <c r="CA87" s="3"/>
      <c r="CB87" s="3"/>
      <c r="CC87" s="3"/>
      <c r="CD87" s="3"/>
      <c r="CK87" s="15"/>
      <c r="CL87" s="15"/>
      <c r="CM87" s="15"/>
      <c r="CN87" s="15"/>
      <c r="CO87" s="15"/>
      <c r="CP87" s="15"/>
      <c r="CQ87" s="15"/>
      <c r="CR87" s="15"/>
    </row>
    <row r="88" spans="1:96" ht="35.25" customHeight="1" x14ac:dyDescent="0.2">
      <c r="A88" s="5673"/>
      <c r="B88" s="5653"/>
      <c r="C88" s="2302" t="s">
        <v>97</v>
      </c>
      <c r="D88" s="2309" t="s">
        <v>62</v>
      </c>
      <c r="E88" s="2080" t="s">
        <v>98</v>
      </c>
      <c r="F88" s="2310" t="s">
        <v>62</v>
      </c>
      <c r="G88" s="2311" t="s">
        <v>98</v>
      </c>
      <c r="H88" s="2310" t="s">
        <v>62</v>
      </c>
      <c r="I88" s="2311" t="s">
        <v>98</v>
      </c>
      <c r="J88" s="2310" t="s">
        <v>62</v>
      </c>
      <c r="K88" s="2311" t="s">
        <v>98</v>
      </c>
      <c r="L88" s="2310" t="s">
        <v>62</v>
      </c>
      <c r="M88" s="2311" t="s">
        <v>98</v>
      </c>
      <c r="N88" s="2310" t="s">
        <v>62</v>
      </c>
      <c r="O88" s="2311" t="s">
        <v>98</v>
      </c>
      <c r="P88" s="2310" t="s">
        <v>62</v>
      </c>
      <c r="Q88" s="2311" t="s">
        <v>98</v>
      </c>
      <c r="R88" s="1878" t="s">
        <v>62</v>
      </c>
      <c r="S88" s="2311" t="s">
        <v>98</v>
      </c>
      <c r="T88" s="2310" t="s">
        <v>62</v>
      </c>
      <c r="U88" s="2312" t="s">
        <v>98</v>
      </c>
      <c r="V88" s="2311" t="s">
        <v>99</v>
      </c>
      <c r="W88" s="2296" t="s">
        <v>100</v>
      </c>
      <c r="X88" s="5721"/>
      <c r="Y88" s="2296" t="s">
        <v>101</v>
      </c>
      <c r="Z88" s="2296" t="s">
        <v>102</v>
      </c>
      <c r="AA88" s="212"/>
      <c r="AB88" s="205"/>
      <c r="AC88" s="205"/>
      <c r="AD88" s="205"/>
      <c r="AE88" s="205"/>
      <c r="AF88" s="205"/>
      <c r="AG88" s="205"/>
      <c r="AH88" s="12"/>
      <c r="AI88" s="12"/>
      <c r="AJ88" s="12"/>
      <c r="AK88" s="12"/>
      <c r="AL88" s="205"/>
      <c r="AM88" s="205"/>
      <c r="AN88" s="12"/>
      <c r="AO88" s="205"/>
      <c r="AP88" s="205"/>
      <c r="AQ88" s="205"/>
      <c r="AR88" s="205"/>
      <c r="AS88" s="205"/>
      <c r="AT88" s="205"/>
      <c r="AU88" s="205"/>
      <c r="AV88" s="205"/>
      <c r="AW88" s="205"/>
      <c r="AX88" s="205"/>
      <c r="AY88" s="205"/>
      <c r="AZ88" s="205"/>
      <c r="BA88" s="2297"/>
      <c r="BZ88" s="2"/>
      <c r="CA88" s="3"/>
      <c r="CB88" s="3"/>
      <c r="CC88" s="3"/>
      <c r="CD88" s="3"/>
      <c r="CK88" s="15"/>
      <c r="CL88" s="15"/>
      <c r="CM88" s="15"/>
      <c r="CN88" s="15"/>
      <c r="CO88" s="15"/>
      <c r="CP88" s="15"/>
      <c r="CQ88" s="15"/>
      <c r="CR88" s="15"/>
    </row>
    <row r="89" spans="1:96" ht="16.350000000000001" customHeight="1" x14ac:dyDescent="0.2">
      <c r="A89" s="5717" t="s">
        <v>103</v>
      </c>
      <c r="B89" s="5718"/>
      <c r="C89" s="2313">
        <f>SUM(D89:E89)</f>
        <v>0</v>
      </c>
      <c r="D89" s="2314">
        <f>SUM(F89+H89+J89+L89+N89+P89)</f>
        <v>0</v>
      </c>
      <c r="E89" s="2315">
        <f>SUM(G89+I89+K89+M89+O89+Q89)</f>
        <v>0</v>
      </c>
      <c r="F89" s="2290"/>
      <c r="G89" s="2316"/>
      <c r="H89" s="2290"/>
      <c r="I89" s="2316"/>
      <c r="J89" s="2290"/>
      <c r="K89" s="2316"/>
      <c r="L89" s="2290"/>
      <c r="M89" s="2316"/>
      <c r="N89" s="2290"/>
      <c r="O89" s="2316"/>
      <c r="P89" s="2290"/>
      <c r="Q89" s="2316"/>
      <c r="R89" s="2292"/>
      <c r="S89" s="2316"/>
      <c r="T89" s="2290"/>
      <c r="U89" s="2317"/>
      <c r="V89" s="2292"/>
      <c r="W89" s="2290"/>
      <c r="X89" s="2318"/>
      <c r="Y89" s="2318"/>
      <c r="Z89" s="2319"/>
      <c r="AA89" s="211"/>
      <c r="AB89" s="205"/>
      <c r="AC89" s="205"/>
      <c r="AD89" s="205"/>
      <c r="AE89" s="205"/>
      <c r="AF89" s="205"/>
      <c r="AG89" s="205"/>
      <c r="AH89" s="12"/>
      <c r="AI89" s="12"/>
      <c r="AJ89" s="12"/>
      <c r="AK89" s="12"/>
      <c r="AL89" s="205"/>
      <c r="AM89" s="205"/>
      <c r="AN89" s="12"/>
      <c r="AO89" s="205"/>
      <c r="AP89" s="205"/>
      <c r="AQ89" s="205"/>
      <c r="AR89" s="205"/>
      <c r="AS89" s="205"/>
      <c r="AT89" s="205"/>
      <c r="AU89" s="205"/>
      <c r="AV89" s="205"/>
      <c r="AW89" s="205"/>
      <c r="AX89" s="205"/>
      <c r="AY89" s="205"/>
      <c r="AZ89" s="205"/>
      <c r="BA89" s="2297"/>
      <c r="BZ89" s="2"/>
      <c r="CA89" s="3"/>
      <c r="CB89" s="3"/>
      <c r="CC89" s="3"/>
      <c r="CD89" s="3"/>
      <c r="CG89" s="4">
        <v>0</v>
      </c>
      <c r="CH89" s="4">
        <v>0</v>
      </c>
      <c r="CK89" s="15"/>
      <c r="CL89" s="15"/>
      <c r="CM89" s="15"/>
      <c r="CN89" s="15"/>
      <c r="CO89" s="15"/>
      <c r="CP89" s="15"/>
      <c r="CQ89" s="15"/>
      <c r="CR89" s="15"/>
    </row>
    <row r="90" spans="1:96" ht="16.350000000000001" customHeight="1" x14ac:dyDescent="0.2">
      <c r="A90" s="4740" t="s">
        <v>104</v>
      </c>
      <c r="B90" s="4741"/>
      <c r="C90" s="234">
        <f>SUM(D90:E90)</f>
        <v>0</v>
      </c>
      <c r="D90" s="235">
        <f t="shared" ref="D90:E92" si="16">SUM(F90+H90+J90+L90+N90+P90)</f>
        <v>0</v>
      </c>
      <c r="E90" s="236">
        <f t="shared" si="16"/>
        <v>0</v>
      </c>
      <c r="F90" s="36"/>
      <c r="G90" s="40"/>
      <c r="H90" s="36"/>
      <c r="I90" s="40"/>
      <c r="J90" s="36"/>
      <c r="K90" s="40"/>
      <c r="L90" s="36"/>
      <c r="M90" s="40"/>
      <c r="N90" s="36"/>
      <c r="O90" s="40"/>
      <c r="P90" s="36"/>
      <c r="Q90" s="40"/>
      <c r="R90" s="237"/>
      <c r="S90" s="40"/>
      <c r="T90" s="36"/>
      <c r="U90" s="238"/>
      <c r="V90" s="237"/>
      <c r="W90" s="36"/>
      <c r="X90" s="239"/>
      <c r="Y90" s="239"/>
      <c r="Z90" s="240"/>
      <c r="AA90" s="211"/>
      <c r="AB90" s="205"/>
      <c r="AC90" s="205"/>
      <c r="AD90" s="205"/>
      <c r="AE90" s="205"/>
      <c r="AF90" s="205"/>
      <c r="AG90" s="205"/>
      <c r="AH90" s="12"/>
      <c r="AI90" s="12"/>
      <c r="AJ90" s="12"/>
      <c r="AK90" s="12"/>
      <c r="AL90" s="205"/>
      <c r="AM90" s="205"/>
      <c r="AN90" s="12"/>
      <c r="AO90" s="205"/>
      <c r="AP90" s="205"/>
      <c r="AQ90" s="205"/>
      <c r="AR90" s="205"/>
      <c r="AS90" s="205"/>
      <c r="AT90" s="205"/>
      <c r="AU90" s="205"/>
      <c r="AV90" s="205"/>
      <c r="AW90" s="205"/>
      <c r="AX90" s="205"/>
      <c r="AY90" s="205"/>
      <c r="AZ90" s="205"/>
      <c r="BA90" s="2297"/>
      <c r="BZ90" s="2"/>
      <c r="CA90" s="3"/>
      <c r="CB90" s="3"/>
      <c r="CC90" s="3"/>
      <c r="CD90" s="3"/>
      <c r="CG90" s="4">
        <v>0</v>
      </c>
      <c r="CH90" s="4">
        <v>0</v>
      </c>
      <c r="CK90" s="15"/>
      <c r="CL90" s="15"/>
      <c r="CM90" s="15"/>
      <c r="CN90" s="15"/>
      <c r="CO90" s="15"/>
      <c r="CP90" s="15"/>
      <c r="CQ90" s="15"/>
      <c r="CR90" s="15"/>
    </row>
    <row r="91" spans="1:96" ht="15.75" customHeight="1" x14ac:dyDescent="0.2">
      <c r="A91" s="4740" t="s">
        <v>105</v>
      </c>
      <c r="B91" s="4741"/>
      <c r="C91" s="234">
        <f>SUM(D91:E91)</f>
        <v>0</v>
      </c>
      <c r="D91" s="235">
        <f t="shared" si="16"/>
        <v>0</v>
      </c>
      <c r="E91" s="236">
        <f t="shared" si="16"/>
        <v>0</v>
      </c>
      <c r="F91" s="36"/>
      <c r="G91" s="40"/>
      <c r="H91" s="36"/>
      <c r="I91" s="40"/>
      <c r="J91" s="36"/>
      <c r="K91" s="40"/>
      <c r="L91" s="36"/>
      <c r="M91" s="40"/>
      <c r="N91" s="36"/>
      <c r="O91" s="40"/>
      <c r="P91" s="36"/>
      <c r="Q91" s="40"/>
      <c r="R91" s="237"/>
      <c r="S91" s="40"/>
      <c r="T91" s="36"/>
      <c r="U91" s="238"/>
      <c r="V91" s="237"/>
      <c r="W91" s="36"/>
      <c r="X91" s="239"/>
      <c r="Y91" s="239"/>
      <c r="Z91" s="240"/>
      <c r="AA91" s="211"/>
      <c r="AB91" s="205"/>
      <c r="AC91" s="205"/>
      <c r="AD91" s="205"/>
      <c r="AE91" s="205"/>
      <c r="AF91" s="205"/>
      <c r="AG91" s="205"/>
      <c r="AH91" s="12"/>
      <c r="AI91" s="12"/>
      <c r="AJ91" s="12"/>
      <c r="AK91" s="12"/>
      <c r="AL91" s="205"/>
      <c r="AM91" s="205"/>
      <c r="AN91" s="12"/>
      <c r="AO91" s="205"/>
      <c r="AP91" s="205"/>
      <c r="AQ91" s="205"/>
      <c r="AR91" s="205"/>
      <c r="AS91" s="205"/>
      <c r="AT91" s="205"/>
      <c r="AU91" s="205"/>
      <c r="AV91" s="205"/>
      <c r="AW91" s="205"/>
      <c r="AX91" s="205"/>
      <c r="AY91" s="205"/>
      <c r="AZ91" s="205"/>
      <c r="BZ91" s="2"/>
      <c r="CA91" s="3"/>
      <c r="CB91" s="3"/>
      <c r="CC91" s="3"/>
      <c r="CD91" s="3"/>
      <c r="CK91" s="15"/>
      <c r="CL91" s="15"/>
      <c r="CM91" s="15"/>
      <c r="CN91" s="15"/>
      <c r="CO91" s="15"/>
      <c r="CP91" s="15"/>
      <c r="CQ91" s="15"/>
      <c r="CR91" s="15"/>
    </row>
    <row r="92" spans="1:96" ht="18" customHeight="1" x14ac:dyDescent="0.2">
      <c r="A92" s="4744" t="s">
        <v>106</v>
      </c>
      <c r="B92" s="4745"/>
      <c r="C92" s="2170">
        <f>SUM(D92:E92)</f>
        <v>0</v>
      </c>
      <c r="D92" s="242">
        <f t="shared" si="16"/>
        <v>0</v>
      </c>
      <c r="E92" s="2320">
        <f t="shared" si="16"/>
        <v>0</v>
      </c>
      <c r="F92" s="43"/>
      <c r="G92" s="63"/>
      <c r="H92" s="43"/>
      <c r="I92" s="63"/>
      <c r="J92" s="43"/>
      <c r="K92" s="63"/>
      <c r="L92" s="43"/>
      <c r="M92" s="63"/>
      <c r="N92" s="43"/>
      <c r="O92" s="63"/>
      <c r="P92" s="43"/>
      <c r="Q92" s="63"/>
      <c r="R92" s="244"/>
      <c r="S92" s="63"/>
      <c r="T92" s="43"/>
      <c r="U92" s="245"/>
      <c r="V92" s="244"/>
      <c r="W92" s="43"/>
      <c r="X92" s="246"/>
      <c r="Y92" s="2321"/>
      <c r="Z92" s="2321"/>
      <c r="AA92" s="211"/>
      <c r="AB92" s="205"/>
      <c r="AC92" s="205"/>
      <c r="AD92" s="12"/>
      <c r="AE92" s="12"/>
      <c r="AF92" s="12"/>
      <c r="AG92" s="12"/>
      <c r="AH92" s="205"/>
      <c r="AI92" s="205"/>
      <c r="AJ92" s="12"/>
      <c r="AK92" s="205"/>
      <c r="AL92" s="205"/>
      <c r="AM92" s="205"/>
      <c r="AN92" s="205"/>
      <c r="AO92" s="205"/>
      <c r="AP92" s="205"/>
      <c r="AQ92" s="205"/>
      <c r="AR92" s="205"/>
      <c r="AS92" s="205"/>
      <c r="AT92" s="205"/>
      <c r="AU92" s="205"/>
      <c r="AV92" s="205"/>
      <c r="AW92" s="205"/>
      <c r="AX92" s="205"/>
      <c r="AY92" s="205"/>
      <c r="AZ92" s="205"/>
      <c r="CG92" s="15">
        <v>0</v>
      </c>
      <c r="CH92" s="15">
        <v>0</v>
      </c>
      <c r="CI92" s="15"/>
      <c r="CJ92" s="15"/>
      <c r="CK92" s="15"/>
      <c r="CL92" s="15"/>
      <c r="CM92" s="15"/>
      <c r="CN92" s="15"/>
    </row>
    <row r="93" spans="1:96" ht="22.5" customHeight="1" x14ac:dyDescent="0.2">
      <c r="A93" s="969" t="s">
        <v>107</v>
      </c>
      <c r="W93" s="205"/>
      <c r="X93" s="205"/>
      <c r="Y93" s="205"/>
      <c r="Z93" s="205"/>
      <c r="AA93" s="12"/>
      <c r="AB93" s="205"/>
      <c r="AC93" s="205"/>
      <c r="AD93" s="12"/>
      <c r="AE93" s="12"/>
      <c r="AF93" s="12"/>
      <c r="AG93" s="12"/>
      <c r="AH93" s="205"/>
      <c r="AI93" s="205"/>
      <c r="AJ93" s="12"/>
      <c r="AK93" s="205"/>
      <c r="AL93" s="205"/>
      <c r="AM93" s="205"/>
      <c r="AN93" s="205"/>
      <c r="AO93" s="205"/>
      <c r="AP93" s="205"/>
      <c r="AQ93" s="205"/>
      <c r="AR93" s="205"/>
      <c r="AS93" s="205"/>
      <c r="AT93" s="205"/>
      <c r="AU93" s="205"/>
      <c r="AV93" s="205"/>
      <c r="AW93" s="205"/>
      <c r="AX93" s="205"/>
      <c r="AY93" s="205"/>
      <c r="AZ93" s="205"/>
      <c r="CG93" s="15"/>
      <c r="CH93" s="15"/>
      <c r="CI93" s="15"/>
      <c r="CJ93" s="15"/>
      <c r="CK93" s="15"/>
      <c r="CL93" s="15"/>
      <c r="CM93" s="15"/>
      <c r="CN93" s="15"/>
    </row>
    <row r="94" spans="1:96" ht="28.5" customHeight="1" x14ac:dyDescent="0.2">
      <c r="A94" s="4905" t="s">
        <v>80</v>
      </c>
      <c r="B94" s="4889"/>
      <c r="C94" s="4905" t="s">
        <v>81</v>
      </c>
      <c r="D94" s="4789"/>
      <c r="E94" s="4889"/>
      <c r="F94" s="5711" t="s">
        <v>108</v>
      </c>
      <c r="G94" s="5712"/>
      <c r="H94" s="5712"/>
      <c r="I94" s="5712"/>
      <c r="J94" s="5712"/>
      <c r="K94" s="5712"/>
      <c r="L94" s="5712"/>
      <c r="M94" s="5712"/>
      <c r="N94" s="5712"/>
      <c r="O94" s="5712"/>
      <c r="P94" s="5712"/>
      <c r="Q94" s="5724"/>
      <c r="R94" s="5725" t="s">
        <v>109</v>
      </c>
      <c r="S94" s="5726"/>
      <c r="T94" s="5726"/>
      <c r="U94" s="5726"/>
      <c r="V94" s="5719"/>
      <c r="W94" s="205"/>
      <c r="X94" s="205"/>
      <c r="Y94" s="205"/>
      <c r="Z94" s="205"/>
      <c r="AA94" s="205"/>
      <c r="AB94" s="205"/>
      <c r="AC94" s="205"/>
      <c r="AD94" s="12"/>
      <c r="AE94" s="12"/>
      <c r="AF94" s="12"/>
      <c r="AG94" s="12"/>
      <c r="AH94" s="205"/>
      <c r="AI94" s="205"/>
      <c r="AJ94" s="12"/>
      <c r="AK94" s="205"/>
      <c r="AL94" s="205"/>
      <c r="AM94" s="205"/>
      <c r="AN94" s="205"/>
      <c r="AO94" s="205"/>
      <c r="AP94" s="205"/>
      <c r="AQ94" s="205"/>
      <c r="AR94" s="205"/>
      <c r="AS94" s="205"/>
      <c r="AT94" s="205"/>
      <c r="AU94" s="205"/>
      <c r="AV94" s="205"/>
      <c r="AW94" s="205"/>
      <c r="AX94" s="205"/>
      <c r="AY94" s="205"/>
      <c r="AZ94" s="205"/>
      <c r="CG94" s="15"/>
      <c r="CH94" s="15"/>
      <c r="CI94" s="15"/>
      <c r="CJ94" s="15"/>
      <c r="CK94" s="15"/>
      <c r="CL94" s="15"/>
      <c r="CM94" s="15"/>
      <c r="CN94" s="15"/>
    </row>
    <row r="95" spans="1:96" ht="26.25" customHeight="1" x14ac:dyDescent="0.2">
      <c r="A95" s="4728"/>
      <c r="B95" s="4729"/>
      <c r="C95" s="5673"/>
      <c r="D95" s="4790"/>
      <c r="E95" s="5653"/>
      <c r="F95" s="5707" t="s">
        <v>88</v>
      </c>
      <c r="G95" s="5708"/>
      <c r="H95" s="5707" t="s">
        <v>89</v>
      </c>
      <c r="I95" s="5708"/>
      <c r="J95" s="5707" t="s">
        <v>90</v>
      </c>
      <c r="K95" s="5708"/>
      <c r="L95" s="5707" t="s">
        <v>91</v>
      </c>
      <c r="M95" s="5708"/>
      <c r="N95" s="5707" t="s">
        <v>92</v>
      </c>
      <c r="O95" s="5708"/>
      <c r="P95" s="5707" t="s">
        <v>93</v>
      </c>
      <c r="Q95" s="5715"/>
      <c r="R95" s="5714" t="s">
        <v>96</v>
      </c>
      <c r="S95" s="5708"/>
      <c r="T95" s="5698" t="s">
        <v>86</v>
      </c>
      <c r="U95" s="5707" t="s">
        <v>110</v>
      </c>
      <c r="V95" s="5708"/>
      <c r="W95" s="205"/>
      <c r="X95" s="205"/>
      <c r="Y95" s="205"/>
      <c r="Z95" s="205"/>
      <c r="AA95" s="205"/>
      <c r="AB95" s="205"/>
      <c r="AC95" s="205"/>
      <c r="AD95" s="12"/>
      <c r="AE95" s="12"/>
      <c r="AF95" s="12"/>
      <c r="AG95" s="12"/>
      <c r="AH95" s="205"/>
      <c r="AI95" s="205"/>
      <c r="AJ95" s="12"/>
      <c r="AK95" s="205"/>
      <c r="AL95" s="205"/>
      <c r="AM95" s="205"/>
      <c r="AN95" s="205"/>
      <c r="AO95" s="205"/>
      <c r="AP95" s="205"/>
      <c r="AQ95" s="205"/>
      <c r="AR95" s="205"/>
      <c r="AS95" s="205"/>
      <c r="AT95" s="205"/>
      <c r="AU95" s="205"/>
      <c r="AV95" s="205"/>
      <c r="AW95" s="205"/>
      <c r="AX95" s="205"/>
      <c r="AY95" s="205"/>
      <c r="AZ95" s="205"/>
      <c r="CG95" s="15">
        <v>0</v>
      </c>
      <c r="CH95" s="15"/>
      <c r="CI95" s="15"/>
      <c r="CJ95" s="15"/>
      <c r="CK95" s="15"/>
      <c r="CL95" s="15"/>
      <c r="CM95" s="15"/>
      <c r="CN95" s="15"/>
    </row>
    <row r="96" spans="1:96" ht="32.25" customHeight="1" x14ac:dyDescent="0.2">
      <c r="A96" s="5673"/>
      <c r="B96" s="5653"/>
      <c r="C96" s="2322" t="s">
        <v>97</v>
      </c>
      <c r="D96" s="2323" t="s">
        <v>62</v>
      </c>
      <c r="E96" s="2080" t="s">
        <v>98</v>
      </c>
      <c r="F96" s="2310" t="s">
        <v>62</v>
      </c>
      <c r="G96" s="2311" t="s">
        <v>98</v>
      </c>
      <c r="H96" s="2310" t="s">
        <v>62</v>
      </c>
      <c r="I96" s="2311" t="s">
        <v>98</v>
      </c>
      <c r="J96" s="2310" t="s">
        <v>62</v>
      </c>
      <c r="K96" s="2311" t="s">
        <v>98</v>
      </c>
      <c r="L96" s="2310" t="s">
        <v>62</v>
      </c>
      <c r="M96" s="2311" t="s">
        <v>98</v>
      </c>
      <c r="N96" s="2310" t="s">
        <v>62</v>
      </c>
      <c r="O96" s="2311" t="s">
        <v>98</v>
      </c>
      <c r="P96" s="2310" t="s">
        <v>62</v>
      </c>
      <c r="Q96" s="2312" t="s">
        <v>98</v>
      </c>
      <c r="R96" s="2311" t="s">
        <v>99</v>
      </c>
      <c r="S96" s="2324" t="s">
        <v>100</v>
      </c>
      <c r="T96" s="5671"/>
      <c r="U96" s="2325" t="s">
        <v>101</v>
      </c>
      <c r="V96" s="2324" t="s">
        <v>102</v>
      </c>
      <c r="W96" s="205"/>
      <c r="X96" s="205"/>
      <c r="Y96" s="205"/>
      <c r="Z96" s="205"/>
      <c r="AA96" s="205"/>
      <c r="AB96" s="205"/>
      <c r="AC96" s="205"/>
      <c r="AD96" s="12"/>
      <c r="AE96" s="12"/>
      <c r="AF96" s="12"/>
      <c r="AG96" s="12"/>
      <c r="AH96" s="205"/>
      <c r="AI96" s="205"/>
      <c r="AJ96" s="12"/>
      <c r="AK96" s="205"/>
      <c r="AL96" s="205"/>
      <c r="AM96" s="205"/>
      <c r="AN96" s="205"/>
      <c r="AO96" s="205"/>
      <c r="AP96" s="205"/>
      <c r="AQ96" s="205"/>
      <c r="AR96" s="205"/>
      <c r="AS96" s="205"/>
      <c r="AT96" s="205"/>
      <c r="AU96" s="205"/>
      <c r="AV96" s="205"/>
      <c r="AW96" s="205"/>
      <c r="AX96" s="205"/>
      <c r="AY96" s="205"/>
      <c r="AZ96" s="205"/>
      <c r="CG96" s="15"/>
      <c r="CH96" s="15"/>
      <c r="CI96" s="15"/>
      <c r="CJ96" s="15"/>
      <c r="CK96" s="15"/>
      <c r="CL96" s="15"/>
      <c r="CM96" s="15"/>
      <c r="CN96" s="15"/>
    </row>
    <row r="97" spans="1:92" ht="16.350000000000001" customHeight="1" x14ac:dyDescent="0.2">
      <c r="A97" s="5722" t="s">
        <v>103</v>
      </c>
      <c r="B97" s="5723"/>
      <c r="C97" s="2326">
        <f>SUM(D97:E97)</f>
        <v>0</v>
      </c>
      <c r="D97" s="2327">
        <f>SUM(F97+H97+J97+L97+N97+P97)</f>
        <v>0</v>
      </c>
      <c r="E97" s="2328">
        <f>SUM(G97+I97+K97+M97+O97+Q97)</f>
        <v>0</v>
      </c>
      <c r="F97" s="2329"/>
      <c r="G97" s="2330"/>
      <c r="H97" s="2329"/>
      <c r="I97" s="2330"/>
      <c r="J97" s="2329"/>
      <c r="K97" s="2330"/>
      <c r="L97" s="2329"/>
      <c r="M97" s="2330"/>
      <c r="N97" s="2329"/>
      <c r="O97" s="2330"/>
      <c r="P97" s="2329"/>
      <c r="Q97" s="2331"/>
      <c r="R97" s="2332"/>
      <c r="S97" s="2329"/>
      <c r="T97" s="2333"/>
      <c r="U97" s="2333"/>
      <c r="V97" s="2334"/>
      <c r="W97" s="212"/>
      <c r="X97" s="205"/>
      <c r="Y97" s="205"/>
      <c r="Z97" s="205"/>
      <c r="AA97" s="205"/>
      <c r="AB97" s="205"/>
      <c r="AC97" s="205"/>
      <c r="AD97" s="12"/>
      <c r="AE97" s="12"/>
      <c r="AF97" s="12"/>
      <c r="AG97" s="12"/>
      <c r="AH97" s="205"/>
      <c r="AI97" s="205"/>
      <c r="AJ97" s="12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CG97" s="15">
        <v>0</v>
      </c>
      <c r="CH97" s="15"/>
      <c r="CI97" s="15"/>
      <c r="CJ97" s="15"/>
      <c r="CK97" s="15"/>
      <c r="CL97" s="15"/>
      <c r="CM97" s="15"/>
      <c r="CN97" s="15"/>
    </row>
    <row r="98" spans="1:92" ht="17.25" customHeight="1" x14ac:dyDescent="0.2">
      <c r="A98" s="4740" t="s">
        <v>104</v>
      </c>
      <c r="B98" s="4741"/>
      <c r="C98" s="234">
        <f>SUM(D98:E98)</f>
        <v>0</v>
      </c>
      <c r="D98" s="235">
        <f t="shared" ref="D98:E100" si="17">SUM(F98+H98+J98+L98+N98+P98)</f>
        <v>0</v>
      </c>
      <c r="E98" s="236">
        <f t="shared" si="17"/>
        <v>0</v>
      </c>
      <c r="F98" s="36"/>
      <c r="G98" s="40"/>
      <c r="H98" s="36"/>
      <c r="I98" s="40"/>
      <c r="J98" s="36"/>
      <c r="K98" s="40"/>
      <c r="L98" s="36"/>
      <c r="M98" s="40"/>
      <c r="N98" s="36"/>
      <c r="O98" s="40"/>
      <c r="P98" s="36"/>
      <c r="Q98" s="238"/>
      <c r="R98" s="237"/>
      <c r="S98" s="36"/>
      <c r="T98" s="239"/>
      <c r="U98" s="239"/>
      <c r="V98" s="240"/>
      <c r="W98" s="2335"/>
      <c r="X98" s="2336"/>
      <c r="Y98" s="2336"/>
      <c r="Z98" s="2337"/>
      <c r="AR98" s="205"/>
      <c r="AS98" s="205"/>
      <c r="AT98" s="205"/>
      <c r="AU98" s="205"/>
      <c r="AV98" s="205"/>
      <c r="AW98" s="205"/>
      <c r="AX98" s="205"/>
      <c r="AY98" s="205"/>
      <c r="AZ98" s="205"/>
      <c r="BZ98" s="2"/>
      <c r="CG98" s="15"/>
      <c r="CH98" s="15"/>
      <c r="CI98" s="15"/>
      <c r="CJ98" s="15"/>
      <c r="CK98" s="15"/>
      <c r="CL98" s="15"/>
      <c r="CM98" s="15"/>
      <c r="CN98" s="15"/>
    </row>
    <row r="99" spans="1:92" ht="16.350000000000001" customHeight="1" x14ac:dyDescent="0.2">
      <c r="A99" s="4740" t="s">
        <v>105</v>
      </c>
      <c r="B99" s="4741"/>
      <c r="C99" s="234">
        <f>SUM(D99:E99)</f>
        <v>0</v>
      </c>
      <c r="D99" s="235">
        <f>SUM(F99+H99+J99+L99+N99+P99)</f>
        <v>0</v>
      </c>
      <c r="E99" s="236">
        <f t="shared" si="17"/>
        <v>0</v>
      </c>
      <c r="F99" s="36"/>
      <c r="G99" s="40"/>
      <c r="H99" s="36"/>
      <c r="I99" s="40"/>
      <c r="J99" s="36"/>
      <c r="K99" s="40"/>
      <c r="L99" s="36"/>
      <c r="M99" s="40"/>
      <c r="N99" s="36"/>
      <c r="O99" s="40"/>
      <c r="P99" s="36"/>
      <c r="Q99" s="238"/>
      <c r="R99" s="237"/>
      <c r="S99" s="36"/>
      <c r="T99" s="239"/>
      <c r="U99" s="239"/>
      <c r="V99" s="240"/>
      <c r="W99" s="2335"/>
      <c r="X99" s="2336"/>
      <c r="Y99" s="2336"/>
      <c r="Z99" s="2337"/>
      <c r="AR99" s="205"/>
      <c r="AS99" s="205"/>
      <c r="AT99" s="205"/>
      <c r="AU99" s="205"/>
      <c r="AV99" s="205"/>
      <c r="AW99" s="205"/>
      <c r="AX99" s="205"/>
      <c r="AY99" s="205"/>
      <c r="AZ99" s="205"/>
      <c r="CG99" s="15"/>
      <c r="CH99" s="15"/>
      <c r="CI99" s="15"/>
      <c r="CJ99" s="15"/>
      <c r="CK99" s="15"/>
      <c r="CL99" s="15"/>
      <c r="CM99" s="15"/>
      <c r="CN99" s="15"/>
    </row>
    <row r="100" spans="1:92" ht="16.350000000000001" customHeight="1" x14ac:dyDescent="0.2">
      <c r="A100" s="4744" t="s">
        <v>106</v>
      </c>
      <c r="B100" s="4745"/>
      <c r="C100" s="2170">
        <f>SUM(D100:E100)</f>
        <v>0</v>
      </c>
      <c r="D100" s="242">
        <f t="shared" si="17"/>
        <v>0</v>
      </c>
      <c r="E100" s="2320">
        <f t="shared" si="17"/>
        <v>0</v>
      </c>
      <c r="F100" s="43"/>
      <c r="G100" s="63"/>
      <c r="H100" s="43"/>
      <c r="I100" s="63"/>
      <c r="J100" s="43"/>
      <c r="K100" s="63"/>
      <c r="L100" s="43"/>
      <c r="M100" s="63"/>
      <c r="N100" s="43"/>
      <c r="O100" s="63"/>
      <c r="P100" s="43"/>
      <c r="Q100" s="245"/>
      <c r="R100" s="244"/>
      <c r="S100" s="43"/>
      <c r="T100" s="246"/>
      <c r="U100" s="2321"/>
      <c r="V100" s="2321"/>
      <c r="W100" s="2335"/>
      <c r="X100" s="2336"/>
      <c r="Y100" s="2336"/>
      <c r="Z100" s="2337"/>
      <c r="AR100" s="205"/>
      <c r="AS100" s="205"/>
      <c r="AT100" s="205"/>
      <c r="AU100" s="205"/>
      <c r="AV100" s="205"/>
      <c r="AW100" s="205"/>
      <c r="AX100" s="205"/>
      <c r="AY100" s="205"/>
      <c r="AZ100" s="205"/>
      <c r="CG100" s="15"/>
      <c r="CH100" s="15"/>
      <c r="CI100" s="15"/>
      <c r="CJ100" s="15"/>
      <c r="CK100" s="15"/>
      <c r="CL100" s="15"/>
      <c r="CM100" s="15"/>
      <c r="CN100" s="15"/>
    </row>
    <row r="101" spans="1:92" ht="16.350000000000001" customHeight="1" x14ac:dyDescent="0.2">
      <c r="A101" s="257" t="s">
        <v>111</v>
      </c>
      <c r="B101" s="205"/>
      <c r="P101" s="205"/>
      <c r="Q101" s="205"/>
      <c r="R101" s="2338"/>
      <c r="S101" s="2338"/>
      <c r="T101" s="2338"/>
      <c r="U101" s="2336"/>
      <c r="V101" s="2336"/>
      <c r="W101" s="2336"/>
      <c r="X101" s="2336"/>
      <c r="Y101" s="2336"/>
      <c r="Z101" s="2337"/>
      <c r="CG101" s="15"/>
      <c r="CH101" s="15"/>
      <c r="CI101" s="15"/>
      <c r="CJ101" s="15"/>
      <c r="CK101" s="15"/>
      <c r="CL101" s="15"/>
      <c r="CM101" s="15"/>
      <c r="CN101" s="15"/>
    </row>
    <row r="102" spans="1:92" ht="16.350000000000001" customHeight="1" x14ac:dyDescent="0.2">
      <c r="A102" s="4905" t="s">
        <v>112</v>
      </c>
      <c r="B102" s="4889"/>
      <c r="C102" s="4905" t="s">
        <v>72</v>
      </c>
      <c r="D102" s="4789"/>
      <c r="E102" s="4889"/>
      <c r="F102" s="5707" t="s">
        <v>113</v>
      </c>
      <c r="G102" s="5714"/>
      <c r="H102" s="5714"/>
      <c r="I102" s="5714"/>
      <c r="J102" s="5714"/>
      <c r="K102" s="5714"/>
      <c r="L102" s="5714"/>
      <c r="M102" s="5714"/>
      <c r="N102" s="5714"/>
      <c r="O102" s="5708"/>
      <c r="P102" s="205"/>
      <c r="Q102" s="205"/>
      <c r="R102" s="2338"/>
      <c r="S102" s="2338"/>
      <c r="T102" s="2338"/>
      <c r="U102" s="2336"/>
      <c r="V102" s="2336"/>
      <c r="W102" s="2336"/>
      <c r="X102" s="2336"/>
      <c r="Y102" s="2336"/>
      <c r="Z102" s="2337"/>
      <c r="CG102" s="15"/>
      <c r="CH102" s="15"/>
      <c r="CI102" s="15"/>
      <c r="CJ102" s="15"/>
      <c r="CK102" s="15"/>
      <c r="CL102" s="15"/>
      <c r="CM102" s="15"/>
      <c r="CN102" s="15"/>
    </row>
    <row r="103" spans="1:92" ht="31.35" customHeight="1" x14ac:dyDescent="0.2">
      <c r="A103" s="4728"/>
      <c r="B103" s="4729"/>
      <c r="C103" s="4728"/>
      <c r="D103" s="4816"/>
      <c r="E103" s="4729"/>
      <c r="F103" s="5707" t="s">
        <v>114</v>
      </c>
      <c r="G103" s="5708"/>
      <c r="H103" s="5707" t="s">
        <v>115</v>
      </c>
      <c r="I103" s="5708"/>
      <c r="J103" s="5707" t="s">
        <v>116</v>
      </c>
      <c r="K103" s="5708"/>
      <c r="L103" s="5707" t="s">
        <v>117</v>
      </c>
      <c r="M103" s="5708"/>
      <c r="N103" s="5729" t="s">
        <v>12</v>
      </c>
      <c r="O103" s="5730"/>
      <c r="P103" s="259"/>
      <c r="Q103" s="259"/>
      <c r="R103" s="259"/>
      <c r="S103" s="259"/>
      <c r="T103" s="205"/>
      <c r="U103" s="205"/>
      <c r="V103" s="205"/>
      <c r="W103" s="205"/>
      <c r="X103" s="12"/>
      <c r="Y103" s="12"/>
      <c r="Z103" s="12"/>
      <c r="AA103" s="12"/>
      <c r="AB103" s="205"/>
      <c r="AC103" s="205"/>
      <c r="AD103" s="12"/>
      <c r="AE103" s="205"/>
      <c r="AF103" s="205"/>
      <c r="AG103" s="205"/>
      <c r="AH103" s="205"/>
      <c r="AI103" s="205"/>
      <c r="AJ103" s="205"/>
      <c r="AK103" s="205"/>
      <c r="AL103" s="260"/>
      <c r="AM103" s="994"/>
      <c r="AN103" s="2339"/>
      <c r="AO103" s="2336"/>
      <c r="AP103" s="2336"/>
      <c r="AQ103" s="2336"/>
      <c r="AR103" s="2336"/>
      <c r="AS103" s="2336"/>
      <c r="AT103" s="2336"/>
      <c r="AU103" s="2336"/>
      <c r="AV103" s="2336"/>
      <c r="AW103" s="2337"/>
      <c r="BZ103" s="2"/>
      <c r="CG103" s="15"/>
      <c r="CH103" s="15"/>
      <c r="CI103" s="15"/>
      <c r="CJ103" s="15"/>
      <c r="CK103" s="15"/>
      <c r="CL103" s="15"/>
      <c r="CM103" s="15"/>
      <c r="CN103" s="15"/>
    </row>
    <row r="104" spans="1:92" ht="16.350000000000001" customHeight="1" x14ac:dyDescent="0.2">
      <c r="A104" s="5727"/>
      <c r="B104" s="5728"/>
      <c r="C104" s="2340" t="s">
        <v>97</v>
      </c>
      <c r="D104" s="2323" t="s">
        <v>62</v>
      </c>
      <c r="E104" s="2311" t="s">
        <v>98</v>
      </c>
      <c r="F104" s="2322" t="s">
        <v>62</v>
      </c>
      <c r="G104" s="2311" t="s">
        <v>98</v>
      </c>
      <c r="H104" s="2322" t="s">
        <v>62</v>
      </c>
      <c r="I104" s="2311" t="s">
        <v>98</v>
      </c>
      <c r="J104" s="2322" t="s">
        <v>62</v>
      </c>
      <c r="K104" s="2311" t="s">
        <v>98</v>
      </c>
      <c r="L104" s="2322" t="s">
        <v>62</v>
      </c>
      <c r="M104" s="2311" t="s">
        <v>98</v>
      </c>
      <c r="N104" s="2322" t="s">
        <v>62</v>
      </c>
      <c r="O104" s="2311" t="s">
        <v>98</v>
      </c>
      <c r="AH104" s="12"/>
      <c r="AI104" s="12"/>
      <c r="AJ104" s="12"/>
      <c r="AK104" s="12"/>
      <c r="AL104" s="2341"/>
      <c r="AM104" s="2341"/>
      <c r="AN104" s="2341"/>
      <c r="AO104" s="2341"/>
      <c r="AP104" s="2341"/>
      <c r="AQ104" s="2341"/>
      <c r="AR104" s="2341"/>
      <c r="AS104" s="2341"/>
      <c r="AT104" s="2341"/>
      <c r="AU104" s="2342"/>
      <c r="CG104" s="15"/>
      <c r="CH104" s="15"/>
      <c r="CI104" s="15"/>
      <c r="CJ104" s="15"/>
      <c r="CK104" s="15"/>
      <c r="CL104" s="15"/>
      <c r="CM104" s="15"/>
      <c r="CN104" s="15"/>
    </row>
    <row r="105" spans="1:92" ht="20.25" customHeight="1" x14ac:dyDescent="0.2">
      <c r="A105" s="5731" t="s">
        <v>73</v>
      </c>
      <c r="B105" s="5732"/>
      <c r="C105" s="2343">
        <f>SUM(D105:E105)</f>
        <v>0</v>
      </c>
      <c r="D105" s="2344">
        <f>SUM(F105+H105+J105+L105+N105)</f>
        <v>0</v>
      </c>
      <c r="E105" s="2345">
        <f>SUM(G105+I105+K105+M105+O105)</f>
        <v>0</v>
      </c>
      <c r="F105" s="2346"/>
      <c r="G105" s="2308"/>
      <c r="H105" s="2346"/>
      <c r="I105" s="2308"/>
      <c r="J105" s="2346"/>
      <c r="K105" s="2347"/>
      <c r="L105" s="2346"/>
      <c r="M105" s="2347"/>
      <c r="N105" s="2346"/>
      <c r="O105" s="2347"/>
      <c r="P105" s="3"/>
      <c r="AH105" s="12"/>
      <c r="AI105" s="12"/>
      <c r="AJ105" s="12"/>
      <c r="AK105" s="12"/>
      <c r="AL105" s="2341"/>
      <c r="AM105" s="2341"/>
      <c r="AN105" s="2341"/>
      <c r="AO105" s="2341"/>
      <c r="AP105" s="2341"/>
      <c r="AQ105" s="2341"/>
      <c r="AR105" s="2341"/>
      <c r="AS105" s="2341"/>
      <c r="AT105" s="2341"/>
      <c r="AU105" s="2342"/>
      <c r="CG105" s="15"/>
      <c r="CH105" s="15"/>
      <c r="CI105" s="15"/>
      <c r="CJ105" s="15"/>
      <c r="CK105" s="15"/>
      <c r="CL105" s="15"/>
      <c r="CM105" s="15"/>
      <c r="CN105" s="15"/>
    </row>
    <row r="106" spans="1:92" ht="16.350000000000001" customHeight="1" x14ac:dyDescent="0.2">
      <c r="A106" s="963" t="s">
        <v>118</v>
      </c>
      <c r="B106" s="2348"/>
      <c r="AH106" s="12"/>
      <c r="AI106" s="12"/>
      <c r="AJ106" s="12"/>
      <c r="AK106" s="16"/>
      <c r="AL106" s="2349"/>
      <c r="AM106" s="2349"/>
      <c r="AN106" s="2349"/>
      <c r="AO106" s="2349"/>
      <c r="AP106" s="2349"/>
      <c r="AQ106" s="2349"/>
      <c r="AR106" s="2349"/>
      <c r="AS106" s="2349"/>
      <c r="AT106" s="2349"/>
      <c r="AU106" s="2350"/>
      <c r="AV106" s="13"/>
      <c r="AW106" s="13"/>
      <c r="AX106" s="13"/>
      <c r="AY106" s="13"/>
      <c r="CG106" s="15"/>
      <c r="CH106" s="15"/>
      <c r="CI106" s="15"/>
      <c r="CJ106" s="15"/>
      <c r="CK106" s="15"/>
      <c r="CL106" s="15"/>
      <c r="CM106" s="15"/>
      <c r="CN106" s="15"/>
    </row>
    <row r="107" spans="1:92" ht="16.350000000000001" customHeight="1" x14ac:dyDescent="0.2">
      <c r="A107" s="4905" t="s">
        <v>71</v>
      </c>
      <c r="B107" s="4889"/>
      <c r="C107" s="4905" t="s">
        <v>72</v>
      </c>
      <c r="D107" s="4789"/>
      <c r="E107" s="4889"/>
      <c r="F107" s="5707" t="s">
        <v>73</v>
      </c>
      <c r="G107" s="5714"/>
      <c r="H107" s="5714"/>
      <c r="I107" s="5714"/>
      <c r="J107" s="5714"/>
      <c r="K107" s="5714"/>
      <c r="L107" s="5714"/>
      <c r="M107" s="5714"/>
      <c r="N107" s="5714"/>
      <c r="O107" s="5714"/>
      <c r="P107" s="5714"/>
      <c r="Q107" s="5714"/>
      <c r="R107" s="5714"/>
      <c r="S107" s="5714"/>
      <c r="T107" s="5714"/>
      <c r="U107" s="5714"/>
      <c r="V107" s="5714"/>
      <c r="W107" s="5714"/>
      <c r="X107" s="5714"/>
      <c r="Y107" s="5714"/>
      <c r="Z107" s="5714"/>
      <c r="AA107" s="5714"/>
      <c r="AB107" s="5714"/>
      <c r="AC107" s="5714"/>
      <c r="AD107" s="5714"/>
      <c r="AE107" s="5714"/>
      <c r="AF107" s="5714"/>
      <c r="AG107" s="5708"/>
      <c r="AH107" s="12"/>
      <c r="AI107" s="12"/>
      <c r="AJ107" s="12"/>
      <c r="AK107" s="16"/>
      <c r="AL107" s="2349"/>
      <c r="AM107" s="2349"/>
      <c r="AN107" s="2349"/>
      <c r="AO107" s="2349"/>
      <c r="AP107" s="2349"/>
      <c r="AQ107" s="2349"/>
      <c r="AR107" s="2349"/>
      <c r="AS107" s="2349"/>
      <c r="AT107" s="2349"/>
      <c r="AU107" s="2350"/>
      <c r="AV107" s="13"/>
      <c r="AW107" s="13"/>
      <c r="AX107" s="13"/>
      <c r="AY107" s="13"/>
      <c r="CG107" s="15"/>
      <c r="CH107" s="15"/>
      <c r="CI107" s="15"/>
      <c r="CJ107" s="15"/>
      <c r="CK107" s="15"/>
      <c r="CL107" s="15"/>
      <c r="CM107" s="15"/>
      <c r="CN107" s="15"/>
    </row>
    <row r="108" spans="1:92" ht="16.350000000000001" customHeight="1" x14ac:dyDescent="0.2">
      <c r="A108" s="4728"/>
      <c r="B108" s="4729"/>
      <c r="C108" s="4728"/>
      <c r="D108" s="4816"/>
      <c r="E108" s="4729"/>
      <c r="F108" s="5733" t="s">
        <v>119</v>
      </c>
      <c r="G108" s="5733"/>
      <c r="H108" s="5733" t="s">
        <v>120</v>
      </c>
      <c r="I108" s="5733"/>
      <c r="J108" s="5733" t="s">
        <v>121</v>
      </c>
      <c r="K108" s="5733"/>
      <c r="L108" s="5733" t="s">
        <v>122</v>
      </c>
      <c r="M108" s="5733"/>
      <c r="N108" s="5733" t="s">
        <v>123</v>
      </c>
      <c r="O108" s="5733"/>
      <c r="P108" s="5733" t="s">
        <v>124</v>
      </c>
      <c r="Q108" s="5733"/>
      <c r="R108" s="5733" t="s">
        <v>125</v>
      </c>
      <c r="S108" s="5733"/>
      <c r="T108" s="5733" t="s">
        <v>126</v>
      </c>
      <c r="U108" s="5733"/>
      <c r="V108" s="5733" t="s">
        <v>127</v>
      </c>
      <c r="W108" s="5733"/>
      <c r="X108" s="5733" t="s">
        <v>128</v>
      </c>
      <c r="Y108" s="5733"/>
      <c r="Z108" s="5707" t="s">
        <v>129</v>
      </c>
      <c r="AA108" s="5708"/>
      <c r="AB108" s="5707" t="s">
        <v>130</v>
      </c>
      <c r="AC108" s="5708"/>
      <c r="AD108" s="5707" t="s">
        <v>131</v>
      </c>
      <c r="AE108" s="5708"/>
      <c r="AF108" s="5707" t="s">
        <v>132</v>
      </c>
      <c r="AG108" s="5708"/>
      <c r="AH108" s="12"/>
      <c r="AI108" s="12"/>
      <c r="AJ108" s="126"/>
      <c r="AK108" s="2351"/>
      <c r="AL108" s="2352"/>
      <c r="AM108" s="2352"/>
      <c r="AN108" s="2352"/>
      <c r="AO108" s="2352"/>
      <c r="AP108" s="2352"/>
      <c r="AQ108" s="2352"/>
      <c r="AR108" s="2352"/>
      <c r="AS108" s="2352"/>
      <c r="AT108" s="2352"/>
      <c r="AU108" s="2353"/>
      <c r="AV108" s="13"/>
      <c r="AW108" s="13"/>
      <c r="AX108" s="13"/>
      <c r="AY108" s="13"/>
      <c r="CA108" s="4" t="e">
        <f>IF(C108&gt;C106+C107,"* Los Ingresos de pacientes dependientes severos con escaras DEBEN estar incluidos en los Ingresos de pacientes dependientes severos Oncológicos o No Oncológicos. ","")</f>
        <v>#VALUE!</v>
      </c>
      <c r="CG108" s="15"/>
      <c r="CH108" s="15"/>
      <c r="CI108" s="15"/>
      <c r="CJ108" s="15"/>
      <c r="CK108" s="15"/>
      <c r="CL108" s="15"/>
      <c r="CM108" s="15"/>
      <c r="CN108" s="15"/>
    </row>
    <row r="109" spans="1:92" ht="16.350000000000001" customHeight="1" x14ac:dyDescent="0.2">
      <c r="A109" s="5727"/>
      <c r="B109" s="5728"/>
      <c r="C109" s="2302" t="s">
        <v>97</v>
      </c>
      <c r="D109" s="2309" t="s">
        <v>62</v>
      </c>
      <c r="E109" s="2311" t="s">
        <v>98</v>
      </c>
      <c r="F109" s="2310" t="s">
        <v>62</v>
      </c>
      <c r="G109" s="2354" t="s">
        <v>98</v>
      </c>
      <c r="H109" s="2310" t="s">
        <v>62</v>
      </c>
      <c r="I109" s="2354" t="s">
        <v>98</v>
      </c>
      <c r="J109" s="2310" t="s">
        <v>62</v>
      </c>
      <c r="K109" s="2354" t="s">
        <v>98</v>
      </c>
      <c r="L109" s="2310" t="s">
        <v>62</v>
      </c>
      <c r="M109" s="2354" t="s">
        <v>98</v>
      </c>
      <c r="N109" s="2310" t="s">
        <v>62</v>
      </c>
      <c r="O109" s="2354" t="s">
        <v>98</v>
      </c>
      <c r="P109" s="2310" t="s">
        <v>62</v>
      </c>
      <c r="Q109" s="2354" t="s">
        <v>98</v>
      </c>
      <c r="R109" s="2310" t="s">
        <v>62</v>
      </c>
      <c r="S109" s="2354" t="s">
        <v>98</v>
      </c>
      <c r="T109" s="2310" t="s">
        <v>62</v>
      </c>
      <c r="U109" s="2354" t="s">
        <v>98</v>
      </c>
      <c r="V109" s="2310" t="s">
        <v>62</v>
      </c>
      <c r="W109" s="2354" t="s">
        <v>98</v>
      </c>
      <c r="X109" s="2310" t="s">
        <v>62</v>
      </c>
      <c r="Y109" s="2354" t="s">
        <v>98</v>
      </c>
      <c r="Z109" s="2310" t="s">
        <v>62</v>
      </c>
      <c r="AA109" s="2354" t="s">
        <v>98</v>
      </c>
      <c r="AB109" s="2310" t="s">
        <v>62</v>
      </c>
      <c r="AC109" s="2354" t="s">
        <v>98</v>
      </c>
      <c r="AD109" s="2310" t="s">
        <v>62</v>
      </c>
      <c r="AE109" s="2354" t="s">
        <v>98</v>
      </c>
      <c r="AF109" s="2310" t="s">
        <v>62</v>
      </c>
      <c r="AG109" s="2354" t="s">
        <v>98</v>
      </c>
      <c r="AH109" s="205"/>
      <c r="AI109" s="12"/>
      <c r="AJ109" s="2355"/>
      <c r="AK109" s="2352"/>
      <c r="AL109" s="2352"/>
      <c r="AM109" s="2352"/>
      <c r="AN109" s="2352"/>
      <c r="AO109" s="2352"/>
      <c r="AP109" s="2352"/>
      <c r="AQ109" s="2352"/>
      <c r="AR109" s="2352"/>
      <c r="AS109" s="2352"/>
      <c r="AT109" s="2352"/>
      <c r="AU109" s="2353"/>
      <c r="AV109" s="13"/>
      <c r="AW109" s="13"/>
      <c r="AX109" s="13"/>
      <c r="AY109" s="13"/>
      <c r="CG109" s="15"/>
      <c r="CH109" s="15"/>
      <c r="CI109" s="15"/>
      <c r="CJ109" s="15"/>
      <c r="CK109" s="15"/>
      <c r="CL109" s="15"/>
      <c r="CM109" s="15"/>
      <c r="CN109" s="15"/>
    </row>
    <row r="110" spans="1:92" ht="16.350000000000001" customHeight="1" x14ac:dyDescent="0.2">
      <c r="A110" s="5709" t="s">
        <v>133</v>
      </c>
      <c r="B110" s="5710"/>
      <c r="C110" s="2356">
        <f>SUM(D110:E110)</f>
        <v>12</v>
      </c>
      <c r="D110" s="2357">
        <f>SUM(F110+H110+J110+L110+N110+P110+R110+T110+V110+X110+Z110+AB110+AD110+AF110)</f>
        <v>1</v>
      </c>
      <c r="E110" s="2358">
        <f t="shared" ref="D110:E115" si="18">SUM(G110+I110+K110+M110+O110+Q110+S110+U110+W110+Y110+AA110+AC110+AE110+AG110)</f>
        <v>11</v>
      </c>
      <c r="F110" s="2290">
        <v>0</v>
      </c>
      <c r="G110" s="2292">
        <v>1</v>
      </c>
      <c r="H110" s="2290">
        <v>1</v>
      </c>
      <c r="I110" s="2292">
        <v>0</v>
      </c>
      <c r="J110" s="2290">
        <v>0</v>
      </c>
      <c r="K110" s="2292">
        <v>0</v>
      </c>
      <c r="L110" s="2290">
        <v>0</v>
      </c>
      <c r="M110" s="2292">
        <v>1</v>
      </c>
      <c r="N110" s="2290">
        <v>0</v>
      </c>
      <c r="O110" s="2292">
        <v>0</v>
      </c>
      <c r="P110" s="2290">
        <v>0</v>
      </c>
      <c r="Q110" s="2292">
        <v>0</v>
      </c>
      <c r="R110" s="2290">
        <v>0</v>
      </c>
      <c r="S110" s="2292">
        <v>2</v>
      </c>
      <c r="T110" s="2290">
        <v>0</v>
      </c>
      <c r="U110" s="2292">
        <v>0</v>
      </c>
      <c r="V110" s="2290">
        <v>0</v>
      </c>
      <c r="W110" s="2292">
        <v>3</v>
      </c>
      <c r="X110" s="2290">
        <v>0</v>
      </c>
      <c r="Y110" s="2292">
        <v>1</v>
      </c>
      <c r="Z110" s="2290">
        <v>0</v>
      </c>
      <c r="AA110" s="2292">
        <v>1</v>
      </c>
      <c r="AB110" s="2290">
        <v>0</v>
      </c>
      <c r="AC110" s="2292">
        <v>2</v>
      </c>
      <c r="AD110" s="2290">
        <v>0</v>
      </c>
      <c r="AE110" s="2292">
        <v>0</v>
      </c>
      <c r="AF110" s="2290">
        <v>0</v>
      </c>
      <c r="AG110" s="2293">
        <v>0</v>
      </c>
      <c r="AH110" s="281"/>
      <c r="AI110" s="12"/>
      <c r="AJ110" s="2359"/>
      <c r="AK110" s="16"/>
      <c r="AL110" s="2352"/>
      <c r="AM110" s="2352"/>
      <c r="AN110" s="2352"/>
      <c r="AO110" s="2352"/>
      <c r="AP110" s="2352"/>
      <c r="AQ110" s="2352"/>
      <c r="AR110" s="2352"/>
      <c r="AS110" s="2352"/>
      <c r="AT110" s="2352"/>
      <c r="AU110" s="2353"/>
      <c r="AV110" s="13"/>
      <c r="AW110" s="13"/>
      <c r="AX110" s="13"/>
      <c r="AY110" s="13"/>
      <c r="CG110" s="15"/>
      <c r="CH110" s="15"/>
      <c r="CI110" s="15"/>
      <c r="CJ110" s="15"/>
      <c r="CK110" s="15"/>
      <c r="CL110" s="15"/>
      <c r="CM110" s="15"/>
      <c r="CN110" s="15"/>
    </row>
    <row r="111" spans="1:92" ht="25.35" customHeight="1" x14ac:dyDescent="0.2">
      <c r="A111" s="5698" t="s">
        <v>134</v>
      </c>
      <c r="B111" s="2289" t="s">
        <v>135</v>
      </c>
      <c r="C111" s="2313">
        <f t="shared" ref="C111:C115" si="19">SUM(D111:E111)</f>
        <v>0</v>
      </c>
      <c r="D111" s="2314">
        <f t="shared" si="18"/>
        <v>0</v>
      </c>
      <c r="E111" s="2315">
        <f>SUM(G111+I111+K111+M111+O111+Q111+S111+U111+W111+Y111+AA111+AC111+AE111+AG111)</f>
        <v>0</v>
      </c>
      <c r="F111" s="2290"/>
      <c r="G111" s="2316"/>
      <c r="H111" s="2290"/>
      <c r="I111" s="2316"/>
      <c r="J111" s="2290"/>
      <c r="K111" s="2316"/>
      <c r="L111" s="2290"/>
      <c r="M111" s="2316"/>
      <c r="N111" s="2290"/>
      <c r="O111" s="2316"/>
      <c r="P111" s="2290"/>
      <c r="Q111" s="2316"/>
      <c r="R111" s="2290"/>
      <c r="S111" s="2316"/>
      <c r="T111" s="2290"/>
      <c r="U111" s="2316"/>
      <c r="V111" s="2290"/>
      <c r="W111" s="2316"/>
      <c r="X111" s="2290"/>
      <c r="Y111" s="2316"/>
      <c r="Z111" s="2290"/>
      <c r="AA111" s="2316"/>
      <c r="AB111" s="2290"/>
      <c r="AC111" s="2316"/>
      <c r="AD111" s="2290"/>
      <c r="AE111" s="2316"/>
      <c r="AF111" s="2290"/>
      <c r="AG111" s="2293"/>
      <c r="AH111" s="281"/>
      <c r="AI111" s="12"/>
      <c r="AJ111" s="2360"/>
      <c r="AK111" s="2351"/>
      <c r="AL111" s="2352"/>
      <c r="AM111" s="2352"/>
      <c r="AN111" s="2352"/>
      <c r="AO111" s="2352"/>
      <c r="AP111" s="2352"/>
      <c r="AQ111" s="2352"/>
      <c r="AR111" s="2352"/>
      <c r="AS111" s="2352"/>
      <c r="AT111" s="2352"/>
      <c r="AU111" s="2353"/>
      <c r="AV111" s="13"/>
      <c r="AW111" s="13"/>
      <c r="AX111" s="13"/>
      <c r="AY111" s="13"/>
      <c r="CG111" s="15">
        <v>0</v>
      </c>
      <c r="CH111" s="15"/>
      <c r="CI111" s="15"/>
      <c r="CJ111" s="15"/>
      <c r="CK111" s="15"/>
      <c r="CL111" s="15"/>
      <c r="CM111" s="15"/>
      <c r="CN111" s="15"/>
    </row>
    <row r="112" spans="1:92" ht="16.350000000000001" customHeight="1" x14ac:dyDescent="0.2">
      <c r="A112" s="4970"/>
      <c r="B112" s="1893" t="s">
        <v>136</v>
      </c>
      <c r="C112" s="234">
        <f t="shared" si="19"/>
        <v>12</v>
      </c>
      <c r="D112" s="235">
        <f t="shared" si="18"/>
        <v>1</v>
      </c>
      <c r="E112" s="236">
        <f t="shared" si="18"/>
        <v>11</v>
      </c>
      <c r="F112" s="36">
        <v>0</v>
      </c>
      <c r="G112" s="40">
        <v>1</v>
      </c>
      <c r="H112" s="36">
        <v>1</v>
      </c>
      <c r="I112" s="40">
        <v>0</v>
      </c>
      <c r="J112" s="36">
        <v>0</v>
      </c>
      <c r="K112" s="40">
        <v>0</v>
      </c>
      <c r="L112" s="36">
        <v>0</v>
      </c>
      <c r="M112" s="40">
        <v>1</v>
      </c>
      <c r="N112" s="36">
        <v>0</v>
      </c>
      <c r="O112" s="40">
        <v>0</v>
      </c>
      <c r="P112" s="36">
        <v>0</v>
      </c>
      <c r="Q112" s="40">
        <v>0</v>
      </c>
      <c r="R112" s="36">
        <v>0</v>
      </c>
      <c r="S112" s="40">
        <v>2</v>
      </c>
      <c r="T112" s="36">
        <v>0</v>
      </c>
      <c r="U112" s="40">
        <v>0</v>
      </c>
      <c r="V112" s="36">
        <v>0</v>
      </c>
      <c r="W112" s="40">
        <v>3</v>
      </c>
      <c r="X112" s="36">
        <v>0</v>
      </c>
      <c r="Y112" s="40">
        <v>1</v>
      </c>
      <c r="Z112" s="36">
        <v>0</v>
      </c>
      <c r="AA112" s="40">
        <v>1</v>
      </c>
      <c r="AB112" s="36">
        <v>0</v>
      </c>
      <c r="AC112" s="40">
        <v>2</v>
      </c>
      <c r="AD112" s="36">
        <v>0</v>
      </c>
      <c r="AE112" s="40">
        <v>0</v>
      </c>
      <c r="AF112" s="36">
        <v>0</v>
      </c>
      <c r="AG112" s="41">
        <v>0</v>
      </c>
      <c r="AH112" s="281"/>
      <c r="AI112" s="12"/>
      <c r="AJ112" s="2359"/>
      <c r="AK112" s="2361"/>
      <c r="AL112" s="2352"/>
      <c r="AM112" s="2352"/>
      <c r="AN112" s="2352"/>
      <c r="AO112" s="2352"/>
      <c r="AP112" s="2352"/>
      <c r="AQ112" s="2352"/>
      <c r="AR112" s="2352"/>
      <c r="AS112" s="2352"/>
      <c r="AT112" s="2352"/>
      <c r="AU112" s="2353"/>
      <c r="AV112" s="13"/>
      <c r="AW112" s="13"/>
      <c r="AX112" s="13"/>
      <c r="AY112" s="13"/>
      <c r="CG112" s="15">
        <v>0</v>
      </c>
      <c r="CH112" s="15"/>
      <c r="CI112" s="15"/>
      <c r="CJ112" s="15"/>
      <c r="CK112" s="15"/>
      <c r="CL112" s="15"/>
      <c r="CM112" s="15"/>
      <c r="CN112" s="15"/>
    </row>
    <row r="113" spans="1:92" ht="15.75" customHeight="1" x14ac:dyDescent="0.2">
      <c r="A113" s="4970"/>
      <c r="B113" s="1893" t="s">
        <v>137</v>
      </c>
      <c r="C113" s="234">
        <f t="shared" si="19"/>
        <v>0</v>
      </c>
      <c r="D113" s="235">
        <f t="shared" si="18"/>
        <v>0</v>
      </c>
      <c r="E113" s="236">
        <f t="shared" si="18"/>
        <v>0</v>
      </c>
      <c r="F113" s="36"/>
      <c r="G113" s="40"/>
      <c r="H113" s="36"/>
      <c r="I113" s="40"/>
      <c r="J113" s="36"/>
      <c r="K113" s="40"/>
      <c r="L113" s="36"/>
      <c r="M113" s="40"/>
      <c r="N113" s="36"/>
      <c r="O113" s="40"/>
      <c r="P113" s="36"/>
      <c r="Q113" s="40"/>
      <c r="R113" s="36"/>
      <c r="S113" s="40"/>
      <c r="T113" s="36"/>
      <c r="U113" s="40"/>
      <c r="V113" s="36"/>
      <c r="W113" s="40"/>
      <c r="X113" s="36"/>
      <c r="Y113" s="40"/>
      <c r="Z113" s="36"/>
      <c r="AA113" s="40"/>
      <c r="AB113" s="36"/>
      <c r="AC113" s="40"/>
      <c r="AD113" s="36"/>
      <c r="AE113" s="40"/>
      <c r="AF113" s="36"/>
      <c r="AG113" s="41"/>
      <c r="AH113" s="281"/>
      <c r="AI113" s="12"/>
      <c r="AJ113" s="7"/>
      <c r="AK113" s="14"/>
      <c r="AL113" s="14"/>
      <c r="AM113" s="14"/>
      <c r="AN113" s="2362"/>
      <c r="AO113" s="2362"/>
      <c r="AP113" s="2362"/>
      <c r="AQ113" s="2362"/>
      <c r="AR113" s="2362"/>
      <c r="AS113" s="2362"/>
      <c r="AT113" s="2362"/>
      <c r="AU113" s="2362"/>
      <c r="AV113" s="2362"/>
      <c r="AW113" s="2353"/>
      <c r="AX113" s="13"/>
      <c r="AY113" s="13"/>
      <c r="BZ113" s="2"/>
      <c r="CG113" s="15">
        <v>0</v>
      </c>
      <c r="CH113" s="15"/>
      <c r="CI113" s="15"/>
      <c r="CJ113" s="15"/>
      <c r="CK113" s="15"/>
      <c r="CL113" s="15"/>
      <c r="CM113" s="15"/>
      <c r="CN113" s="15"/>
    </row>
    <row r="114" spans="1:92" ht="22.5" customHeight="1" x14ac:dyDescent="0.2">
      <c r="A114" s="4970"/>
      <c r="B114" s="286" t="s">
        <v>138</v>
      </c>
      <c r="C114" s="234">
        <f t="shared" si="19"/>
        <v>0</v>
      </c>
      <c r="D114" s="235">
        <f t="shared" si="18"/>
        <v>0</v>
      </c>
      <c r="E114" s="236">
        <f t="shared" si="18"/>
        <v>0</v>
      </c>
      <c r="F114" s="36"/>
      <c r="G114" s="40"/>
      <c r="H114" s="36"/>
      <c r="I114" s="40"/>
      <c r="J114" s="36"/>
      <c r="K114" s="40"/>
      <c r="L114" s="36"/>
      <c r="M114" s="40"/>
      <c r="N114" s="36"/>
      <c r="O114" s="40"/>
      <c r="P114" s="36"/>
      <c r="Q114" s="40"/>
      <c r="R114" s="36"/>
      <c r="S114" s="40"/>
      <c r="T114" s="36"/>
      <c r="U114" s="40"/>
      <c r="V114" s="36"/>
      <c r="W114" s="40"/>
      <c r="X114" s="36"/>
      <c r="Y114" s="40"/>
      <c r="Z114" s="36"/>
      <c r="AA114" s="40"/>
      <c r="AB114" s="36"/>
      <c r="AC114" s="40"/>
      <c r="AD114" s="36"/>
      <c r="AE114" s="40"/>
      <c r="AF114" s="36"/>
      <c r="AG114" s="41"/>
      <c r="AH114" s="3"/>
      <c r="AL114" s="2352"/>
      <c r="AM114" s="2352"/>
      <c r="AN114" s="2352"/>
      <c r="AO114" s="2352"/>
      <c r="AP114" s="2352"/>
      <c r="AQ114" s="2352"/>
      <c r="AR114" s="2352"/>
      <c r="AS114" s="2352"/>
      <c r="AT114" s="2352"/>
      <c r="AU114" s="2353"/>
      <c r="AV114" s="13"/>
      <c r="AW114" s="13"/>
      <c r="AX114" s="13"/>
      <c r="AY114" s="13"/>
      <c r="CG114" s="15">
        <v>0</v>
      </c>
      <c r="CH114" s="15"/>
      <c r="CI114" s="15"/>
      <c r="CJ114" s="15"/>
      <c r="CK114" s="15"/>
      <c r="CL114" s="15"/>
      <c r="CM114" s="15"/>
      <c r="CN114" s="15"/>
    </row>
    <row r="115" spans="1:92" ht="16.350000000000001" customHeight="1" x14ac:dyDescent="0.2">
      <c r="A115" s="5734"/>
      <c r="B115" s="88" t="s">
        <v>139</v>
      </c>
      <c r="C115" s="287">
        <f t="shared" si="19"/>
        <v>0</v>
      </c>
      <c r="D115" s="288">
        <f t="shared" si="18"/>
        <v>0</v>
      </c>
      <c r="E115" s="1892">
        <f t="shared" si="18"/>
        <v>0</v>
      </c>
      <c r="F115" s="43"/>
      <c r="G115" s="63"/>
      <c r="H115" s="43"/>
      <c r="I115" s="63"/>
      <c r="J115" s="43"/>
      <c r="K115" s="63"/>
      <c r="L115" s="43"/>
      <c r="M115" s="63"/>
      <c r="N115" s="43"/>
      <c r="O115" s="63"/>
      <c r="P115" s="43"/>
      <c r="Q115" s="63"/>
      <c r="R115" s="43"/>
      <c r="S115" s="63"/>
      <c r="T115" s="43"/>
      <c r="U115" s="63"/>
      <c r="V115" s="43"/>
      <c r="W115" s="63"/>
      <c r="X115" s="43"/>
      <c r="Y115" s="63"/>
      <c r="Z115" s="43"/>
      <c r="AA115" s="63"/>
      <c r="AB115" s="43"/>
      <c r="AC115" s="63"/>
      <c r="AD115" s="43"/>
      <c r="AE115" s="63"/>
      <c r="AF115" s="43"/>
      <c r="AG115" s="48"/>
      <c r="AH115" s="3"/>
      <c r="AL115" s="2352"/>
      <c r="AM115" s="2352"/>
      <c r="AN115" s="2352"/>
      <c r="AO115" s="2352"/>
      <c r="AP115" s="2352"/>
      <c r="AQ115" s="2352"/>
      <c r="AR115" s="2352"/>
      <c r="AS115" s="2352"/>
      <c r="AT115" s="2352"/>
      <c r="AU115" s="2353"/>
      <c r="AV115" s="13"/>
      <c r="AW115" s="13"/>
      <c r="AX115" s="13"/>
      <c r="AY115" s="13"/>
      <c r="CG115" s="15">
        <v>0</v>
      </c>
      <c r="CH115" s="15"/>
      <c r="CI115" s="15"/>
      <c r="CJ115" s="15"/>
      <c r="CK115" s="15"/>
      <c r="CL115" s="15"/>
      <c r="CM115" s="15"/>
      <c r="CN115" s="15"/>
    </row>
    <row r="116" spans="1:92" ht="23.25" customHeight="1" x14ac:dyDescent="0.2">
      <c r="A116" s="963" t="s">
        <v>140</v>
      </c>
      <c r="B116" s="963"/>
      <c r="AL116" s="2352"/>
      <c r="AM116" s="2352"/>
      <c r="AN116" s="2352"/>
      <c r="AO116" s="2352"/>
      <c r="AP116" s="2352"/>
      <c r="AQ116" s="2352"/>
      <c r="AR116" s="2352"/>
      <c r="AS116" s="2352"/>
      <c r="AT116" s="2352"/>
      <c r="AU116" s="2353"/>
      <c r="AV116" s="13"/>
      <c r="AW116" s="13"/>
      <c r="AX116" s="13"/>
      <c r="AY116" s="13"/>
      <c r="CG116" s="15">
        <v>0</v>
      </c>
      <c r="CH116" s="15"/>
      <c r="CI116" s="15"/>
      <c r="CJ116" s="15"/>
      <c r="CK116" s="15"/>
      <c r="CL116" s="15"/>
      <c r="CM116" s="15"/>
      <c r="CN116" s="15"/>
    </row>
    <row r="117" spans="1:92" ht="16.350000000000001" customHeight="1" x14ac:dyDescent="0.2">
      <c r="A117" s="4905" t="s">
        <v>71</v>
      </c>
      <c r="B117" s="4889"/>
      <c r="C117" s="5698" t="s">
        <v>72</v>
      </c>
      <c r="D117" s="5698"/>
      <c r="E117" s="5698"/>
      <c r="F117" s="5721" t="s">
        <v>85</v>
      </c>
      <c r="G117" s="5721"/>
      <c r="H117" s="5721"/>
      <c r="I117" s="5721"/>
      <c r="J117" s="5721"/>
      <c r="K117" s="5721"/>
      <c r="L117" s="5721"/>
      <c r="M117" s="5721"/>
      <c r="N117" s="5721"/>
      <c r="O117" s="5721"/>
      <c r="P117" s="5721"/>
      <c r="Q117" s="5721"/>
      <c r="R117" s="5721"/>
      <c r="S117" s="5721"/>
      <c r="T117" s="5721"/>
      <c r="U117" s="5721"/>
      <c r="V117" s="5721"/>
      <c r="W117" s="5721"/>
      <c r="X117" s="5721"/>
      <c r="Y117" s="5721"/>
      <c r="Z117" s="5721"/>
      <c r="AA117" s="5721"/>
      <c r="AB117" s="5721"/>
      <c r="AC117" s="5721"/>
      <c r="AD117" s="5721"/>
      <c r="AE117" s="5721"/>
      <c r="AF117" s="5721"/>
      <c r="AG117" s="5735"/>
      <c r="AH117" s="5736" t="s">
        <v>141</v>
      </c>
      <c r="AI117" s="5737"/>
      <c r="AJ117" s="5737"/>
      <c r="AK117" s="5738"/>
      <c r="AL117" s="290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13"/>
      <c r="AX117" s="13"/>
      <c r="AY117" s="13"/>
      <c r="CG117" s="15">
        <v>0</v>
      </c>
      <c r="CH117" s="15"/>
      <c r="CI117" s="15"/>
      <c r="CJ117" s="15"/>
      <c r="CK117" s="15"/>
      <c r="CL117" s="15"/>
      <c r="CM117" s="15"/>
      <c r="CN117" s="15"/>
    </row>
    <row r="118" spans="1:92" ht="16.350000000000001" customHeight="1" x14ac:dyDescent="0.2">
      <c r="A118" s="4728"/>
      <c r="B118" s="4729"/>
      <c r="C118" s="5009"/>
      <c r="D118" s="5009"/>
      <c r="E118" s="5009"/>
      <c r="F118" s="5739" t="s">
        <v>119</v>
      </c>
      <c r="G118" s="5739"/>
      <c r="H118" s="5739" t="s">
        <v>120</v>
      </c>
      <c r="I118" s="5739"/>
      <c r="J118" s="5721" t="s">
        <v>121</v>
      </c>
      <c r="K118" s="5721"/>
      <c r="L118" s="5721" t="s">
        <v>122</v>
      </c>
      <c r="M118" s="5721"/>
      <c r="N118" s="5721" t="s">
        <v>123</v>
      </c>
      <c r="O118" s="5721"/>
      <c r="P118" s="5721" t="s">
        <v>124</v>
      </c>
      <c r="Q118" s="5721"/>
      <c r="R118" s="5739" t="s">
        <v>125</v>
      </c>
      <c r="S118" s="5739"/>
      <c r="T118" s="5721" t="s">
        <v>126</v>
      </c>
      <c r="U118" s="5721"/>
      <c r="V118" s="5721" t="s">
        <v>127</v>
      </c>
      <c r="W118" s="5721"/>
      <c r="X118" s="5721" t="s">
        <v>128</v>
      </c>
      <c r="Y118" s="5721"/>
      <c r="Z118" s="5721" t="s">
        <v>129</v>
      </c>
      <c r="AA118" s="5721"/>
      <c r="AB118" s="5721" t="s">
        <v>130</v>
      </c>
      <c r="AC118" s="5721"/>
      <c r="AD118" s="5721" t="s">
        <v>131</v>
      </c>
      <c r="AE118" s="5721"/>
      <c r="AF118" s="5721" t="s">
        <v>132</v>
      </c>
      <c r="AG118" s="5735"/>
      <c r="AH118" s="4889" t="s">
        <v>142</v>
      </c>
      <c r="AI118" s="5698" t="s">
        <v>143</v>
      </c>
      <c r="AJ118" s="5698" t="s">
        <v>144</v>
      </c>
      <c r="AK118" s="5698" t="s">
        <v>145</v>
      </c>
      <c r="AL118" s="290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13"/>
      <c r="AX118" s="13"/>
      <c r="AY118" s="13"/>
      <c r="CG118" s="15">
        <v>0</v>
      </c>
      <c r="CH118" s="15"/>
      <c r="CI118" s="15"/>
      <c r="CJ118" s="15"/>
      <c r="CK118" s="15"/>
      <c r="CL118" s="15"/>
      <c r="CM118" s="15"/>
      <c r="CN118" s="15"/>
    </row>
    <row r="119" spans="1:92" ht="33" customHeight="1" x14ac:dyDescent="0.2">
      <c r="A119" s="5727"/>
      <c r="B119" s="5728"/>
      <c r="C119" s="2302" t="s">
        <v>97</v>
      </c>
      <c r="D119" s="2309" t="s">
        <v>62</v>
      </c>
      <c r="E119" s="2311" t="s">
        <v>98</v>
      </c>
      <c r="F119" s="2310" t="s">
        <v>62</v>
      </c>
      <c r="G119" s="1879" t="s">
        <v>98</v>
      </c>
      <c r="H119" s="2310" t="s">
        <v>62</v>
      </c>
      <c r="I119" s="1879" t="s">
        <v>98</v>
      </c>
      <c r="J119" s="2310" t="s">
        <v>62</v>
      </c>
      <c r="K119" s="1879" t="s">
        <v>98</v>
      </c>
      <c r="L119" s="2310" t="s">
        <v>62</v>
      </c>
      <c r="M119" s="1879" t="s">
        <v>98</v>
      </c>
      <c r="N119" s="2310" t="s">
        <v>62</v>
      </c>
      <c r="O119" s="1879" t="s">
        <v>98</v>
      </c>
      <c r="P119" s="2310" t="s">
        <v>62</v>
      </c>
      <c r="Q119" s="1879" t="s">
        <v>98</v>
      </c>
      <c r="R119" s="2310" t="s">
        <v>62</v>
      </c>
      <c r="S119" s="1879" t="s">
        <v>98</v>
      </c>
      <c r="T119" s="2310" t="s">
        <v>62</v>
      </c>
      <c r="U119" s="1879" t="s">
        <v>98</v>
      </c>
      <c r="V119" s="2310" t="s">
        <v>62</v>
      </c>
      <c r="W119" s="1879" t="s">
        <v>98</v>
      </c>
      <c r="X119" s="2310" t="s">
        <v>62</v>
      </c>
      <c r="Y119" s="1879" t="s">
        <v>98</v>
      </c>
      <c r="Z119" s="2310" t="s">
        <v>62</v>
      </c>
      <c r="AA119" s="1879" t="s">
        <v>98</v>
      </c>
      <c r="AB119" s="2310" t="s">
        <v>62</v>
      </c>
      <c r="AC119" s="1879" t="s">
        <v>98</v>
      </c>
      <c r="AD119" s="2310" t="s">
        <v>62</v>
      </c>
      <c r="AE119" s="1879" t="s">
        <v>98</v>
      </c>
      <c r="AF119" s="2310" t="s">
        <v>62</v>
      </c>
      <c r="AG119" s="680" t="s">
        <v>98</v>
      </c>
      <c r="AH119" s="5728"/>
      <c r="AI119" s="5734"/>
      <c r="AJ119" s="5734"/>
      <c r="AK119" s="5734"/>
      <c r="AL119" s="290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13"/>
      <c r="AX119" s="13"/>
      <c r="AY119" s="13"/>
      <c r="CG119" s="15">
        <v>0</v>
      </c>
      <c r="CH119" s="15"/>
      <c r="CI119" s="15"/>
      <c r="CJ119" s="15"/>
      <c r="CK119" s="15"/>
      <c r="CL119" s="15"/>
      <c r="CM119" s="15"/>
      <c r="CN119" s="15"/>
    </row>
    <row r="120" spans="1:92" ht="16.350000000000001" customHeight="1" x14ac:dyDescent="0.2">
      <c r="A120" s="5709" t="s">
        <v>146</v>
      </c>
      <c r="B120" s="5710"/>
      <c r="C120" s="2356">
        <f>SUM(D120:E120)</f>
        <v>27</v>
      </c>
      <c r="D120" s="2357">
        <f>SUM(F120+H120+J120+L120+N120+P120+R120+T120+V120+X120+Z120+AB120+AD120+AF120)</f>
        <v>11</v>
      </c>
      <c r="E120" s="2358">
        <f t="shared" ref="D120:E125" si="20">SUM(G120+I120+K120+M120+O120+Q120+S120+U120+W120+Y120+AA120+AC120+AE120+AG120)</f>
        <v>16</v>
      </c>
      <c r="F120" s="2290">
        <v>0</v>
      </c>
      <c r="G120" s="2316">
        <v>0</v>
      </c>
      <c r="H120" s="2290">
        <v>0</v>
      </c>
      <c r="I120" s="2316">
        <v>0</v>
      </c>
      <c r="J120" s="2290">
        <v>0</v>
      </c>
      <c r="K120" s="2316">
        <v>0</v>
      </c>
      <c r="L120" s="2290">
        <v>1</v>
      </c>
      <c r="M120" s="2316">
        <v>0</v>
      </c>
      <c r="N120" s="2290">
        <v>0</v>
      </c>
      <c r="O120" s="2316">
        <v>1</v>
      </c>
      <c r="P120" s="2290">
        <v>0</v>
      </c>
      <c r="Q120" s="2316">
        <v>0</v>
      </c>
      <c r="R120" s="2290">
        <v>1</v>
      </c>
      <c r="S120" s="2316">
        <v>0</v>
      </c>
      <c r="T120" s="2290">
        <v>1</v>
      </c>
      <c r="U120" s="2316">
        <v>0</v>
      </c>
      <c r="V120" s="2290">
        <v>3</v>
      </c>
      <c r="W120" s="2316">
        <v>2</v>
      </c>
      <c r="X120" s="2290">
        <v>2</v>
      </c>
      <c r="Y120" s="2316">
        <v>5</v>
      </c>
      <c r="Z120" s="2290">
        <v>0</v>
      </c>
      <c r="AA120" s="2316">
        <v>3</v>
      </c>
      <c r="AB120" s="2290">
        <v>1</v>
      </c>
      <c r="AC120" s="2316">
        <v>5</v>
      </c>
      <c r="AD120" s="2290">
        <v>1</v>
      </c>
      <c r="AE120" s="2316">
        <v>0</v>
      </c>
      <c r="AF120" s="2290">
        <v>1</v>
      </c>
      <c r="AG120" s="2317">
        <v>0</v>
      </c>
      <c r="AH120" s="2316">
        <v>2</v>
      </c>
      <c r="AI120" s="2319">
        <v>0</v>
      </c>
      <c r="AJ120" s="2319">
        <v>25</v>
      </c>
      <c r="AK120" s="2319">
        <v>0</v>
      </c>
      <c r="AL120" s="290"/>
      <c r="AM120" s="32"/>
      <c r="AN120" s="32"/>
      <c r="AO120" s="32"/>
      <c r="AP120" s="32"/>
      <c r="AQ120" s="32"/>
      <c r="AR120" s="32"/>
      <c r="AS120" s="32"/>
      <c r="AT120" s="32"/>
      <c r="AU120" s="32"/>
      <c r="AV120" s="32"/>
      <c r="AW120" s="13"/>
      <c r="AX120" s="13"/>
      <c r="AY120" s="13"/>
      <c r="CG120" s="15">
        <v>0</v>
      </c>
      <c r="CH120" s="15"/>
      <c r="CI120" s="15"/>
      <c r="CJ120" s="15"/>
      <c r="CK120" s="15"/>
      <c r="CL120" s="15"/>
      <c r="CM120" s="15"/>
      <c r="CN120" s="15"/>
    </row>
    <row r="121" spans="1:92" ht="25.35" customHeight="1" x14ac:dyDescent="0.2">
      <c r="A121" s="5698" t="s">
        <v>134</v>
      </c>
      <c r="B121" s="2289" t="s">
        <v>135</v>
      </c>
      <c r="C121" s="2313">
        <f t="shared" ref="C121:C125" si="21">SUM(D121:E121)</f>
        <v>0</v>
      </c>
      <c r="D121" s="2314">
        <f t="shared" si="20"/>
        <v>0</v>
      </c>
      <c r="E121" s="2315">
        <f t="shared" si="20"/>
        <v>0</v>
      </c>
      <c r="F121" s="2290"/>
      <c r="G121" s="2316"/>
      <c r="H121" s="2290"/>
      <c r="I121" s="2316"/>
      <c r="J121" s="2290"/>
      <c r="K121" s="2316"/>
      <c r="L121" s="2290"/>
      <c r="M121" s="2316"/>
      <c r="N121" s="2290"/>
      <c r="O121" s="2316"/>
      <c r="P121" s="2290"/>
      <c r="Q121" s="2316"/>
      <c r="R121" s="2290"/>
      <c r="S121" s="2316"/>
      <c r="T121" s="2290"/>
      <c r="U121" s="2316"/>
      <c r="V121" s="2290"/>
      <c r="W121" s="2316"/>
      <c r="X121" s="2290"/>
      <c r="Y121" s="2316"/>
      <c r="Z121" s="2290"/>
      <c r="AA121" s="2316"/>
      <c r="AB121" s="2290"/>
      <c r="AC121" s="2316"/>
      <c r="AD121" s="2290"/>
      <c r="AE121" s="2316"/>
      <c r="AF121" s="2290"/>
      <c r="AG121" s="2317"/>
      <c r="AH121" s="2316"/>
      <c r="AI121" s="2319"/>
      <c r="AJ121" s="2319"/>
      <c r="AK121" s="2319"/>
      <c r="AL121" s="290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13"/>
      <c r="AX121" s="13"/>
      <c r="AY121" s="13"/>
      <c r="CG121" s="15">
        <v>0</v>
      </c>
      <c r="CH121" s="15"/>
      <c r="CI121" s="15"/>
      <c r="CJ121" s="15"/>
      <c r="CK121" s="15"/>
      <c r="CL121" s="15"/>
      <c r="CM121" s="15"/>
      <c r="CN121" s="15"/>
    </row>
    <row r="122" spans="1:92" ht="16.350000000000001" customHeight="1" x14ac:dyDescent="0.2">
      <c r="A122" s="4970"/>
      <c r="B122" s="1893" t="s">
        <v>136</v>
      </c>
      <c r="C122" s="234">
        <f t="shared" si="21"/>
        <v>27</v>
      </c>
      <c r="D122" s="235">
        <f t="shared" si="20"/>
        <v>11</v>
      </c>
      <c r="E122" s="236">
        <f t="shared" si="20"/>
        <v>16</v>
      </c>
      <c r="F122" s="36">
        <v>0</v>
      </c>
      <c r="G122" s="40">
        <v>0</v>
      </c>
      <c r="H122" s="36">
        <v>0</v>
      </c>
      <c r="I122" s="40">
        <v>0</v>
      </c>
      <c r="J122" s="36">
        <v>0</v>
      </c>
      <c r="K122" s="40">
        <v>0</v>
      </c>
      <c r="L122" s="36">
        <v>1</v>
      </c>
      <c r="M122" s="40">
        <v>0</v>
      </c>
      <c r="N122" s="36">
        <v>0</v>
      </c>
      <c r="O122" s="40">
        <v>1</v>
      </c>
      <c r="P122" s="36">
        <v>0</v>
      </c>
      <c r="Q122" s="40">
        <v>0</v>
      </c>
      <c r="R122" s="36">
        <v>1</v>
      </c>
      <c r="S122" s="40">
        <v>0</v>
      </c>
      <c r="T122" s="36">
        <v>1</v>
      </c>
      <c r="U122" s="40">
        <v>0</v>
      </c>
      <c r="V122" s="36">
        <v>3</v>
      </c>
      <c r="W122" s="40">
        <v>2</v>
      </c>
      <c r="X122" s="36">
        <v>2</v>
      </c>
      <c r="Y122" s="40">
        <v>5</v>
      </c>
      <c r="Z122" s="36">
        <v>0</v>
      </c>
      <c r="AA122" s="40">
        <v>3</v>
      </c>
      <c r="AB122" s="36">
        <v>1</v>
      </c>
      <c r="AC122" s="40">
        <v>5</v>
      </c>
      <c r="AD122" s="36">
        <v>1</v>
      </c>
      <c r="AE122" s="40">
        <v>0</v>
      </c>
      <c r="AF122" s="36">
        <v>1</v>
      </c>
      <c r="AG122" s="238">
        <v>0</v>
      </c>
      <c r="AH122" s="40">
        <v>2</v>
      </c>
      <c r="AI122" s="240">
        <v>0</v>
      </c>
      <c r="AJ122" s="240">
        <v>25</v>
      </c>
      <c r="AK122" s="240">
        <v>0</v>
      </c>
      <c r="AL122" s="290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13"/>
      <c r="AX122" s="13"/>
      <c r="AY122" s="13"/>
      <c r="CG122" s="15">
        <v>0</v>
      </c>
      <c r="CH122" s="15"/>
      <c r="CI122" s="15"/>
      <c r="CJ122" s="15"/>
      <c r="CK122" s="15"/>
      <c r="CL122" s="15"/>
      <c r="CM122" s="15"/>
      <c r="CN122" s="15"/>
    </row>
    <row r="123" spans="1:92" ht="18.75" customHeight="1" x14ac:dyDescent="0.2">
      <c r="A123" s="4970"/>
      <c r="B123" s="1893" t="s">
        <v>137</v>
      </c>
      <c r="C123" s="234">
        <f t="shared" si="21"/>
        <v>0</v>
      </c>
      <c r="D123" s="235">
        <f t="shared" si="20"/>
        <v>0</v>
      </c>
      <c r="E123" s="236">
        <f t="shared" si="20"/>
        <v>0</v>
      </c>
      <c r="F123" s="36"/>
      <c r="G123" s="40"/>
      <c r="H123" s="36"/>
      <c r="I123" s="40"/>
      <c r="J123" s="36"/>
      <c r="K123" s="40"/>
      <c r="L123" s="36"/>
      <c r="M123" s="40"/>
      <c r="N123" s="36"/>
      <c r="O123" s="40"/>
      <c r="P123" s="36"/>
      <c r="Q123" s="40"/>
      <c r="R123" s="36"/>
      <c r="S123" s="40"/>
      <c r="T123" s="36"/>
      <c r="U123" s="40"/>
      <c r="V123" s="36"/>
      <c r="W123" s="40"/>
      <c r="X123" s="36"/>
      <c r="Y123" s="40"/>
      <c r="Z123" s="36"/>
      <c r="AA123" s="40"/>
      <c r="AB123" s="36"/>
      <c r="AC123" s="40"/>
      <c r="AD123" s="36"/>
      <c r="AE123" s="40"/>
      <c r="AF123" s="36"/>
      <c r="AG123" s="238"/>
      <c r="AH123" s="40"/>
      <c r="AI123" s="240"/>
      <c r="AJ123" s="240"/>
      <c r="AK123" s="240"/>
      <c r="AL123" s="293"/>
      <c r="AM123" s="14"/>
      <c r="AN123" s="2362"/>
      <c r="AO123" s="2362"/>
      <c r="AP123" s="2362"/>
      <c r="AQ123" s="2362"/>
      <c r="AR123" s="2362"/>
      <c r="AS123" s="2362"/>
      <c r="AT123" s="2362"/>
      <c r="AU123" s="2363"/>
      <c r="AV123" s="2363"/>
      <c r="AW123" s="13"/>
      <c r="AX123" s="13"/>
      <c r="AY123" s="13"/>
      <c r="BZ123" s="2"/>
      <c r="CG123" s="15"/>
      <c r="CH123" s="15"/>
      <c r="CI123" s="15"/>
      <c r="CJ123" s="15"/>
      <c r="CK123" s="15"/>
      <c r="CL123" s="15"/>
      <c r="CM123" s="15"/>
      <c r="CN123" s="15"/>
    </row>
    <row r="124" spans="1:92" ht="24.75" customHeight="1" x14ac:dyDescent="0.2">
      <c r="A124" s="4970"/>
      <c r="B124" s="286" t="s">
        <v>138</v>
      </c>
      <c r="C124" s="234">
        <f t="shared" si="21"/>
        <v>0</v>
      </c>
      <c r="D124" s="235">
        <f t="shared" si="20"/>
        <v>0</v>
      </c>
      <c r="E124" s="236">
        <f t="shared" si="20"/>
        <v>0</v>
      </c>
      <c r="F124" s="36"/>
      <c r="G124" s="40"/>
      <c r="H124" s="36"/>
      <c r="I124" s="40"/>
      <c r="J124" s="36"/>
      <c r="K124" s="40"/>
      <c r="L124" s="36"/>
      <c r="M124" s="40"/>
      <c r="N124" s="36"/>
      <c r="O124" s="40"/>
      <c r="P124" s="36"/>
      <c r="Q124" s="40"/>
      <c r="R124" s="36"/>
      <c r="S124" s="40"/>
      <c r="T124" s="36"/>
      <c r="U124" s="40"/>
      <c r="V124" s="36"/>
      <c r="W124" s="40"/>
      <c r="X124" s="36"/>
      <c r="Y124" s="40"/>
      <c r="Z124" s="36"/>
      <c r="AA124" s="40"/>
      <c r="AB124" s="36"/>
      <c r="AC124" s="40"/>
      <c r="AD124" s="36"/>
      <c r="AE124" s="40"/>
      <c r="AF124" s="36"/>
      <c r="AG124" s="238"/>
      <c r="AH124" s="40"/>
      <c r="AI124" s="240"/>
      <c r="AJ124" s="240"/>
      <c r="AK124" s="240"/>
      <c r="AL124" s="2364"/>
      <c r="AM124" s="2362"/>
      <c r="AN124" s="2362"/>
      <c r="AO124" s="2362"/>
      <c r="AP124" s="2362"/>
      <c r="AQ124" s="2362"/>
      <c r="AR124" s="2365"/>
      <c r="AS124" s="2362"/>
      <c r="AT124" s="2362"/>
      <c r="AU124" s="2366"/>
      <c r="AV124" s="13"/>
      <c r="AW124" s="13"/>
      <c r="AX124" s="13"/>
      <c r="AY124" s="13"/>
      <c r="CG124" s="15"/>
      <c r="CH124" s="15"/>
      <c r="CI124" s="15"/>
      <c r="CJ124" s="15"/>
      <c r="CK124" s="15"/>
      <c r="CL124" s="15"/>
      <c r="CM124" s="15"/>
      <c r="CN124" s="15"/>
    </row>
    <row r="125" spans="1:92" ht="16.350000000000001" customHeight="1" x14ac:dyDescent="0.2">
      <c r="A125" s="5734"/>
      <c r="B125" s="88" t="s">
        <v>139</v>
      </c>
      <c r="C125" s="287">
        <f t="shared" si="21"/>
        <v>0</v>
      </c>
      <c r="D125" s="288">
        <f t="shared" si="20"/>
        <v>0</v>
      </c>
      <c r="E125" s="1892">
        <f t="shared" si="20"/>
        <v>0</v>
      </c>
      <c r="F125" s="43"/>
      <c r="G125" s="63"/>
      <c r="H125" s="43"/>
      <c r="I125" s="63"/>
      <c r="J125" s="43"/>
      <c r="K125" s="63"/>
      <c r="L125" s="43"/>
      <c r="M125" s="63"/>
      <c r="N125" s="43"/>
      <c r="O125" s="63"/>
      <c r="P125" s="43"/>
      <c r="Q125" s="63"/>
      <c r="R125" s="43"/>
      <c r="S125" s="63"/>
      <c r="T125" s="43"/>
      <c r="U125" s="63"/>
      <c r="V125" s="43"/>
      <c r="W125" s="63"/>
      <c r="X125" s="43"/>
      <c r="Y125" s="63"/>
      <c r="Z125" s="43"/>
      <c r="AA125" s="63"/>
      <c r="AB125" s="43"/>
      <c r="AC125" s="63"/>
      <c r="AD125" s="43"/>
      <c r="AE125" s="63"/>
      <c r="AF125" s="43"/>
      <c r="AG125" s="245"/>
      <c r="AH125" s="63"/>
      <c r="AI125" s="298"/>
      <c r="AJ125" s="298"/>
      <c r="AK125" s="298"/>
      <c r="AL125" s="2367"/>
      <c r="AM125" s="2352"/>
      <c r="AN125" s="2352"/>
      <c r="AO125" s="2352"/>
      <c r="AP125" s="2352"/>
      <c r="AQ125" s="2352"/>
      <c r="AR125" s="2368"/>
      <c r="AS125" s="2352"/>
      <c r="AT125" s="2352"/>
      <c r="AU125" s="2366"/>
      <c r="AV125" s="13"/>
      <c r="AW125" s="13"/>
      <c r="AX125" s="13"/>
      <c r="AY125" s="13"/>
      <c r="CA125" s="4" t="str">
        <f>IF(C125&gt;C124+C123,"* Los Ingresos de pacientes dependientes severos con escaras DEBEN estar incluidos en los Ingresos de pacientes dependientes severos Oncológicos o No Oncológicos. ","")</f>
        <v/>
      </c>
      <c r="CG125" s="15"/>
      <c r="CH125" s="15"/>
      <c r="CI125" s="15"/>
      <c r="CJ125" s="15"/>
      <c r="CK125" s="15"/>
      <c r="CL125" s="15"/>
      <c r="CM125" s="15"/>
      <c r="CN125" s="15"/>
    </row>
    <row r="126" spans="1:92" ht="27" customHeight="1" x14ac:dyDescent="0.2">
      <c r="A126" s="963" t="s">
        <v>147</v>
      </c>
      <c r="B126" s="963"/>
      <c r="AK126" s="16"/>
      <c r="AL126" s="16"/>
      <c r="AM126" s="16"/>
      <c r="AN126" s="16"/>
      <c r="AO126" s="16"/>
      <c r="AP126" s="16"/>
      <c r="AQ126" s="16"/>
      <c r="AR126" s="16"/>
      <c r="AS126" s="2352"/>
      <c r="AT126" s="2352"/>
      <c r="AU126" s="2366"/>
      <c r="AV126" s="13"/>
      <c r="AW126" s="13"/>
      <c r="AX126" s="13"/>
      <c r="AY126" s="13"/>
      <c r="CG126" s="15"/>
      <c r="CH126" s="15"/>
      <c r="CI126" s="15"/>
      <c r="CJ126" s="15"/>
      <c r="CK126" s="15"/>
      <c r="CL126" s="15"/>
      <c r="CM126" s="15"/>
      <c r="CN126" s="15"/>
    </row>
    <row r="127" spans="1:92" ht="16.350000000000001" customHeight="1" x14ac:dyDescent="0.25">
      <c r="A127" s="4905" t="s">
        <v>71</v>
      </c>
      <c r="B127" s="4889"/>
      <c r="C127" s="4905" t="s">
        <v>72</v>
      </c>
      <c r="D127" s="4789"/>
      <c r="E127" s="4889"/>
      <c r="F127" s="5707" t="s">
        <v>73</v>
      </c>
      <c r="G127" s="5714"/>
      <c r="H127" s="5714"/>
      <c r="I127" s="5714"/>
      <c r="J127" s="5714"/>
      <c r="K127" s="5714"/>
      <c r="L127" s="5714"/>
      <c r="M127" s="5714"/>
      <c r="N127" s="5714"/>
      <c r="O127" s="5714"/>
      <c r="P127" s="5714"/>
      <c r="Q127" s="5714"/>
      <c r="R127" s="5714"/>
      <c r="S127" s="5714"/>
      <c r="T127" s="5714"/>
      <c r="U127" s="5714"/>
      <c r="V127" s="5714"/>
      <c r="W127" s="5714"/>
      <c r="X127" s="5714"/>
      <c r="Y127" s="5714"/>
      <c r="Z127" s="5714"/>
      <c r="AA127" s="5714"/>
      <c r="AB127" s="5714"/>
      <c r="AC127" s="5714"/>
      <c r="AD127" s="5714"/>
      <c r="AE127" s="5714"/>
      <c r="AF127" s="5714"/>
      <c r="AG127" s="5715"/>
      <c r="AH127" s="5738" t="s">
        <v>141</v>
      </c>
      <c r="AI127" s="5740"/>
      <c r="AJ127" s="5740"/>
      <c r="AK127" s="301"/>
      <c r="AL127" s="16"/>
      <c r="AM127" s="16"/>
      <c r="AN127" s="16"/>
      <c r="AO127" s="16"/>
      <c r="AP127" s="16"/>
      <c r="AQ127" s="16"/>
      <c r="AR127" s="16"/>
      <c r="AS127" s="2352"/>
      <c r="AT127" s="2352"/>
      <c r="AU127" s="2366"/>
      <c r="AV127" s="13"/>
      <c r="AW127" s="13"/>
      <c r="AX127" s="13"/>
      <c r="AY127" s="13"/>
      <c r="CG127" s="15">
        <v>0</v>
      </c>
      <c r="CH127" s="15"/>
      <c r="CI127" s="15"/>
      <c r="CJ127" s="15"/>
      <c r="CK127" s="15"/>
      <c r="CL127" s="15"/>
      <c r="CM127" s="15"/>
      <c r="CN127" s="15"/>
    </row>
    <row r="128" spans="1:92" ht="16.350000000000001" customHeight="1" x14ac:dyDescent="0.2">
      <c r="A128" s="4728"/>
      <c r="B128" s="4729"/>
      <c r="C128" s="4728"/>
      <c r="D128" s="4816"/>
      <c r="E128" s="4729"/>
      <c r="F128" s="5729" t="s">
        <v>148</v>
      </c>
      <c r="G128" s="5730"/>
      <c r="H128" s="5729" t="s">
        <v>120</v>
      </c>
      <c r="I128" s="5730"/>
      <c r="J128" s="5729" t="s">
        <v>121</v>
      </c>
      <c r="K128" s="5730"/>
      <c r="L128" s="5729" t="s">
        <v>122</v>
      </c>
      <c r="M128" s="5730"/>
      <c r="N128" s="5729" t="s">
        <v>123</v>
      </c>
      <c r="O128" s="5730"/>
      <c r="P128" s="5729" t="s">
        <v>124</v>
      </c>
      <c r="Q128" s="5730"/>
      <c r="R128" s="5729" t="s">
        <v>125</v>
      </c>
      <c r="S128" s="5730"/>
      <c r="T128" s="5729" t="s">
        <v>126</v>
      </c>
      <c r="U128" s="5730"/>
      <c r="V128" s="5729" t="s">
        <v>127</v>
      </c>
      <c r="W128" s="5730"/>
      <c r="X128" s="5729" t="s">
        <v>128</v>
      </c>
      <c r="Y128" s="5730"/>
      <c r="Z128" s="5707" t="s">
        <v>129</v>
      </c>
      <c r="AA128" s="5708"/>
      <c r="AB128" s="5707" t="s">
        <v>130</v>
      </c>
      <c r="AC128" s="5708"/>
      <c r="AD128" s="5707" t="s">
        <v>131</v>
      </c>
      <c r="AE128" s="5708"/>
      <c r="AF128" s="5707" t="s">
        <v>132</v>
      </c>
      <c r="AG128" s="5715"/>
      <c r="AH128" s="4889" t="s">
        <v>149</v>
      </c>
      <c r="AI128" s="5698" t="s">
        <v>150</v>
      </c>
      <c r="AJ128" s="5698" t="s">
        <v>144</v>
      </c>
      <c r="AK128" s="302"/>
      <c r="AL128" s="16"/>
      <c r="AM128" s="16"/>
      <c r="AN128" s="16"/>
      <c r="AO128" s="16"/>
      <c r="AP128" s="16"/>
      <c r="AQ128" s="16"/>
      <c r="AR128" s="16"/>
      <c r="AS128" s="2369"/>
      <c r="AT128" s="2369"/>
      <c r="AU128" s="2370"/>
      <c r="AV128" s="13"/>
      <c r="AW128" s="13"/>
      <c r="AX128" s="13"/>
      <c r="AY128" s="13"/>
      <c r="CG128" s="15"/>
      <c r="CH128" s="15"/>
      <c r="CI128" s="15"/>
      <c r="CJ128" s="15"/>
      <c r="CK128" s="15"/>
      <c r="CL128" s="15"/>
      <c r="CM128" s="15"/>
      <c r="CN128" s="15"/>
    </row>
    <row r="129" spans="1:92" ht="27" customHeight="1" x14ac:dyDescent="0.2">
      <c r="A129" s="5727"/>
      <c r="B129" s="5728"/>
      <c r="C129" s="2235" t="s">
        <v>97</v>
      </c>
      <c r="D129" s="2371" t="s">
        <v>62</v>
      </c>
      <c r="E129" s="2372" t="s">
        <v>98</v>
      </c>
      <c r="F129" s="2373" t="s">
        <v>62</v>
      </c>
      <c r="G129" s="1879" t="s">
        <v>98</v>
      </c>
      <c r="H129" s="2373" t="s">
        <v>62</v>
      </c>
      <c r="I129" s="1879" t="s">
        <v>98</v>
      </c>
      <c r="J129" s="2373" t="s">
        <v>62</v>
      </c>
      <c r="K129" s="1879" t="s">
        <v>98</v>
      </c>
      <c r="L129" s="2373" t="s">
        <v>62</v>
      </c>
      <c r="M129" s="1879" t="s">
        <v>98</v>
      </c>
      <c r="N129" s="2373" t="s">
        <v>62</v>
      </c>
      <c r="O129" s="1879" t="s">
        <v>98</v>
      </c>
      <c r="P129" s="2373" t="s">
        <v>62</v>
      </c>
      <c r="Q129" s="1879" t="s">
        <v>98</v>
      </c>
      <c r="R129" s="2373" t="s">
        <v>62</v>
      </c>
      <c r="S129" s="1879" t="s">
        <v>98</v>
      </c>
      <c r="T129" s="2373" t="s">
        <v>62</v>
      </c>
      <c r="U129" s="1879" t="s">
        <v>98</v>
      </c>
      <c r="V129" s="2373" t="s">
        <v>62</v>
      </c>
      <c r="W129" s="1879" t="s">
        <v>98</v>
      </c>
      <c r="X129" s="2373" t="s">
        <v>62</v>
      </c>
      <c r="Y129" s="1879" t="s">
        <v>98</v>
      </c>
      <c r="Z129" s="2373" t="s">
        <v>62</v>
      </c>
      <c r="AA129" s="1879" t="s">
        <v>98</v>
      </c>
      <c r="AB129" s="2373" t="s">
        <v>62</v>
      </c>
      <c r="AC129" s="1879" t="s">
        <v>98</v>
      </c>
      <c r="AD129" s="2373" t="s">
        <v>62</v>
      </c>
      <c r="AE129" s="1879" t="s">
        <v>98</v>
      </c>
      <c r="AF129" s="2373" t="s">
        <v>62</v>
      </c>
      <c r="AG129" s="680" t="s">
        <v>98</v>
      </c>
      <c r="AH129" s="5728"/>
      <c r="AI129" s="5734"/>
      <c r="AJ129" s="5734"/>
      <c r="AK129" s="302"/>
      <c r="AL129" s="16"/>
      <c r="AM129" s="16"/>
      <c r="AN129" s="16"/>
      <c r="AO129" s="16"/>
      <c r="AP129" s="16"/>
      <c r="AQ129" s="16"/>
      <c r="AR129" s="16"/>
      <c r="AS129" s="2369"/>
      <c r="AT129" s="2369"/>
      <c r="AU129" s="2370"/>
      <c r="AV129" s="13"/>
      <c r="AW129" s="13"/>
      <c r="AX129" s="13"/>
      <c r="AY129" s="13"/>
      <c r="CG129" s="15"/>
      <c r="CH129" s="15"/>
      <c r="CI129" s="15"/>
      <c r="CJ129" s="15"/>
      <c r="CK129" s="15"/>
      <c r="CL129" s="15"/>
      <c r="CM129" s="15"/>
      <c r="CN129" s="15"/>
    </row>
    <row r="130" spans="1:92" ht="16.350000000000001" customHeight="1" x14ac:dyDescent="0.2">
      <c r="A130" s="5749" t="s">
        <v>151</v>
      </c>
      <c r="B130" s="5750"/>
      <c r="C130" s="2374">
        <f>SUM(D130:E130)</f>
        <v>0</v>
      </c>
      <c r="D130" s="2375">
        <f>SUM(F130+H130+J130+L130+N130+P130+R130+T130+V130+X130+Z130+AB130+AD130+AF130)</f>
        <v>0</v>
      </c>
      <c r="E130" s="1897">
        <f>SUM(G130+I130+K130+M130+O130+Q130+S130+U130+W130+Y130+AA130+AC130+AE130+AG130)</f>
        <v>0</v>
      </c>
      <c r="F130" s="145"/>
      <c r="G130" s="137"/>
      <c r="H130" s="145"/>
      <c r="I130" s="137"/>
      <c r="J130" s="145"/>
      <c r="K130" s="137"/>
      <c r="L130" s="145"/>
      <c r="M130" s="137"/>
      <c r="N130" s="145"/>
      <c r="O130" s="137"/>
      <c r="P130" s="145"/>
      <c r="Q130" s="137"/>
      <c r="R130" s="145"/>
      <c r="S130" s="137"/>
      <c r="T130" s="145"/>
      <c r="U130" s="137"/>
      <c r="V130" s="145"/>
      <c r="W130" s="137"/>
      <c r="X130" s="145"/>
      <c r="Y130" s="137"/>
      <c r="Z130" s="145"/>
      <c r="AA130" s="137"/>
      <c r="AB130" s="145"/>
      <c r="AC130" s="137"/>
      <c r="AD130" s="145"/>
      <c r="AE130" s="137"/>
      <c r="AF130" s="145"/>
      <c r="AG130" s="2376"/>
      <c r="AH130" s="149"/>
      <c r="AI130" s="2377"/>
      <c r="AJ130" s="2377"/>
      <c r="AK130" s="16"/>
      <c r="AL130" s="16"/>
      <c r="AM130" s="16"/>
      <c r="AN130" s="16"/>
      <c r="AO130" s="16"/>
      <c r="AP130" s="16"/>
      <c r="AQ130" s="16"/>
      <c r="AR130" s="16"/>
      <c r="AS130" s="2378"/>
      <c r="AT130" s="2378"/>
      <c r="AU130" s="2370"/>
      <c r="AV130" s="13"/>
      <c r="AW130" s="13"/>
      <c r="AX130" s="13"/>
      <c r="AY130" s="13"/>
      <c r="CG130" s="15"/>
      <c r="CH130" s="15"/>
      <c r="CI130" s="15"/>
      <c r="CJ130" s="15"/>
      <c r="CK130" s="15"/>
      <c r="CL130" s="15"/>
      <c r="CM130" s="15"/>
      <c r="CN130" s="15"/>
    </row>
    <row r="131" spans="1:92" ht="16.350000000000001" customHeight="1" x14ac:dyDescent="0.2">
      <c r="A131" s="4838" t="s">
        <v>152</v>
      </c>
      <c r="B131" s="4839"/>
      <c r="C131" s="303">
        <f>SUM(D131:E131)</f>
        <v>0</v>
      </c>
      <c r="D131" s="304">
        <f t="shared" ref="D131:E134" si="22">SUM(F131+H131+J131+L131+N131+P131+R131+T131+V131+X131+Z131+AB131+AD131+AF131)</f>
        <v>0</v>
      </c>
      <c r="E131" s="305">
        <f t="shared" si="22"/>
        <v>0</v>
      </c>
      <c r="F131" s="58"/>
      <c r="G131" s="60"/>
      <c r="H131" s="58"/>
      <c r="I131" s="60"/>
      <c r="J131" s="58"/>
      <c r="K131" s="60"/>
      <c r="L131" s="58"/>
      <c r="M131" s="60"/>
      <c r="N131" s="58"/>
      <c r="O131" s="60"/>
      <c r="P131" s="58"/>
      <c r="Q131" s="60"/>
      <c r="R131" s="58"/>
      <c r="S131" s="60"/>
      <c r="T131" s="58"/>
      <c r="U131" s="60"/>
      <c r="V131" s="58"/>
      <c r="W131" s="60"/>
      <c r="X131" s="58"/>
      <c r="Y131" s="60"/>
      <c r="Z131" s="58"/>
      <c r="AA131" s="60"/>
      <c r="AB131" s="58"/>
      <c r="AC131" s="60"/>
      <c r="AD131" s="58"/>
      <c r="AE131" s="60"/>
      <c r="AF131" s="58"/>
      <c r="AG131" s="306"/>
      <c r="AH131" s="60"/>
      <c r="AI131" s="307"/>
      <c r="AJ131" s="307"/>
      <c r="AK131" s="53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13"/>
      <c r="AX131" s="13"/>
      <c r="AY131" s="13"/>
      <c r="CG131" s="15"/>
      <c r="CH131" s="15"/>
      <c r="CI131" s="15"/>
      <c r="CJ131" s="15"/>
      <c r="CK131" s="15"/>
      <c r="CL131" s="15"/>
      <c r="CM131" s="15"/>
      <c r="CN131" s="15"/>
    </row>
    <row r="132" spans="1:92" ht="17.25" customHeight="1" x14ac:dyDescent="0.2">
      <c r="A132" s="5751" t="s">
        <v>153</v>
      </c>
      <c r="B132" s="1895" t="s">
        <v>154</v>
      </c>
      <c r="C132" s="2374">
        <f>SUM(D132:E132)</f>
        <v>0</v>
      </c>
      <c r="D132" s="2375">
        <f t="shared" si="22"/>
        <v>0</v>
      </c>
      <c r="E132" s="1897">
        <f t="shared" si="22"/>
        <v>0</v>
      </c>
      <c r="F132" s="145"/>
      <c r="G132" s="137"/>
      <c r="H132" s="145"/>
      <c r="I132" s="137"/>
      <c r="J132" s="145"/>
      <c r="K132" s="137"/>
      <c r="L132" s="145"/>
      <c r="M132" s="137"/>
      <c r="N132" s="145"/>
      <c r="O132" s="137"/>
      <c r="P132" s="145"/>
      <c r="Q132" s="137"/>
      <c r="R132" s="145"/>
      <c r="S132" s="137"/>
      <c r="T132" s="145"/>
      <c r="U132" s="137"/>
      <c r="V132" s="145"/>
      <c r="W132" s="137"/>
      <c r="X132" s="145"/>
      <c r="Y132" s="137"/>
      <c r="Z132" s="145"/>
      <c r="AA132" s="137"/>
      <c r="AB132" s="145"/>
      <c r="AC132" s="137"/>
      <c r="AD132" s="145"/>
      <c r="AE132" s="137"/>
      <c r="AF132" s="145"/>
      <c r="AG132" s="2376"/>
      <c r="AH132" s="137"/>
      <c r="AI132" s="2377"/>
      <c r="AJ132" s="2377"/>
      <c r="AK132" s="14"/>
      <c r="AL132" s="2379"/>
      <c r="AM132" s="14"/>
      <c r="AN132" s="2362"/>
      <c r="AO132" s="2362"/>
      <c r="AP132" s="2362"/>
      <c r="AQ132" s="2362"/>
      <c r="AR132" s="2362"/>
      <c r="AS132" s="2362"/>
      <c r="AT132" s="2362"/>
      <c r="AU132" s="2362"/>
      <c r="AV132" s="2362"/>
      <c r="AW132" s="2353"/>
      <c r="AX132" s="13"/>
      <c r="AY132" s="13"/>
      <c r="BZ132" s="2"/>
      <c r="CG132" s="15">
        <v>0</v>
      </c>
      <c r="CH132" s="15"/>
      <c r="CI132" s="15"/>
      <c r="CJ132" s="15"/>
      <c r="CK132" s="15"/>
      <c r="CL132" s="15"/>
      <c r="CM132" s="15"/>
      <c r="CN132" s="15"/>
    </row>
    <row r="133" spans="1:92" ht="16.350000000000001" customHeight="1" x14ac:dyDescent="0.2">
      <c r="A133" s="5752"/>
      <c r="B133" s="88" t="s">
        <v>155</v>
      </c>
      <c r="C133" s="287">
        <f>SUM(D133:E133)</f>
        <v>0</v>
      </c>
      <c r="D133" s="288">
        <f t="shared" si="22"/>
        <v>0</v>
      </c>
      <c r="E133" s="1892">
        <f t="shared" si="22"/>
        <v>0</v>
      </c>
      <c r="F133" s="43"/>
      <c r="G133" s="63"/>
      <c r="H133" s="43"/>
      <c r="I133" s="63"/>
      <c r="J133" s="43"/>
      <c r="K133" s="63"/>
      <c r="L133" s="43"/>
      <c r="M133" s="63"/>
      <c r="N133" s="43"/>
      <c r="O133" s="63"/>
      <c r="P133" s="43"/>
      <c r="Q133" s="63"/>
      <c r="R133" s="43"/>
      <c r="S133" s="63"/>
      <c r="T133" s="43"/>
      <c r="U133" s="63"/>
      <c r="V133" s="43"/>
      <c r="W133" s="63"/>
      <c r="X133" s="43"/>
      <c r="Y133" s="63"/>
      <c r="Z133" s="43"/>
      <c r="AA133" s="63"/>
      <c r="AB133" s="43"/>
      <c r="AC133" s="63"/>
      <c r="AD133" s="43"/>
      <c r="AE133" s="63"/>
      <c r="AF133" s="43"/>
      <c r="AG133" s="245"/>
      <c r="AH133" s="63"/>
      <c r="AI133" s="298"/>
      <c r="AJ133" s="298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CG133" s="15">
        <v>0</v>
      </c>
      <c r="CH133" s="15"/>
      <c r="CI133" s="15"/>
      <c r="CJ133" s="15"/>
      <c r="CK133" s="15"/>
      <c r="CL133" s="15"/>
      <c r="CM133" s="15"/>
      <c r="CN133" s="15"/>
    </row>
    <row r="134" spans="1:92" ht="16.350000000000001" customHeight="1" x14ac:dyDescent="0.2">
      <c r="A134" s="5753" t="s">
        <v>156</v>
      </c>
      <c r="B134" s="5754"/>
      <c r="C134" s="2380">
        <f>SUM(D134:E134)</f>
        <v>0</v>
      </c>
      <c r="D134" s="2381">
        <f t="shared" si="22"/>
        <v>0</v>
      </c>
      <c r="E134" s="2382">
        <f t="shared" si="22"/>
        <v>0</v>
      </c>
      <c r="F134" s="2383"/>
      <c r="G134" s="2384"/>
      <c r="H134" s="2383"/>
      <c r="I134" s="2384"/>
      <c r="J134" s="2383"/>
      <c r="K134" s="2384"/>
      <c r="L134" s="2383"/>
      <c r="M134" s="2384"/>
      <c r="N134" s="2383"/>
      <c r="O134" s="2384"/>
      <c r="P134" s="2383"/>
      <c r="Q134" s="2384"/>
      <c r="R134" s="2383"/>
      <c r="S134" s="2384"/>
      <c r="T134" s="2383"/>
      <c r="U134" s="2384"/>
      <c r="V134" s="2383"/>
      <c r="W134" s="2384"/>
      <c r="X134" s="2383"/>
      <c r="Y134" s="2384"/>
      <c r="Z134" s="2383"/>
      <c r="AA134" s="2384"/>
      <c r="AB134" s="2383"/>
      <c r="AC134" s="2384"/>
      <c r="AD134" s="2383"/>
      <c r="AE134" s="2384"/>
      <c r="AF134" s="2383"/>
      <c r="AG134" s="2385"/>
      <c r="AH134" s="2384"/>
      <c r="AI134" s="2386"/>
      <c r="AJ134" s="2386"/>
      <c r="AK134" s="13" t="str">
        <f>CA134</f>
        <v/>
      </c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CA134" s="4" t="str">
        <f>IF(C134&gt;C133+C132,"* Los Ingresos de pacientes dependientes severos con escaras DEBEN estar incluidos en los Ingresos de pacientes dependientes severos Oncológicos o No Oncológicos. ","")</f>
        <v/>
      </c>
      <c r="CG134" s="15"/>
      <c r="CH134" s="15"/>
      <c r="CI134" s="15"/>
      <c r="CJ134" s="15"/>
      <c r="CK134" s="15"/>
      <c r="CL134" s="15"/>
      <c r="CM134" s="15"/>
      <c r="CN134" s="15"/>
    </row>
    <row r="135" spans="1:92" ht="24" customHeight="1" x14ac:dyDescent="0.2">
      <c r="A135" s="969" t="s">
        <v>157</v>
      </c>
      <c r="B135" s="969"/>
      <c r="M135" s="2387"/>
      <c r="N135" s="2388"/>
      <c r="O135" s="2301"/>
      <c r="P135" s="2301"/>
      <c r="Q135" s="2301"/>
      <c r="R135" s="2301"/>
      <c r="S135" s="2301"/>
      <c r="T135" s="2301"/>
      <c r="U135" s="2301"/>
      <c r="V135" s="2388"/>
      <c r="W135" s="2301"/>
      <c r="X135" s="2301"/>
      <c r="Y135" s="2301"/>
      <c r="Z135" s="2389"/>
      <c r="AA135" s="2389"/>
      <c r="AB135" s="2297"/>
      <c r="AC135" s="2297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CG135" s="15"/>
      <c r="CH135" s="15"/>
      <c r="CI135" s="15"/>
      <c r="CJ135" s="15"/>
      <c r="CK135" s="15"/>
      <c r="CL135" s="15"/>
      <c r="CM135" s="15"/>
      <c r="CN135" s="15"/>
    </row>
    <row r="136" spans="1:92" ht="16.350000000000001" customHeight="1" x14ac:dyDescent="0.2">
      <c r="A136" s="4905" t="s">
        <v>3</v>
      </c>
      <c r="B136" s="4889"/>
      <c r="C136" s="5741" t="s">
        <v>72</v>
      </c>
      <c r="D136" s="5757"/>
      <c r="E136" s="5742"/>
      <c r="F136" s="5741" t="s">
        <v>129</v>
      </c>
      <c r="G136" s="5742"/>
      <c r="H136" s="5741" t="s">
        <v>130</v>
      </c>
      <c r="I136" s="5742"/>
      <c r="J136" s="5741" t="s">
        <v>131</v>
      </c>
      <c r="K136" s="5742"/>
      <c r="L136" s="5741" t="s">
        <v>132</v>
      </c>
      <c r="M136" s="5742"/>
      <c r="N136" s="2390"/>
      <c r="O136" s="2301"/>
      <c r="P136" s="2301"/>
      <c r="Q136" s="2301"/>
      <c r="R136" s="2301"/>
      <c r="S136" s="2301"/>
      <c r="T136" s="2301"/>
      <c r="U136" s="2301"/>
      <c r="V136" s="2388"/>
      <c r="W136" s="2301"/>
      <c r="X136" s="2301"/>
      <c r="Y136" s="2301"/>
      <c r="Z136" s="2389"/>
      <c r="AA136" s="2389"/>
      <c r="AB136" s="2297"/>
      <c r="AC136" s="2297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CG136" s="15"/>
      <c r="CH136" s="15"/>
      <c r="CI136" s="15"/>
      <c r="CJ136" s="15"/>
      <c r="CK136" s="15"/>
      <c r="CL136" s="15"/>
      <c r="CM136" s="15"/>
      <c r="CN136" s="15"/>
    </row>
    <row r="137" spans="1:92" ht="26.25" customHeight="1" x14ac:dyDescent="0.2">
      <c r="A137" s="5755"/>
      <c r="B137" s="5756"/>
      <c r="C137" s="2235" t="s">
        <v>97</v>
      </c>
      <c r="D137" s="2371" t="s">
        <v>62</v>
      </c>
      <c r="E137" s="2372" t="s">
        <v>98</v>
      </c>
      <c r="F137" s="2235" t="s">
        <v>62</v>
      </c>
      <c r="G137" s="2372" t="s">
        <v>98</v>
      </c>
      <c r="H137" s="2235" t="s">
        <v>62</v>
      </c>
      <c r="I137" s="2372" t="s">
        <v>98</v>
      </c>
      <c r="J137" s="2235" t="s">
        <v>62</v>
      </c>
      <c r="K137" s="2372" t="s">
        <v>98</v>
      </c>
      <c r="L137" s="2235" t="s">
        <v>62</v>
      </c>
      <c r="M137" s="2372" t="s">
        <v>98</v>
      </c>
      <c r="N137" s="2390"/>
      <c r="O137" s="2301"/>
      <c r="P137" s="2301"/>
      <c r="Q137" s="2301"/>
      <c r="R137" s="2301"/>
      <c r="S137" s="2301"/>
      <c r="T137" s="2301"/>
      <c r="U137" s="2301"/>
      <c r="V137" s="2388"/>
      <c r="W137" s="2301"/>
      <c r="X137" s="2301"/>
      <c r="Y137" s="2301"/>
      <c r="Z137" s="2389"/>
      <c r="AA137" s="2389"/>
      <c r="AB137" s="2297"/>
      <c r="AC137" s="2297"/>
      <c r="CG137" s="15"/>
      <c r="CH137" s="15"/>
      <c r="CI137" s="15"/>
      <c r="CJ137" s="15"/>
      <c r="CK137" s="15"/>
      <c r="CL137" s="15"/>
      <c r="CM137" s="15"/>
      <c r="CN137" s="15"/>
    </row>
    <row r="138" spans="1:92" ht="16.350000000000001" customHeight="1" x14ac:dyDescent="0.2">
      <c r="A138" s="4759" t="s">
        <v>158</v>
      </c>
      <c r="B138" s="1895" t="s">
        <v>159</v>
      </c>
      <c r="C138" s="2374">
        <f>SUM(D138:E138)</f>
        <v>0</v>
      </c>
      <c r="D138" s="2375">
        <f t="shared" ref="D138:E140" si="23">SUM(F138+H138+J138+L138)</f>
        <v>0</v>
      </c>
      <c r="E138" s="1897">
        <f t="shared" si="23"/>
        <v>0</v>
      </c>
      <c r="F138" s="55"/>
      <c r="G138" s="57"/>
      <c r="H138" s="55"/>
      <c r="I138" s="57"/>
      <c r="J138" s="55"/>
      <c r="K138" s="57"/>
      <c r="L138" s="55"/>
      <c r="M138" s="57"/>
      <c r="N138" s="2391"/>
      <c r="O138" s="2301"/>
      <c r="P138" s="2301"/>
      <c r="Q138" s="2301"/>
      <c r="R138" s="2301"/>
      <c r="S138" s="2301"/>
      <c r="T138" s="2301"/>
      <c r="U138" s="2301"/>
      <c r="V138" s="2388"/>
      <c r="W138" s="2301"/>
      <c r="X138" s="2301"/>
      <c r="Y138" s="2301"/>
      <c r="Z138" s="2389"/>
      <c r="AA138" s="2389"/>
      <c r="AB138" s="2297"/>
      <c r="AC138" s="2297"/>
      <c r="CG138" s="15"/>
      <c r="CH138" s="15"/>
      <c r="CI138" s="15"/>
      <c r="CJ138" s="15"/>
      <c r="CK138" s="15"/>
      <c r="CL138" s="15"/>
      <c r="CM138" s="15"/>
      <c r="CN138" s="15"/>
    </row>
    <row r="139" spans="1:92" ht="16.350000000000001" customHeight="1" x14ac:dyDescent="0.2">
      <c r="A139" s="4970"/>
      <c r="B139" s="1893" t="s">
        <v>160</v>
      </c>
      <c r="C139" s="234">
        <f>SUM(D139:E139)</f>
        <v>0</v>
      </c>
      <c r="D139" s="235">
        <f t="shared" si="23"/>
        <v>0</v>
      </c>
      <c r="E139" s="236">
        <f t="shared" si="23"/>
        <v>0</v>
      </c>
      <c r="F139" s="55"/>
      <c r="G139" s="57"/>
      <c r="H139" s="55"/>
      <c r="I139" s="57"/>
      <c r="J139" s="55"/>
      <c r="K139" s="57"/>
      <c r="L139" s="55"/>
      <c r="M139" s="57"/>
      <c r="N139" s="2391"/>
      <c r="O139" s="2301"/>
      <c r="P139" s="2301"/>
      <c r="Q139" s="2301"/>
      <c r="R139" s="2301"/>
      <c r="S139" s="2301"/>
      <c r="T139" s="2301"/>
      <c r="U139" s="2301"/>
      <c r="V139" s="2388"/>
      <c r="W139" s="2301"/>
      <c r="X139" s="2389"/>
      <c r="Y139" s="2389"/>
      <c r="Z139" s="2389"/>
      <c r="AA139" s="2389"/>
      <c r="AB139" s="2297"/>
      <c r="AC139" s="2297"/>
      <c r="CG139" s="15"/>
      <c r="CH139" s="15"/>
      <c r="CI139" s="15"/>
      <c r="CJ139" s="15"/>
      <c r="CK139" s="15"/>
      <c r="CL139" s="15"/>
      <c r="CM139" s="15"/>
      <c r="CN139" s="15"/>
    </row>
    <row r="140" spans="1:92" ht="18.75" customHeight="1" x14ac:dyDescent="0.2">
      <c r="A140" s="4970"/>
      <c r="B140" s="140" t="s">
        <v>161</v>
      </c>
      <c r="C140" s="303">
        <f>SUM(D140:E140)</f>
        <v>0</v>
      </c>
      <c r="D140" s="304">
        <f t="shared" si="23"/>
        <v>0</v>
      </c>
      <c r="E140" s="305">
        <f t="shared" si="23"/>
        <v>0</v>
      </c>
      <c r="F140" s="55"/>
      <c r="G140" s="57"/>
      <c r="H140" s="55"/>
      <c r="I140" s="57"/>
      <c r="J140" s="55"/>
      <c r="K140" s="57"/>
      <c r="L140" s="55"/>
      <c r="M140" s="57"/>
      <c r="N140" s="319"/>
      <c r="O140" s="12"/>
      <c r="P140" s="12"/>
      <c r="Q140" s="12"/>
      <c r="R140" s="12"/>
      <c r="S140" s="12"/>
      <c r="T140" s="12"/>
      <c r="U140" s="2388"/>
      <c r="V140" s="2301"/>
      <c r="W140" s="2301"/>
      <c r="X140" s="2301"/>
      <c r="Y140" s="2301"/>
      <c r="Z140" s="2301"/>
      <c r="AA140" s="2301"/>
      <c r="AB140" s="2301"/>
      <c r="AC140" s="2301"/>
      <c r="AD140" s="2301"/>
      <c r="AE140" s="2301"/>
      <c r="AF140" s="2301"/>
      <c r="AG140" s="2301"/>
      <c r="AH140" s="2388"/>
      <c r="AI140" s="2301"/>
      <c r="AJ140" s="2389"/>
      <c r="AK140" s="2389"/>
      <c r="AL140" s="2389"/>
      <c r="AM140" s="2389"/>
      <c r="AN140" s="2297"/>
      <c r="AO140" s="2297"/>
      <c r="CG140" s="15"/>
      <c r="CH140" s="15"/>
      <c r="CI140" s="15"/>
      <c r="CJ140" s="15"/>
      <c r="CK140" s="15"/>
      <c r="CL140" s="15"/>
      <c r="CM140" s="15"/>
      <c r="CN140" s="15"/>
    </row>
    <row r="141" spans="1:92" ht="16.350000000000001" customHeight="1" x14ac:dyDescent="0.2">
      <c r="A141" s="5743" t="s">
        <v>162</v>
      </c>
      <c r="B141" s="5743"/>
      <c r="C141" s="2283">
        <f>SUM(C138:C140)</f>
        <v>0</v>
      </c>
      <c r="D141" s="2284">
        <f>SUM(D138:D140)</f>
        <v>0</v>
      </c>
      <c r="E141" s="2392">
        <f>SUM(E138:E140)</f>
        <v>0</v>
      </c>
      <c r="F141" s="2283">
        <f t="shared" ref="F141:M141" si="24">SUM(F138:F140)</f>
        <v>0</v>
      </c>
      <c r="G141" s="2392">
        <f t="shared" si="24"/>
        <v>0</v>
      </c>
      <c r="H141" s="2283">
        <f t="shared" si="24"/>
        <v>0</v>
      </c>
      <c r="I141" s="2392">
        <f t="shared" si="24"/>
        <v>0</v>
      </c>
      <c r="J141" s="2283">
        <f t="shared" si="24"/>
        <v>0</v>
      </c>
      <c r="K141" s="2392">
        <f t="shared" si="24"/>
        <v>0</v>
      </c>
      <c r="L141" s="2283">
        <f t="shared" si="24"/>
        <v>0</v>
      </c>
      <c r="M141" s="2392">
        <f t="shared" si="24"/>
        <v>0</v>
      </c>
      <c r="N141" s="319"/>
      <c r="O141" s="12"/>
      <c r="P141" s="12"/>
      <c r="Q141" s="12"/>
      <c r="R141" s="12"/>
      <c r="S141" s="12"/>
      <c r="T141" s="12"/>
      <c r="U141" s="2388"/>
      <c r="V141" s="2301"/>
      <c r="W141" s="2301"/>
      <c r="X141" s="2301"/>
      <c r="Y141" s="2301"/>
      <c r="Z141" s="2301"/>
      <c r="AA141" s="2301"/>
      <c r="AB141" s="2301"/>
      <c r="AC141" s="2301"/>
      <c r="AD141" s="2301"/>
      <c r="AE141" s="2301"/>
      <c r="AF141" s="2301"/>
      <c r="AG141" s="2301"/>
      <c r="AH141" s="2388"/>
      <c r="AI141" s="2301"/>
      <c r="AJ141" s="2389"/>
      <c r="AK141" s="2389"/>
      <c r="AL141" s="2389"/>
      <c r="AM141" s="2389"/>
      <c r="AN141" s="2297"/>
      <c r="AO141" s="2297"/>
      <c r="CG141" s="15"/>
      <c r="CH141" s="15"/>
      <c r="CI141" s="15"/>
      <c r="CJ141" s="15"/>
      <c r="CK141" s="15"/>
      <c r="CL141" s="15"/>
      <c r="CM141" s="15"/>
      <c r="CN141" s="15"/>
    </row>
    <row r="142" spans="1:92" ht="16.350000000000001" customHeight="1" x14ac:dyDescent="0.2">
      <c r="A142" s="4759" t="s">
        <v>163</v>
      </c>
      <c r="B142" s="127" t="s">
        <v>164</v>
      </c>
      <c r="C142" s="320">
        <f>SUM(D142:E142)</f>
        <v>0</v>
      </c>
      <c r="D142" s="321">
        <f t="shared" ref="D142:E145" si="25">SUM(F142+H142+J142+L142)</f>
        <v>0</v>
      </c>
      <c r="E142" s="322">
        <f t="shared" si="25"/>
        <v>0</v>
      </c>
      <c r="F142" s="55"/>
      <c r="G142" s="57"/>
      <c r="H142" s="55"/>
      <c r="I142" s="57"/>
      <c r="J142" s="55"/>
      <c r="K142" s="57"/>
      <c r="L142" s="55"/>
      <c r="M142" s="57"/>
      <c r="N142" s="319"/>
      <c r="O142" s="12"/>
      <c r="P142" s="12"/>
      <c r="Q142" s="12"/>
      <c r="R142" s="12"/>
      <c r="S142" s="12"/>
      <c r="T142" s="12"/>
      <c r="U142" s="126"/>
      <c r="V142" s="2393"/>
      <c r="W142" s="2393"/>
      <c r="X142" s="2393"/>
      <c r="Y142" s="2393"/>
      <c r="Z142" s="2393"/>
      <c r="AA142" s="2393"/>
      <c r="AB142" s="2393"/>
      <c r="AC142" s="2393"/>
      <c r="AD142" s="2393"/>
      <c r="AE142" s="2393"/>
      <c r="AF142" s="2393"/>
      <c r="AG142" s="2393"/>
      <c r="AH142" s="2394"/>
      <c r="AI142" s="2393"/>
      <c r="AJ142" s="2395"/>
      <c r="AK142" s="2395"/>
      <c r="AL142" s="2395"/>
      <c r="AM142" s="2395"/>
      <c r="AN142" s="2396"/>
      <c r="AO142" s="2396"/>
      <c r="CG142" s="15"/>
      <c r="CH142" s="15"/>
      <c r="CI142" s="15"/>
      <c r="CJ142" s="15"/>
      <c r="CK142" s="15"/>
      <c r="CL142" s="15"/>
      <c r="CM142" s="15"/>
      <c r="CN142" s="15"/>
    </row>
    <row r="143" spans="1:92" ht="16.350000000000001" customHeight="1" x14ac:dyDescent="0.2">
      <c r="A143" s="4970"/>
      <c r="B143" s="1893" t="s">
        <v>165</v>
      </c>
      <c r="C143" s="234">
        <f>SUM(D143:E143)</f>
        <v>0</v>
      </c>
      <c r="D143" s="235">
        <f t="shared" si="25"/>
        <v>0</v>
      </c>
      <c r="E143" s="236">
        <f t="shared" si="25"/>
        <v>0</v>
      </c>
      <c r="F143" s="36"/>
      <c r="G143" s="40"/>
      <c r="H143" s="36"/>
      <c r="I143" s="40"/>
      <c r="J143" s="36"/>
      <c r="K143" s="40"/>
      <c r="L143" s="36"/>
      <c r="M143" s="40"/>
      <c r="N143" s="319"/>
      <c r="O143" s="12"/>
      <c r="P143" s="12"/>
      <c r="Q143" s="12"/>
      <c r="R143" s="12"/>
      <c r="S143" s="12"/>
      <c r="T143" s="12"/>
      <c r="U143" s="2397"/>
      <c r="V143" s="2393"/>
      <c r="W143" s="2393"/>
      <c r="X143" s="2393"/>
      <c r="Y143" s="2393"/>
      <c r="Z143" s="2393"/>
      <c r="AA143" s="2393"/>
      <c r="AB143" s="2393"/>
      <c r="AC143" s="2393"/>
      <c r="AD143" s="2393"/>
      <c r="AE143" s="2393"/>
      <c r="AF143" s="2393"/>
      <c r="AG143" s="2393"/>
      <c r="AH143" s="2394"/>
      <c r="AI143" s="2393"/>
      <c r="AJ143" s="2395"/>
      <c r="AK143" s="2395"/>
      <c r="AL143" s="2395"/>
      <c r="AM143" s="2395"/>
      <c r="AN143" s="2396"/>
      <c r="AO143" s="2396"/>
      <c r="CG143" s="15"/>
      <c r="CH143" s="15"/>
      <c r="CI143" s="15"/>
      <c r="CJ143" s="15"/>
      <c r="CK143" s="15"/>
      <c r="CL143" s="15"/>
      <c r="CM143" s="15"/>
      <c r="CN143" s="15"/>
    </row>
    <row r="144" spans="1:92" ht="16.350000000000001" customHeight="1" x14ac:dyDescent="0.2">
      <c r="A144" s="4970"/>
      <c r="B144" s="1893" t="s">
        <v>166</v>
      </c>
      <c r="C144" s="234">
        <f>SUM(D144:E144)</f>
        <v>0</v>
      </c>
      <c r="D144" s="235">
        <f t="shared" si="25"/>
        <v>0</v>
      </c>
      <c r="E144" s="236">
        <f t="shared" si="25"/>
        <v>0</v>
      </c>
      <c r="F144" s="36"/>
      <c r="G144" s="40"/>
      <c r="H144" s="36"/>
      <c r="I144" s="40"/>
      <c r="J144" s="36"/>
      <c r="K144" s="40"/>
      <c r="L144" s="36"/>
      <c r="M144" s="40"/>
      <c r="N144" s="3"/>
      <c r="O144" s="12"/>
      <c r="P144" s="12"/>
      <c r="Q144" s="12"/>
      <c r="R144" s="12"/>
      <c r="S144" s="12"/>
      <c r="T144" s="12"/>
      <c r="U144" s="2397"/>
      <c r="V144" s="2393"/>
      <c r="W144" s="2393"/>
      <c r="X144" s="2393"/>
      <c r="Y144" s="2393"/>
      <c r="Z144" s="2393"/>
      <c r="AA144" s="2393"/>
      <c r="AB144" s="2393"/>
      <c r="AC144" s="2393"/>
      <c r="AD144" s="2393"/>
      <c r="AE144" s="2393"/>
      <c r="AF144" s="2393"/>
      <c r="AG144" s="2393"/>
      <c r="AH144" s="2394"/>
      <c r="AI144" s="2393"/>
      <c r="AJ144" s="2395"/>
      <c r="AK144" s="2395"/>
      <c r="AL144" s="2395"/>
      <c r="AM144" s="2395"/>
      <c r="AN144" s="2396"/>
      <c r="AO144" s="2396"/>
      <c r="CG144" s="15"/>
      <c r="CH144" s="15"/>
      <c r="CI144" s="15"/>
      <c r="CJ144" s="15"/>
      <c r="CK144" s="15"/>
      <c r="CL144" s="15"/>
      <c r="CM144" s="15"/>
      <c r="CN144" s="15"/>
    </row>
    <row r="145" spans="1:92" ht="14.25" customHeight="1" x14ac:dyDescent="0.2">
      <c r="A145" s="5744"/>
      <c r="B145" s="323" t="s">
        <v>167</v>
      </c>
      <c r="C145" s="303">
        <f>SUM(D145:E145)</f>
        <v>0</v>
      </c>
      <c r="D145" s="304">
        <f t="shared" si="25"/>
        <v>0</v>
      </c>
      <c r="E145" s="305">
        <f t="shared" si="25"/>
        <v>0</v>
      </c>
      <c r="F145" s="58"/>
      <c r="G145" s="60"/>
      <c r="H145" s="58"/>
      <c r="I145" s="60"/>
      <c r="J145" s="58"/>
      <c r="K145" s="60"/>
      <c r="L145" s="58"/>
      <c r="M145" s="60"/>
      <c r="N145" s="324"/>
      <c r="O145" s="259"/>
      <c r="P145" s="259"/>
      <c r="Q145" s="325"/>
      <c r="R145" s="325"/>
      <c r="S145" s="14"/>
      <c r="T145" s="2398"/>
      <c r="U145" s="14"/>
      <c r="V145" s="14"/>
      <c r="W145" s="14"/>
      <c r="X145" s="2399"/>
      <c r="Y145" s="2399"/>
      <c r="Z145" s="2399"/>
      <c r="AA145" s="2399"/>
      <c r="AB145" s="2399"/>
      <c r="AC145" s="2399"/>
      <c r="AD145" s="2399"/>
      <c r="AE145" s="2399"/>
      <c r="AF145" s="2400"/>
      <c r="AG145" s="2395"/>
      <c r="AH145" s="2395"/>
      <c r="AI145" s="2395"/>
      <c r="AJ145" s="2401"/>
      <c r="AK145" s="2395"/>
      <c r="AL145" s="2395"/>
      <c r="AM145" s="2395"/>
      <c r="AN145" s="2395"/>
      <c r="AO145" s="2395"/>
      <c r="AP145" s="2395"/>
      <c r="AQ145" s="2395"/>
      <c r="BZ145" s="2"/>
      <c r="CG145" s="15">
        <v>0</v>
      </c>
      <c r="CH145" s="15"/>
      <c r="CI145" s="15"/>
      <c r="CJ145" s="15"/>
      <c r="CK145" s="15"/>
      <c r="CL145" s="15"/>
      <c r="CM145" s="15"/>
      <c r="CN145" s="15"/>
    </row>
    <row r="146" spans="1:92" ht="16.350000000000001" customHeight="1" x14ac:dyDescent="0.2">
      <c r="A146" s="5745" t="s">
        <v>162</v>
      </c>
      <c r="B146" s="5746"/>
      <c r="C146" s="2402">
        <f>SUM(C142:C145)</f>
        <v>0</v>
      </c>
      <c r="D146" s="2403">
        <f>SUM(D142:D145)</f>
        <v>0</v>
      </c>
      <c r="E146" s="2404">
        <f>SUM(E142:E145)</f>
        <v>0</v>
      </c>
      <c r="F146" s="2402">
        <f>SUM(F142:F145)</f>
        <v>0</v>
      </c>
      <c r="G146" s="2404">
        <f t="shared" ref="G146:M146" si="26">SUM(G142:G145)</f>
        <v>0</v>
      </c>
      <c r="H146" s="2402">
        <f t="shared" si="26"/>
        <v>0</v>
      </c>
      <c r="I146" s="2404">
        <f t="shared" si="26"/>
        <v>0</v>
      </c>
      <c r="J146" s="2402">
        <f t="shared" si="26"/>
        <v>0</v>
      </c>
      <c r="K146" s="2404">
        <f t="shared" si="26"/>
        <v>0</v>
      </c>
      <c r="L146" s="2402">
        <f t="shared" si="26"/>
        <v>0</v>
      </c>
      <c r="M146" s="2404">
        <f t="shared" si="26"/>
        <v>0</v>
      </c>
      <c r="N146" s="3"/>
      <c r="Q146" s="5747"/>
      <c r="R146" s="5748"/>
      <c r="S146" s="5758"/>
      <c r="T146" s="5758"/>
      <c r="U146" s="5758"/>
      <c r="V146" s="5758"/>
      <c r="W146" s="5758"/>
      <c r="X146" s="5758"/>
      <c r="Y146" s="5758"/>
      <c r="Z146" s="5758"/>
      <c r="AA146" s="2405"/>
      <c r="AB146" s="2406"/>
      <c r="AC146" s="2406"/>
      <c r="AD146" s="2406"/>
      <c r="AE146" s="2399"/>
      <c r="AF146" s="2395"/>
      <c r="AG146" s="2395"/>
      <c r="AH146" s="2395"/>
      <c r="AI146" s="2407"/>
      <c r="AJ146" s="2407"/>
      <c r="AK146" s="2407"/>
      <c r="AL146" s="2407"/>
      <c r="AM146" s="2408"/>
      <c r="AN146" s="2393"/>
      <c r="AO146" s="2393"/>
      <c r="AP146" s="2393"/>
      <c r="AQ146" s="2393"/>
      <c r="AR146" s="2393"/>
      <c r="AS146" s="2393"/>
      <c r="AT146" s="2393"/>
      <c r="CG146" s="15"/>
      <c r="CH146" s="15"/>
      <c r="CI146" s="15"/>
      <c r="CJ146" s="15"/>
      <c r="CK146" s="15"/>
      <c r="CL146" s="15"/>
      <c r="CM146" s="15"/>
      <c r="CN146" s="15"/>
    </row>
    <row r="147" spans="1:92" ht="16.350000000000001" customHeight="1" x14ac:dyDescent="0.2">
      <c r="A147" s="5759" t="s">
        <v>168</v>
      </c>
      <c r="B147" s="5759"/>
      <c r="C147" s="2409">
        <f>SUM(C141+C146)</f>
        <v>0</v>
      </c>
      <c r="D147" s="2381">
        <f>SUM(D141+D146)</f>
        <v>0</v>
      </c>
      <c r="E147" s="2382">
        <f>SUM(E141+E146)</f>
        <v>0</v>
      </c>
      <c r="F147" s="2409">
        <f>SUM(F141+F146)</f>
        <v>0</v>
      </c>
      <c r="G147" s="2382">
        <f>SUM(G141+G146)</f>
        <v>0</v>
      </c>
      <c r="H147" s="2409">
        <f t="shared" ref="H147:M147" si="27">SUM(H141+H146)</f>
        <v>0</v>
      </c>
      <c r="I147" s="2382">
        <f t="shared" si="27"/>
        <v>0</v>
      </c>
      <c r="J147" s="2409">
        <f t="shared" si="27"/>
        <v>0</v>
      </c>
      <c r="K147" s="2382">
        <f t="shared" si="27"/>
        <v>0</v>
      </c>
      <c r="L147" s="2409">
        <f t="shared" si="27"/>
        <v>0</v>
      </c>
      <c r="M147" s="2382">
        <f t="shared" si="27"/>
        <v>0</v>
      </c>
      <c r="N147" s="3"/>
      <c r="Q147" s="2410"/>
      <c r="R147" s="2411"/>
      <c r="S147" s="2411"/>
      <c r="T147" s="2411"/>
      <c r="U147" s="2411"/>
      <c r="V147" s="2411"/>
      <c r="W147" s="2411"/>
      <c r="X147" s="2411"/>
      <c r="Y147" s="2411"/>
      <c r="Z147" s="2411"/>
      <c r="AA147" s="2405"/>
      <c r="AB147" s="2406"/>
      <c r="AC147" s="2406"/>
      <c r="AD147" s="2406"/>
      <c r="AE147" s="2399"/>
      <c r="AF147" s="2395"/>
      <c r="AG147" s="2395"/>
      <c r="AH147" s="2395"/>
      <c r="AI147" s="2407"/>
      <c r="AJ147" s="2407"/>
      <c r="AK147" s="2407"/>
      <c r="AL147" s="2407"/>
      <c r="AM147" s="2408"/>
      <c r="AN147" s="2393"/>
      <c r="AO147" s="2393"/>
      <c r="AP147" s="2393"/>
      <c r="AQ147" s="2393"/>
      <c r="AR147" s="2393"/>
      <c r="AS147" s="2393"/>
      <c r="AT147" s="2393"/>
      <c r="CG147" s="15"/>
      <c r="CH147" s="15"/>
      <c r="CI147" s="15"/>
      <c r="CJ147" s="15"/>
      <c r="CK147" s="15"/>
      <c r="CL147" s="15"/>
      <c r="CM147" s="15"/>
      <c r="CN147" s="15"/>
    </row>
    <row r="148" spans="1:92" ht="24" customHeight="1" x14ac:dyDescent="0.2">
      <c r="A148" s="969" t="s">
        <v>169</v>
      </c>
      <c r="B148" s="969"/>
      <c r="Q148" s="2405"/>
      <c r="R148" s="2406"/>
      <c r="S148" s="2406"/>
      <c r="T148" s="2406"/>
      <c r="U148" s="2406"/>
      <c r="V148" s="2406"/>
      <c r="W148" s="2406"/>
      <c r="X148" s="2406"/>
      <c r="Y148" s="2412"/>
      <c r="Z148" s="2412"/>
      <c r="AA148" s="2405"/>
      <c r="AB148" s="2406"/>
      <c r="AC148" s="2406"/>
      <c r="AD148" s="2406"/>
      <c r="AE148" s="2399"/>
      <c r="AF148" s="2395"/>
      <c r="AG148" s="2395"/>
      <c r="AH148" s="2395"/>
      <c r="AI148" s="2407"/>
      <c r="AJ148" s="2407"/>
      <c r="AK148" s="2407"/>
      <c r="AL148" s="2407"/>
      <c r="AM148" s="2407"/>
      <c r="AN148" s="2393"/>
      <c r="AO148" s="2393"/>
      <c r="AP148" s="2393"/>
      <c r="AQ148" s="2393"/>
      <c r="AR148" s="2393"/>
      <c r="AS148" s="2393"/>
      <c r="AT148" s="2393"/>
      <c r="CG148" s="15"/>
      <c r="CH148" s="15"/>
      <c r="CI148" s="15"/>
      <c r="CJ148" s="15"/>
      <c r="CK148" s="15"/>
      <c r="CL148" s="15"/>
      <c r="CM148" s="15"/>
      <c r="CN148" s="15"/>
    </row>
    <row r="149" spans="1:92" ht="16.350000000000001" customHeight="1" x14ac:dyDescent="0.2">
      <c r="A149" s="4905" t="s">
        <v>3</v>
      </c>
      <c r="B149" s="4889"/>
      <c r="C149" s="5760" t="s">
        <v>72</v>
      </c>
      <c r="D149" s="5761"/>
      <c r="E149" s="5762"/>
      <c r="F149" s="5760" t="s">
        <v>129</v>
      </c>
      <c r="G149" s="5762"/>
      <c r="H149" s="5760" t="s">
        <v>130</v>
      </c>
      <c r="I149" s="5762"/>
      <c r="J149" s="5760" t="s">
        <v>131</v>
      </c>
      <c r="K149" s="5762"/>
      <c r="L149" s="5760" t="s">
        <v>132</v>
      </c>
      <c r="M149" s="5761"/>
      <c r="N149" s="5763" t="s">
        <v>141</v>
      </c>
      <c r="O149" s="5761"/>
      <c r="P149" s="5762"/>
      <c r="Q149" s="2405"/>
      <c r="R149" s="2406"/>
      <c r="S149" s="2406"/>
      <c r="T149" s="2406"/>
      <c r="U149" s="2406"/>
      <c r="V149" s="2406"/>
      <c r="W149" s="2406"/>
      <c r="X149" s="2406"/>
      <c r="Y149" s="2412"/>
      <c r="Z149" s="2413"/>
      <c r="AA149" s="2414"/>
      <c r="AB149" s="2415"/>
      <c r="AC149" s="2415"/>
      <c r="AD149" s="2415"/>
      <c r="AE149" s="2416"/>
      <c r="AF149" s="2417"/>
      <c r="AG149" s="2417"/>
      <c r="AH149" s="2417"/>
      <c r="AI149" s="2418"/>
      <c r="AJ149" s="2418"/>
      <c r="AK149" s="2418"/>
      <c r="AL149" s="2418"/>
      <c r="AM149" s="2407"/>
      <c r="AN149" s="2393"/>
      <c r="AO149" s="2393"/>
      <c r="AP149" s="2393"/>
      <c r="AQ149" s="2393"/>
      <c r="AR149" s="2393"/>
      <c r="AS149" s="2393"/>
      <c r="AT149" s="2393"/>
      <c r="CG149" s="15"/>
      <c r="CH149" s="15"/>
      <c r="CI149" s="15"/>
      <c r="CJ149" s="15"/>
      <c r="CK149" s="15"/>
      <c r="CL149" s="15"/>
      <c r="CM149" s="15"/>
      <c r="CN149" s="15"/>
    </row>
    <row r="150" spans="1:92" ht="16.350000000000001" customHeight="1" x14ac:dyDescent="0.2">
      <c r="A150" s="5755"/>
      <c r="B150" s="5756"/>
      <c r="C150" s="2419" t="s">
        <v>97</v>
      </c>
      <c r="D150" s="2420" t="s">
        <v>62</v>
      </c>
      <c r="E150" s="2421" t="s">
        <v>98</v>
      </c>
      <c r="F150" s="2419" t="s">
        <v>62</v>
      </c>
      <c r="G150" s="2421" t="s">
        <v>98</v>
      </c>
      <c r="H150" s="2419" t="s">
        <v>62</v>
      </c>
      <c r="I150" s="2421" t="s">
        <v>98</v>
      </c>
      <c r="J150" s="2419" t="s">
        <v>62</v>
      </c>
      <c r="K150" s="2421" t="s">
        <v>98</v>
      </c>
      <c r="L150" s="2419" t="s">
        <v>62</v>
      </c>
      <c r="M150" s="2422" t="s">
        <v>98</v>
      </c>
      <c r="N150" s="2423" t="s">
        <v>142</v>
      </c>
      <c r="O150" s="2420" t="s">
        <v>143</v>
      </c>
      <c r="P150" s="2421" t="s">
        <v>144</v>
      </c>
      <c r="Q150" s="2424"/>
      <c r="R150" s="2406"/>
      <c r="S150" s="2406"/>
      <c r="T150" s="2406"/>
      <c r="U150" s="2406"/>
      <c r="V150" s="2406"/>
      <c r="W150" s="2406"/>
      <c r="X150" s="2406"/>
      <c r="Y150" s="2425"/>
      <c r="Z150" s="2412"/>
      <c r="AA150" s="2406"/>
      <c r="AB150" s="2406"/>
      <c r="AC150" s="2406"/>
      <c r="AD150" s="2406"/>
      <c r="AE150" s="2399"/>
      <c r="AF150" s="2395"/>
      <c r="AG150" s="2395"/>
      <c r="AH150" s="2395"/>
      <c r="AI150" s="2407"/>
      <c r="AJ150" s="2407"/>
      <c r="AK150" s="2407"/>
      <c r="AL150" s="2407"/>
      <c r="AM150" s="2407"/>
      <c r="AN150" s="2393"/>
      <c r="AO150" s="2393"/>
      <c r="AP150" s="2393"/>
      <c r="AQ150" s="2393"/>
      <c r="AR150" s="2393"/>
      <c r="AS150" s="2393"/>
      <c r="AT150" s="2393"/>
      <c r="CG150" s="15">
        <v>0</v>
      </c>
      <c r="CH150" s="15"/>
      <c r="CI150" s="15"/>
      <c r="CJ150" s="15"/>
      <c r="CK150" s="15"/>
      <c r="CL150" s="15"/>
      <c r="CM150" s="15"/>
      <c r="CN150" s="15"/>
    </row>
    <row r="151" spans="1:92" ht="16.350000000000001" customHeight="1" x14ac:dyDescent="0.2">
      <c r="A151" s="5764" t="s">
        <v>158</v>
      </c>
      <c r="B151" s="2426" t="s">
        <v>159</v>
      </c>
      <c r="C151" s="2427">
        <f>SUM(D151:E151)</f>
        <v>0</v>
      </c>
      <c r="D151" s="2428">
        <f>SUM(F151+H151+J151+L151)</f>
        <v>0</v>
      </c>
      <c r="E151" s="2429">
        <f>SUM(G151+I151+K151+M151)</f>
        <v>0</v>
      </c>
      <c r="F151" s="2430"/>
      <c r="G151" s="2431"/>
      <c r="H151" s="2430"/>
      <c r="I151" s="2431"/>
      <c r="J151" s="2430"/>
      <c r="K151" s="2431"/>
      <c r="L151" s="2430"/>
      <c r="M151" s="2432"/>
      <c r="N151" s="2433"/>
      <c r="O151" s="2434"/>
      <c r="P151" s="2431"/>
      <c r="Q151" s="211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2406"/>
      <c r="AD151" s="2406"/>
      <c r="AE151" s="2399"/>
      <c r="AF151" s="2395"/>
      <c r="AG151" s="2395"/>
      <c r="AH151" s="2395"/>
      <c r="AI151" s="2407"/>
      <c r="AJ151" s="2407"/>
      <c r="AK151" s="2407"/>
      <c r="AL151" s="2407"/>
      <c r="AM151" s="2407"/>
      <c r="AN151" s="2393"/>
      <c r="AO151" s="2393"/>
      <c r="AP151" s="2393"/>
      <c r="AQ151" s="2393"/>
      <c r="AR151" s="2393"/>
      <c r="AS151" s="2393"/>
      <c r="AT151" s="2393"/>
      <c r="CG151" s="15">
        <v>0</v>
      </c>
      <c r="CH151" s="15"/>
      <c r="CI151" s="15"/>
      <c r="CJ151" s="15"/>
      <c r="CK151" s="15"/>
      <c r="CL151" s="15"/>
      <c r="CM151" s="15"/>
      <c r="CN151" s="15"/>
    </row>
    <row r="152" spans="1:92" ht="16.350000000000001" customHeight="1" x14ac:dyDescent="0.2">
      <c r="A152" s="4970"/>
      <c r="B152" s="1893" t="s">
        <v>160</v>
      </c>
      <c r="C152" s="344">
        <f>SUM(D152:E152)</f>
        <v>0</v>
      </c>
      <c r="D152" s="345">
        <f t="shared" ref="D152:E153" si="28">SUM(F152+H152+J152+L152)</f>
        <v>0</v>
      </c>
      <c r="E152" s="346">
        <f t="shared" si="28"/>
        <v>0</v>
      </c>
      <c r="F152" s="36"/>
      <c r="G152" s="40"/>
      <c r="H152" s="36"/>
      <c r="I152" s="40"/>
      <c r="J152" s="36"/>
      <c r="K152" s="40"/>
      <c r="L152" s="36"/>
      <c r="M152" s="347"/>
      <c r="N152" s="348"/>
      <c r="O152" s="37"/>
      <c r="P152" s="40"/>
      <c r="Q152" s="2424"/>
      <c r="R152" s="2406"/>
      <c r="S152" s="2406"/>
      <c r="T152" s="2406"/>
      <c r="U152" s="2406"/>
      <c r="V152" s="2406"/>
      <c r="W152" s="2406"/>
      <c r="X152" s="2406"/>
      <c r="Y152" s="2435"/>
      <c r="Z152" s="2406"/>
      <c r="AA152" s="2406"/>
      <c r="AB152" s="2406"/>
      <c r="AC152" s="2406"/>
      <c r="AD152" s="2406"/>
      <c r="AE152" s="2406"/>
      <c r="AF152" s="2393"/>
      <c r="AG152" s="2393"/>
      <c r="AH152" s="2393"/>
      <c r="AI152" s="2393"/>
      <c r="AJ152" s="2393"/>
      <c r="AK152" s="2393"/>
      <c r="AL152" s="2393"/>
      <c r="AM152" s="2393"/>
      <c r="AN152" s="2393"/>
      <c r="AO152" s="2395"/>
      <c r="AP152" s="2395"/>
      <c r="AQ152" s="2395"/>
      <c r="AR152" s="2395"/>
      <c r="AS152" s="2407"/>
      <c r="AT152" s="2407"/>
      <c r="CG152" s="15"/>
      <c r="CH152" s="15"/>
      <c r="CI152" s="15"/>
      <c r="CJ152" s="15"/>
      <c r="CK152" s="15"/>
      <c r="CL152" s="15"/>
      <c r="CM152" s="15"/>
      <c r="CN152" s="15"/>
    </row>
    <row r="153" spans="1:92" ht="16.350000000000001" customHeight="1" x14ac:dyDescent="0.2">
      <c r="A153" s="4970"/>
      <c r="B153" s="140" t="s">
        <v>161</v>
      </c>
      <c r="C153" s="349">
        <f>SUM(D153:E153)</f>
        <v>0</v>
      </c>
      <c r="D153" s="350">
        <f t="shared" si="28"/>
        <v>0</v>
      </c>
      <c r="E153" s="351">
        <f t="shared" si="28"/>
        <v>0</v>
      </c>
      <c r="F153" s="58"/>
      <c r="G153" s="60"/>
      <c r="H153" s="58"/>
      <c r="I153" s="60"/>
      <c r="J153" s="58"/>
      <c r="K153" s="60"/>
      <c r="L153" s="58"/>
      <c r="M153" s="352"/>
      <c r="N153" s="353"/>
      <c r="O153" s="59"/>
      <c r="P153" s="60"/>
      <c r="Q153" s="302"/>
      <c r="R153" s="16"/>
      <c r="S153" s="16"/>
      <c r="T153" s="16"/>
      <c r="U153" s="16"/>
      <c r="V153" s="16"/>
      <c r="W153" s="16"/>
      <c r="X153" s="16"/>
      <c r="Y153" s="16"/>
      <c r="Z153" s="2406"/>
      <c r="AA153" s="2406"/>
      <c r="AB153" s="2406"/>
      <c r="AC153" s="2406"/>
      <c r="AD153" s="2406"/>
      <c r="AE153" s="2406"/>
      <c r="AF153" s="2393"/>
      <c r="AG153" s="2393"/>
      <c r="AH153" s="2393"/>
      <c r="AI153" s="2393"/>
      <c r="AJ153" s="2393"/>
      <c r="AK153" s="2393"/>
      <c r="AL153" s="2393"/>
      <c r="AM153" s="2393"/>
      <c r="AN153" s="2393"/>
      <c r="AO153" s="2395"/>
      <c r="AP153" s="2395"/>
      <c r="AQ153" s="2395"/>
      <c r="AR153" s="2395"/>
      <c r="AS153" s="2407"/>
      <c r="AT153" s="2407"/>
      <c r="CG153" s="15"/>
      <c r="CH153" s="15"/>
      <c r="CI153" s="15"/>
      <c r="CJ153" s="15"/>
      <c r="CK153" s="15"/>
      <c r="CL153" s="15"/>
      <c r="CM153" s="15"/>
      <c r="CN153" s="15"/>
    </row>
    <row r="154" spans="1:92" ht="16.350000000000001" customHeight="1" x14ac:dyDescent="0.2">
      <c r="A154" s="5746" t="s">
        <v>162</v>
      </c>
      <c r="B154" s="5746"/>
      <c r="C154" s="2436">
        <f>SUM(C151:C153)</f>
        <v>0</v>
      </c>
      <c r="D154" s="2437">
        <f>SUM(D151:D153)</f>
        <v>0</v>
      </c>
      <c r="E154" s="2438">
        <f>SUM(E151:E153)</f>
        <v>0</v>
      </c>
      <c r="F154" s="2436">
        <f>SUM(F151:F153)</f>
        <v>0</v>
      </c>
      <c r="G154" s="2438">
        <f t="shared" ref="G154:P154" si="29">SUM(G151:G153)</f>
        <v>0</v>
      </c>
      <c r="H154" s="2436">
        <f t="shared" si="29"/>
        <v>0</v>
      </c>
      <c r="I154" s="2438">
        <f t="shared" si="29"/>
        <v>0</v>
      </c>
      <c r="J154" s="2436">
        <f t="shared" si="29"/>
        <v>0</v>
      </c>
      <c r="K154" s="2438">
        <f t="shared" si="29"/>
        <v>0</v>
      </c>
      <c r="L154" s="2436">
        <f t="shared" si="29"/>
        <v>0</v>
      </c>
      <c r="M154" s="2439">
        <f t="shared" si="29"/>
        <v>0</v>
      </c>
      <c r="N154" s="2440">
        <f t="shared" si="29"/>
        <v>0</v>
      </c>
      <c r="O154" s="2437">
        <f t="shared" si="29"/>
        <v>0</v>
      </c>
      <c r="P154" s="2438">
        <f t="shared" si="29"/>
        <v>0</v>
      </c>
      <c r="Q154" s="302"/>
      <c r="R154" s="16"/>
      <c r="S154" s="16"/>
      <c r="T154" s="16"/>
      <c r="U154" s="16"/>
      <c r="V154" s="16"/>
      <c r="W154" s="16"/>
      <c r="X154" s="16"/>
      <c r="Y154" s="16"/>
      <c r="Z154" s="2406"/>
      <c r="AA154" s="2406"/>
      <c r="AB154" s="2406"/>
      <c r="AC154" s="2406"/>
      <c r="AD154" s="2406"/>
      <c r="AE154" s="2406"/>
      <c r="AF154" s="2393"/>
      <c r="AG154" s="2393"/>
      <c r="AH154" s="2393"/>
      <c r="AI154" s="2393"/>
      <c r="AJ154" s="2393"/>
      <c r="AK154" s="2393"/>
      <c r="AL154" s="2393"/>
      <c r="AM154" s="2393"/>
      <c r="AN154" s="2393"/>
      <c r="AO154" s="2395"/>
      <c r="AP154" s="2395"/>
      <c r="AQ154" s="2395"/>
      <c r="AR154" s="2395"/>
      <c r="AS154" s="2407"/>
      <c r="AT154" s="2407"/>
      <c r="CG154" s="15">
        <v>0</v>
      </c>
      <c r="CH154" s="15"/>
      <c r="CI154" s="15"/>
      <c r="CJ154" s="15"/>
      <c r="CK154" s="15"/>
      <c r="CL154" s="15"/>
      <c r="CM154" s="15"/>
      <c r="CN154" s="15"/>
    </row>
    <row r="155" spans="1:92" ht="16.350000000000001" customHeight="1" x14ac:dyDescent="0.2">
      <c r="A155" s="5764" t="s">
        <v>163</v>
      </c>
      <c r="B155" s="127" t="s">
        <v>164</v>
      </c>
      <c r="C155" s="359">
        <f>SUM(D155:E155)</f>
        <v>0</v>
      </c>
      <c r="D155" s="360">
        <f>SUM(F155+H155+J155+L155)</f>
        <v>0</v>
      </c>
      <c r="E155" s="361">
        <f>SUM(G155+I155+K155+M155)</f>
        <v>0</v>
      </c>
      <c r="F155" s="55"/>
      <c r="G155" s="57"/>
      <c r="H155" s="55"/>
      <c r="I155" s="57"/>
      <c r="J155" s="55"/>
      <c r="K155" s="57"/>
      <c r="L155" s="55"/>
      <c r="M155" s="362"/>
      <c r="N155" s="363"/>
      <c r="O155" s="56"/>
      <c r="P155" s="57"/>
      <c r="Q155" s="302"/>
      <c r="R155" s="16"/>
      <c r="S155" s="16"/>
      <c r="T155" s="16"/>
      <c r="U155" s="16"/>
      <c r="V155" s="16"/>
      <c r="W155" s="16"/>
      <c r="X155" s="16"/>
      <c r="Y155" s="16"/>
      <c r="Z155" s="2406"/>
      <c r="AA155" s="2406"/>
      <c r="AB155" s="2406"/>
      <c r="AC155" s="2406"/>
      <c r="AD155" s="2406"/>
      <c r="AE155" s="2406"/>
      <c r="AF155" s="2393"/>
      <c r="AG155" s="2393"/>
      <c r="AH155" s="2393"/>
      <c r="AI155" s="2393"/>
      <c r="AJ155" s="2393"/>
      <c r="AK155" s="2393"/>
      <c r="AL155" s="2393"/>
      <c r="AM155" s="2393"/>
      <c r="AN155" s="2393"/>
      <c r="AO155" s="2395"/>
      <c r="AP155" s="2395"/>
      <c r="AQ155" s="2395"/>
      <c r="AR155" s="2395"/>
      <c r="AS155" s="2407"/>
      <c r="AT155" s="2407"/>
      <c r="CG155" s="15"/>
      <c r="CH155" s="15"/>
      <c r="CI155" s="15"/>
      <c r="CJ155" s="15"/>
      <c r="CK155" s="15"/>
      <c r="CL155" s="15"/>
      <c r="CM155" s="15"/>
      <c r="CN155" s="15"/>
    </row>
    <row r="156" spans="1:92" ht="16.350000000000001" customHeight="1" x14ac:dyDescent="0.2">
      <c r="A156" s="4970"/>
      <c r="B156" s="1893" t="s">
        <v>165</v>
      </c>
      <c r="C156" s="344">
        <f>SUM(D156:E156)</f>
        <v>0</v>
      </c>
      <c r="D156" s="345">
        <f t="shared" ref="D156:E158" si="30">SUM(F156+H156+J156+L156)</f>
        <v>0</v>
      </c>
      <c r="E156" s="346">
        <f t="shared" si="30"/>
        <v>0</v>
      </c>
      <c r="F156" s="36"/>
      <c r="G156" s="40"/>
      <c r="H156" s="36"/>
      <c r="I156" s="40"/>
      <c r="J156" s="36"/>
      <c r="K156" s="40"/>
      <c r="L156" s="36"/>
      <c r="M156" s="347"/>
      <c r="N156" s="348"/>
      <c r="O156" s="37"/>
      <c r="P156" s="40"/>
      <c r="Q156" s="211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2406"/>
      <c r="AD156" s="2406"/>
      <c r="AE156" s="2406"/>
      <c r="AF156" s="2393"/>
      <c r="AG156" s="2393"/>
      <c r="AH156" s="2393"/>
      <c r="AI156" s="2393"/>
      <c r="AJ156" s="2393"/>
      <c r="AK156" s="2393"/>
      <c r="AL156" s="2393"/>
      <c r="AM156" s="2393"/>
      <c r="AN156" s="2393"/>
      <c r="AO156" s="2395"/>
      <c r="AP156" s="2395"/>
      <c r="AQ156" s="2395"/>
      <c r="AR156" s="2395"/>
      <c r="AS156" s="2407"/>
      <c r="AT156" s="2407"/>
      <c r="CG156" s="15">
        <v>0</v>
      </c>
      <c r="CH156" s="15"/>
      <c r="CI156" s="15"/>
      <c r="CJ156" s="15"/>
      <c r="CK156" s="15"/>
      <c r="CL156" s="15"/>
      <c r="CM156" s="15"/>
      <c r="CN156" s="15"/>
    </row>
    <row r="157" spans="1:92" ht="16.350000000000001" customHeight="1" x14ac:dyDescent="0.2">
      <c r="A157" s="4970"/>
      <c r="B157" s="1893" t="s">
        <v>166</v>
      </c>
      <c r="C157" s="344">
        <f>SUM(D157:E157)</f>
        <v>0</v>
      </c>
      <c r="D157" s="345">
        <f t="shared" si="30"/>
        <v>0</v>
      </c>
      <c r="E157" s="346">
        <f t="shared" si="30"/>
        <v>0</v>
      </c>
      <c r="F157" s="36"/>
      <c r="G157" s="40"/>
      <c r="H157" s="36"/>
      <c r="I157" s="40"/>
      <c r="J157" s="36"/>
      <c r="K157" s="40"/>
      <c r="L157" s="36"/>
      <c r="M157" s="347"/>
      <c r="N157" s="348"/>
      <c r="O157" s="37"/>
      <c r="P157" s="40"/>
      <c r="Q157" s="302"/>
      <c r="R157" s="16"/>
      <c r="S157" s="16"/>
      <c r="T157" s="16"/>
      <c r="U157" s="16"/>
      <c r="V157" s="16"/>
      <c r="W157" s="16"/>
      <c r="X157" s="16"/>
      <c r="Y157" s="16"/>
      <c r="Z157" s="2406"/>
      <c r="AA157" s="2406"/>
      <c r="AB157" s="2406"/>
      <c r="AC157" s="2406"/>
      <c r="AD157" s="2406"/>
      <c r="AE157" s="2406"/>
      <c r="AF157" s="2393"/>
      <c r="AG157" s="2393"/>
      <c r="AH157" s="2393"/>
      <c r="AI157" s="2393"/>
      <c r="AJ157" s="2393"/>
      <c r="AK157" s="2393"/>
      <c r="AL157" s="2393"/>
      <c r="AM157" s="2393"/>
      <c r="AN157" s="2393"/>
      <c r="AO157" s="2393"/>
      <c r="AP157" s="2393"/>
      <c r="AQ157" s="2393"/>
      <c r="AR157" s="2393"/>
      <c r="AS157" s="2393"/>
      <c r="AT157" s="2393"/>
      <c r="CG157" s="15"/>
      <c r="CH157" s="15"/>
      <c r="CI157" s="15"/>
      <c r="CJ157" s="15"/>
      <c r="CK157" s="15"/>
      <c r="CL157" s="15"/>
      <c r="CM157" s="15"/>
      <c r="CN157" s="15"/>
    </row>
    <row r="158" spans="1:92" ht="15.75" customHeight="1" x14ac:dyDescent="0.2">
      <c r="A158" s="5744"/>
      <c r="B158" s="323" t="s">
        <v>167</v>
      </c>
      <c r="C158" s="349">
        <f>SUM(D158:E158)</f>
        <v>0</v>
      </c>
      <c r="D158" s="350">
        <f t="shared" si="30"/>
        <v>0</v>
      </c>
      <c r="E158" s="351">
        <f t="shared" si="30"/>
        <v>0</v>
      </c>
      <c r="F158" s="58"/>
      <c r="G158" s="60"/>
      <c r="H158" s="58"/>
      <c r="I158" s="60"/>
      <c r="J158" s="58"/>
      <c r="K158" s="60"/>
      <c r="L158" s="58"/>
      <c r="M158" s="352"/>
      <c r="N158" s="353"/>
      <c r="O158" s="59"/>
      <c r="P158" s="60"/>
      <c r="Q158" s="302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2406"/>
      <c r="AC158" s="2406"/>
      <c r="AD158" s="2406"/>
      <c r="AE158" s="2406"/>
      <c r="AF158" s="2393"/>
      <c r="AG158" s="2393"/>
      <c r="AH158" s="2393"/>
      <c r="AI158" s="2393"/>
      <c r="AJ158" s="2393"/>
      <c r="AK158" s="2393"/>
      <c r="AL158" s="2393"/>
      <c r="AM158" s="2393"/>
      <c r="AN158" s="2393"/>
      <c r="AO158" s="2393"/>
      <c r="AP158" s="2393"/>
      <c r="AQ158" s="2393"/>
      <c r="AR158" s="2393"/>
      <c r="AS158" s="2393"/>
      <c r="AT158" s="2393"/>
      <c r="AU158" s="2393"/>
      <c r="AV158" s="2393"/>
      <c r="BZ158" s="2"/>
      <c r="CG158" s="15"/>
      <c r="CH158" s="15"/>
      <c r="CI158" s="15"/>
      <c r="CJ158" s="15"/>
      <c r="CK158" s="15"/>
      <c r="CL158" s="15"/>
      <c r="CM158" s="15"/>
      <c r="CN158" s="15"/>
    </row>
    <row r="159" spans="1:92" ht="16.350000000000001" customHeight="1" x14ac:dyDescent="0.2">
      <c r="A159" s="5745" t="s">
        <v>162</v>
      </c>
      <c r="B159" s="5746"/>
      <c r="C159" s="2436">
        <f>SUM(C155:C158)</f>
        <v>0</v>
      </c>
      <c r="D159" s="2437">
        <f>SUM(D155:D158)</f>
        <v>0</v>
      </c>
      <c r="E159" s="2438">
        <f>SUM(E155:E158)</f>
        <v>0</v>
      </c>
      <c r="F159" s="2436">
        <f>SUM(F155:F158)</f>
        <v>0</v>
      </c>
      <c r="G159" s="2438">
        <f t="shared" ref="G159:P159" si="31">SUM(G155:G158)</f>
        <v>0</v>
      </c>
      <c r="H159" s="2436">
        <f t="shared" si="31"/>
        <v>0</v>
      </c>
      <c r="I159" s="2438">
        <f t="shared" si="31"/>
        <v>0</v>
      </c>
      <c r="J159" s="2436">
        <f t="shared" si="31"/>
        <v>0</v>
      </c>
      <c r="K159" s="2438">
        <f t="shared" si="31"/>
        <v>0</v>
      </c>
      <c r="L159" s="2436">
        <f t="shared" si="31"/>
        <v>0</v>
      </c>
      <c r="M159" s="2439">
        <f t="shared" si="31"/>
        <v>0</v>
      </c>
      <c r="N159" s="2440">
        <f t="shared" si="31"/>
        <v>0</v>
      </c>
      <c r="O159" s="2437">
        <f t="shared" si="31"/>
        <v>0</v>
      </c>
      <c r="P159" s="2438">
        <f t="shared" si="31"/>
        <v>0</v>
      </c>
      <c r="Q159" s="302"/>
      <c r="R159" s="16"/>
      <c r="S159" s="16"/>
      <c r="T159" s="16"/>
      <c r="U159" s="16"/>
      <c r="V159" s="16"/>
      <c r="W159" s="2406"/>
      <c r="X159" s="2406"/>
      <c r="Y159" s="2406"/>
      <c r="Z159" s="2406"/>
      <c r="AA159" s="2406"/>
      <c r="AB159" s="2406"/>
      <c r="AC159" s="2406"/>
      <c r="AD159" s="2406"/>
      <c r="AE159" s="2406"/>
      <c r="AF159" s="2393"/>
      <c r="AG159" s="2393"/>
      <c r="AH159" s="2393"/>
      <c r="AI159" s="2393"/>
      <c r="AJ159" s="2393"/>
      <c r="AK159" s="2393"/>
      <c r="AL159" s="2393"/>
      <c r="AM159" s="2393"/>
      <c r="AN159" s="2393"/>
      <c r="AO159" s="2393"/>
      <c r="AP159" s="2393"/>
      <c r="AQ159" s="2393"/>
      <c r="CG159" s="15">
        <v>0</v>
      </c>
      <c r="CH159" s="15"/>
      <c r="CI159" s="15"/>
      <c r="CJ159" s="15"/>
      <c r="CK159" s="15"/>
      <c r="CL159" s="15"/>
      <c r="CM159" s="15"/>
      <c r="CN159" s="15"/>
    </row>
    <row r="160" spans="1:92" ht="16.350000000000001" customHeight="1" x14ac:dyDescent="0.2">
      <c r="A160" s="5745" t="s">
        <v>168</v>
      </c>
      <c r="B160" s="5745"/>
      <c r="C160" s="2441">
        <f>SUM(C154+C159)</f>
        <v>0</v>
      </c>
      <c r="D160" s="365">
        <f t="shared" ref="D160:P160" si="32">SUM(D154+D159)</f>
        <v>0</v>
      </c>
      <c r="E160" s="2442">
        <f t="shared" si="32"/>
        <v>0</v>
      </c>
      <c r="F160" s="2441">
        <f t="shared" si="32"/>
        <v>0</v>
      </c>
      <c r="G160" s="2442">
        <f t="shared" si="32"/>
        <v>0</v>
      </c>
      <c r="H160" s="2441">
        <f t="shared" si="32"/>
        <v>0</v>
      </c>
      <c r="I160" s="2442">
        <f t="shared" si="32"/>
        <v>0</v>
      </c>
      <c r="J160" s="2441">
        <f t="shared" si="32"/>
        <v>0</v>
      </c>
      <c r="K160" s="2442">
        <f t="shared" si="32"/>
        <v>0</v>
      </c>
      <c r="L160" s="2441">
        <f t="shared" si="32"/>
        <v>0</v>
      </c>
      <c r="M160" s="367">
        <f t="shared" si="32"/>
        <v>0</v>
      </c>
      <c r="N160" s="2443">
        <f t="shared" si="32"/>
        <v>0</v>
      </c>
      <c r="O160" s="365">
        <f t="shared" si="32"/>
        <v>0</v>
      </c>
      <c r="P160" s="2442">
        <f t="shared" si="32"/>
        <v>0</v>
      </c>
      <c r="Q160" s="302"/>
      <c r="R160" s="16"/>
      <c r="S160" s="16"/>
      <c r="T160" s="16"/>
      <c r="U160" s="16"/>
      <c r="V160" s="16"/>
      <c r="W160" s="2406"/>
      <c r="X160" s="2406"/>
      <c r="Y160" s="2406"/>
      <c r="Z160" s="2406"/>
      <c r="AA160" s="2406"/>
      <c r="AB160" s="2406"/>
      <c r="AC160" s="2406"/>
      <c r="AD160" s="2406"/>
      <c r="AE160" s="2406"/>
      <c r="AF160" s="2393"/>
      <c r="AG160" s="2393"/>
      <c r="AH160" s="2393"/>
      <c r="AI160" s="2393"/>
      <c r="AJ160" s="2393"/>
      <c r="AK160" s="2393"/>
      <c r="AL160" s="2393"/>
      <c r="AM160" s="2393"/>
      <c r="AN160" s="2393"/>
      <c r="AO160" s="2393"/>
      <c r="AP160" s="2393"/>
      <c r="AQ160" s="2393"/>
      <c r="CG160" s="15"/>
      <c r="CH160" s="15"/>
      <c r="CI160" s="15"/>
      <c r="CJ160" s="15"/>
      <c r="CK160" s="15"/>
      <c r="CL160" s="15"/>
      <c r="CM160" s="15"/>
      <c r="CN160" s="15"/>
    </row>
    <row r="161" spans="1:104" ht="21" customHeight="1" x14ac:dyDescent="0.2">
      <c r="A161" s="969" t="s">
        <v>170</v>
      </c>
      <c r="B161" s="969"/>
      <c r="P161" s="16"/>
      <c r="Q161" s="16"/>
      <c r="R161" s="16"/>
      <c r="S161" s="16"/>
      <c r="T161" s="16"/>
      <c r="U161" s="16"/>
      <c r="V161" s="16"/>
      <c r="W161" s="2406"/>
      <c r="X161" s="2406"/>
      <c r="Y161" s="2406"/>
      <c r="Z161" s="2406"/>
      <c r="AA161" s="2406"/>
      <c r="AB161" s="2406"/>
      <c r="AC161" s="2406"/>
      <c r="AD161" s="2406"/>
      <c r="AE161" s="2406"/>
      <c r="AF161" s="2393"/>
      <c r="AG161" s="2393"/>
      <c r="AH161" s="2393"/>
      <c r="AI161" s="2393"/>
      <c r="AJ161" s="2393"/>
      <c r="AK161" s="2393"/>
      <c r="AL161" s="2393"/>
      <c r="AM161" s="2393"/>
      <c r="AN161" s="2393"/>
      <c r="AO161" s="2393"/>
      <c r="AP161" s="2393"/>
      <c r="AQ161" s="2393"/>
      <c r="CG161" s="15">
        <v>0</v>
      </c>
      <c r="CH161" s="15"/>
      <c r="CI161" s="15"/>
      <c r="CJ161" s="15"/>
      <c r="CK161" s="15"/>
      <c r="CL161" s="15"/>
      <c r="CM161" s="15"/>
      <c r="CN161" s="15"/>
    </row>
    <row r="162" spans="1:104" ht="16.350000000000001" customHeight="1" x14ac:dyDescent="0.2">
      <c r="A162" s="4905" t="s">
        <v>3</v>
      </c>
      <c r="B162" s="4889"/>
      <c r="C162" s="5761" t="s">
        <v>72</v>
      </c>
      <c r="D162" s="5761"/>
      <c r="E162" s="5762"/>
      <c r="F162" s="5760" t="s">
        <v>128</v>
      </c>
      <c r="G162" s="5762"/>
      <c r="H162" s="5760" t="s">
        <v>129</v>
      </c>
      <c r="I162" s="5762"/>
      <c r="J162" s="5760" t="s">
        <v>130</v>
      </c>
      <c r="K162" s="5762"/>
      <c r="L162" s="5760" t="s">
        <v>131</v>
      </c>
      <c r="M162" s="5762"/>
      <c r="N162" s="5760" t="s">
        <v>132</v>
      </c>
      <c r="O162" s="5762"/>
      <c r="P162" s="16"/>
      <c r="Q162" s="16"/>
      <c r="R162" s="16"/>
      <c r="S162" s="16"/>
      <c r="T162" s="16"/>
      <c r="U162" s="16"/>
      <c r="V162" s="16"/>
      <c r="W162" s="2406"/>
      <c r="X162" s="2406"/>
      <c r="Y162" s="2406"/>
      <c r="Z162" s="2406"/>
      <c r="AA162" s="2406"/>
      <c r="AB162" s="2406"/>
      <c r="AC162" s="2406"/>
      <c r="AD162" s="2406"/>
      <c r="AE162" s="2406"/>
      <c r="AF162" s="2393"/>
      <c r="AG162" s="2393"/>
      <c r="AH162" s="2393"/>
      <c r="AI162" s="2393"/>
      <c r="AJ162" s="2393"/>
      <c r="AK162" s="2393"/>
      <c r="AL162" s="2393"/>
      <c r="AM162" s="2393"/>
      <c r="AN162" s="2393"/>
      <c r="AO162" s="2393"/>
      <c r="AP162" s="2393"/>
      <c r="AQ162" s="2444"/>
      <c r="AR162" s="2396"/>
      <c r="AS162" s="2396"/>
      <c r="AT162" s="2396"/>
      <c r="AU162" s="2396"/>
      <c r="AV162" s="2396"/>
      <c r="AW162" s="2396"/>
      <c r="AX162" s="2396"/>
      <c r="AY162" s="2396"/>
      <c r="AZ162" s="2396"/>
      <c r="BA162" s="2396"/>
      <c r="BB162" s="2396"/>
      <c r="BC162" s="2396"/>
      <c r="CG162" s="15"/>
      <c r="CH162" s="15"/>
      <c r="CI162" s="15"/>
      <c r="CJ162" s="15"/>
      <c r="CK162" s="15"/>
      <c r="CL162" s="15"/>
      <c r="CM162" s="15"/>
      <c r="CN162" s="15"/>
    </row>
    <row r="163" spans="1:104" ht="31.5" customHeight="1" x14ac:dyDescent="0.2">
      <c r="A163" s="5755"/>
      <c r="B163" s="5756"/>
      <c r="C163" s="2419" t="s">
        <v>97</v>
      </c>
      <c r="D163" s="2420" t="s">
        <v>62</v>
      </c>
      <c r="E163" s="2421" t="s">
        <v>98</v>
      </c>
      <c r="F163" s="2419" t="s">
        <v>62</v>
      </c>
      <c r="G163" s="2421" t="s">
        <v>98</v>
      </c>
      <c r="H163" s="2419" t="s">
        <v>62</v>
      </c>
      <c r="I163" s="2421" t="s">
        <v>98</v>
      </c>
      <c r="J163" s="2419" t="s">
        <v>62</v>
      </c>
      <c r="K163" s="2421" t="s">
        <v>98</v>
      </c>
      <c r="L163" s="2419" t="s">
        <v>62</v>
      </c>
      <c r="M163" s="2421" t="s">
        <v>98</v>
      </c>
      <c r="N163" s="2445" t="s">
        <v>62</v>
      </c>
      <c r="O163" s="2446" t="s">
        <v>98</v>
      </c>
      <c r="P163" s="16"/>
      <c r="Q163" s="16"/>
      <c r="R163" s="16"/>
      <c r="S163" s="16"/>
      <c r="T163" s="16"/>
      <c r="U163" s="16"/>
      <c r="V163" s="16"/>
      <c r="W163" s="2406"/>
      <c r="X163" s="2406"/>
      <c r="Y163" s="2406"/>
      <c r="Z163" s="2406"/>
      <c r="AA163" s="2406"/>
      <c r="AB163" s="2406"/>
      <c r="AC163" s="2406"/>
      <c r="AD163" s="2406"/>
      <c r="AE163" s="2406"/>
      <c r="AF163" s="2393"/>
      <c r="AG163" s="2393"/>
      <c r="AH163" s="2393"/>
      <c r="AI163" s="2393"/>
      <c r="AJ163" s="2393"/>
      <c r="AK163" s="2393"/>
      <c r="AL163" s="2393"/>
      <c r="AM163" s="2393"/>
      <c r="AN163" s="2393"/>
      <c r="AO163" s="2393"/>
      <c r="AP163" s="2393"/>
      <c r="AQ163" s="2447"/>
      <c r="AR163" s="2396"/>
      <c r="AS163" s="2396"/>
      <c r="AT163" s="2396"/>
      <c r="AU163" s="2396"/>
      <c r="AV163" s="2396"/>
      <c r="AW163" s="2396"/>
      <c r="AX163" s="2396"/>
      <c r="AY163" s="2396"/>
      <c r="AZ163" s="2396"/>
      <c r="BA163" s="2396"/>
      <c r="BB163" s="2396"/>
      <c r="BC163" s="2396"/>
      <c r="CG163" s="15"/>
      <c r="CH163" s="15"/>
      <c r="CI163" s="15"/>
      <c r="CJ163" s="15"/>
      <c r="CK163" s="15"/>
      <c r="CL163" s="15"/>
      <c r="CM163" s="15"/>
      <c r="CN163" s="15"/>
    </row>
    <row r="164" spans="1:104" s="71" customFormat="1" ht="16.350000000000001" customHeight="1" x14ac:dyDescent="0.2">
      <c r="A164" s="5764" t="s">
        <v>171</v>
      </c>
      <c r="B164" s="2448" t="s">
        <v>159</v>
      </c>
      <c r="C164" s="320">
        <f>SUM(D164+E164)</f>
        <v>0</v>
      </c>
      <c r="D164" s="321">
        <f>SUM(F164+H164+J164+L164+N164)</f>
        <v>0</v>
      </c>
      <c r="E164" s="322">
        <f>SUM(G164+I164+K164+M164+O164)</f>
        <v>0</v>
      </c>
      <c r="F164" s="2430"/>
      <c r="G164" s="2431"/>
      <c r="H164" s="2430"/>
      <c r="I164" s="57"/>
      <c r="J164" s="55"/>
      <c r="K164" s="57"/>
      <c r="L164" s="55"/>
      <c r="M164" s="57"/>
      <c r="N164" s="373"/>
      <c r="O164" s="2449"/>
      <c r="P164" s="2425"/>
      <c r="Q164" s="2406"/>
      <c r="R164" s="2406"/>
      <c r="S164" s="2406"/>
      <c r="T164" s="2406"/>
      <c r="U164" s="2406"/>
      <c r="V164" s="2406"/>
      <c r="W164" s="2406"/>
      <c r="X164" s="2406"/>
      <c r="Y164" s="2406"/>
      <c r="Z164" s="2406"/>
      <c r="AA164" s="2406"/>
      <c r="AB164" s="2406"/>
      <c r="AC164" s="2406"/>
      <c r="AD164" s="2393"/>
      <c r="AE164" s="2393"/>
      <c r="AF164" s="2393"/>
      <c r="AG164" s="2393"/>
      <c r="AH164" s="2393"/>
      <c r="AI164" s="2394"/>
      <c r="AJ164" s="2450"/>
      <c r="AK164" s="2450"/>
      <c r="AL164" s="2450"/>
      <c r="AM164" s="2450"/>
      <c r="AN164" s="2450"/>
      <c r="AO164" s="2450"/>
      <c r="AP164" s="2450"/>
      <c r="AQ164" s="2450"/>
      <c r="AR164" s="2450"/>
      <c r="AS164" s="2450"/>
      <c r="AT164" s="2450"/>
      <c r="AU164" s="2450"/>
      <c r="AV164" s="2450"/>
      <c r="AW164" s="2450"/>
      <c r="AX164" s="2450"/>
      <c r="AY164" s="2450"/>
      <c r="AZ164" s="2450"/>
      <c r="BA164" s="2450"/>
      <c r="BB164" s="2450"/>
      <c r="BC164" s="2450"/>
      <c r="BD164" s="2450"/>
      <c r="BE164" s="2450"/>
      <c r="BF164" s="2450"/>
      <c r="BG164" s="2450"/>
      <c r="BH164" s="2450"/>
      <c r="BI164" s="2450"/>
      <c r="BJ164" s="2450"/>
      <c r="BK164" s="2450"/>
      <c r="BL164" s="2450"/>
      <c r="BM164" s="2450"/>
      <c r="BN164" s="2450"/>
      <c r="BO164" s="2450"/>
      <c r="BP164" s="2450"/>
      <c r="BQ164" s="2450"/>
      <c r="BR164" s="2450"/>
      <c r="BS164" s="2450"/>
      <c r="BT164" s="2450"/>
      <c r="BU164" s="2450"/>
      <c r="BV164" s="2450"/>
      <c r="BW164" s="2450"/>
      <c r="BX164" s="2450"/>
      <c r="BY164" s="2450"/>
      <c r="BZ164" s="2451"/>
      <c r="CA164" s="2452"/>
      <c r="CB164" s="2452"/>
      <c r="CC164" s="2452"/>
      <c r="CD164" s="2452"/>
      <c r="CE164" s="2452"/>
      <c r="CF164" s="2452"/>
      <c r="CG164" s="2453"/>
      <c r="CH164" s="2453"/>
      <c r="CI164" s="2453"/>
      <c r="CJ164" s="2453"/>
      <c r="CK164" s="2453"/>
      <c r="CL164" s="2453"/>
      <c r="CM164" s="2453"/>
      <c r="CN164" s="2453"/>
      <c r="CO164" s="2452"/>
      <c r="CP164" s="2452"/>
      <c r="CQ164" s="2452"/>
      <c r="CR164" s="2452"/>
      <c r="CS164" s="2452"/>
      <c r="CT164" s="2452"/>
      <c r="CU164" s="2452"/>
      <c r="CV164" s="2452"/>
      <c r="CW164" s="2452"/>
      <c r="CX164" s="2452"/>
      <c r="CY164" s="2452"/>
      <c r="CZ164" s="2452"/>
    </row>
    <row r="165" spans="1:104" s="71" customFormat="1" ht="16.350000000000001" customHeight="1" x14ac:dyDescent="0.2">
      <c r="A165" s="4970"/>
      <c r="B165" s="787" t="s">
        <v>160</v>
      </c>
      <c r="C165" s="234">
        <f>SUM(D165+E165)</f>
        <v>0</v>
      </c>
      <c r="D165" s="235">
        <f>SUM(H165+J165+L165+N165)</f>
        <v>0</v>
      </c>
      <c r="E165" s="236">
        <f>SUM(I165+K165+M165+O165)</f>
        <v>0</v>
      </c>
      <c r="F165" s="379"/>
      <c r="G165" s="380"/>
      <c r="H165" s="55"/>
      <c r="I165" s="57"/>
      <c r="J165" s="55"/>
      <c r="K165" s="57"/>
      <c r="L165" s="55"/>
      <c r="M165" s="57"/>
      <c r="N165" s="373"/>
      <c r="O165" s="381"/>
      <c r="P165" s="302"/>
      <c r="Q165" s="2406"/>
      <c r="R165" s="2406"/>
      <c r="S165" s="2406"/>
      <c r="T165" s="2406"/>
      <c r="U165" s="2406"/>
      <c r="V165" s="2406"/>
      <c r="W165" s="2406"/>
      <c r="X165" s="2406"/>
      <c r="Y165" s="2406"/>
      <c r="Z165" s="2406"/>
      <c r="AA165" s="2406"/>
      <c r="AB165" s="2406"/>
      <c r="AC165" s="2406"/>
      <c r="AD165" s="2393"/>
      <c r="AE165" s="2393"/>
      <c r="AF165" s="2393"/>
      <c r="AG165" s="2393"/>
      <c r="AH165" s="2393"/>
      <c r="AI165" s="2394"/>
      <c r="AJ165" s="2450"/>
      <c r="AK165" s="2450"/>
      <c r="AL165" s="2450"/>
      <c r="AM165" s="2450"/>
      <c r="AN165" s="2450"/>
      <c r="AO165" s="2450"/>
      <c r="AP165" s="2450"/>
      <c r="AQ165" s="2450"/>
      <c r="AR165" s="2450"/>
      <c r="AS165" s="2450"/>
      <c r="AT165" s="2450"/>
      <c r="AU165" s="2450"/>
      <c r="AV165" s="2450"/>
      <c r="AW165" s="2450"/>
      <c r="AX165" s="2450"/>
      <c r="AY165" s="2450"/>
      <c r="AZ165" s="2450"/>
      <c r="BA165" s="2450"/>
      <c r="BB165" s="2450"/>
      <c r="BC165" s="2450"/>
      <c r="BD165" s="2450"/>
      <c r="BE165" s="2450"/>
      <c r="BF165" s="2450"/>
      <c r="BG165" s="2450"/>
      <c r="BH165" s="2450"/>
      <c r="BI165" s="2450"/>
      <c r="BJ165" s="2450"/>
      <c r="BK165" s="2450"/>
      <c r="BL165" s="2450"/>
      <c r="BM165" s="2450"/>
      <c r="BN165" s="2450"/>
      <c r="BO165" s="2450"/>
      <c r="BP165" s="2450"/>
      <c r="BQ165" s="2450"/>
      <c r="BR165" s="2450"/>
      <c r="BS165" s="2450"/>
      <c r="BT165" s="2450"/>
      <c r="BU165" s="2450"/>
      <c r="BV165" s="2450"/>
      <c r="BW165" s="2450"/>
      <c r="BX165" s="2450"/>
      <c r="BY165" s="2450"/>
      <c r="BZ165" s="2451"/>
      <c r="CA165" s="2452"/>
      <c r="CB165" s="2452"/>
      <c r="CC165" s="2452"/>
      <c r="CD165" s="2452"/>
      <c r="CE165" s="2452"/>
      <c r="CF165" s="2452"/>
      <c r="CG165" s="2453"/>
      <c r="CH165" s="2453"/>
      <c r="CI165" s="2453"/>
      <c r="CJ165" s="2453"/>
      <c r="CK165" s="2453"/>
      <c r="CL165" s="2453"/>
      <c r="CM165" s="2453"/>
      <c r="CN165" s="2453"/>
      <c r="CO165" s="2452"/>
      <c r="CP165" s="2452"/>
      <c r="CQ165" s="2452"/>
      <c r="CR165" s="2452"/>
      <c r="CS165" s="2452"/>
      <c r="CT165" s="2452"/>
      <c r="CU165" s="2452"/>
      <c r="CV165" s="2452"/>
      <c r="CW165" s="2452"/>
      <c r="CX165" s="2452"/>
      <c r="CY165" s="2452"/>
      <c r="CZ165" s="2452"/>
    </row>
    <row r="166" spans="1:104" ht="16.350000000000001" customHeight="1" x14ac:dyDescent="0.2">
      <c r="A166" s="4970"/>
      <c r="B166" s="2454" t="s">
        <v>161</v>
      </c>
      <c r="C166" s="287">
        <f>SUM(D166+E166)</f>
        <v>0</v>
      </c>
      <c r="D166" s="288">
        <f>SUM(H166+J166+L166+N166)</f>
        <v>0</v>
      </c>
      <c r="E166" s="1892">
        <f>SUM(I166+K166+M166+O166)</f>
        <v>0</v>
      </c>
      <c r="F166" s="383"/>
      <c r="G166" s="384"/>
      <c r="H166" s="43"/>
      <c r="I166" s="63"/>
      <c r="J166" s="43"/>
      <c r="K166" s="63"/>
      <c r="L166" s="43"/>
      <c r="M166" s="63"/>
      <c r="N166" s="244"/>
      <c r="O166" s="48"/>
      <c r="P166" s="302"/>
      <c r="Q166" s="2406"/>
      <c r="R166" s="2406"/>
      <c r="S166" s="2406"/>
      <c r="T166" s="2406"/>
      <c r="U166" s="2406"/>
      <c r="V166" s="2406"/>
      <c r="W166" s="2406"/>
      <c r="X166" s="2406"/>
      <c r="Y166" s="2406"/>
      <c r="Z166" s="2406"/>
      <c r="AA166" s="2406"/>
      <c r="AB166" s="2406"/>
      <c r="AC166" s="2406"/>
      <c r="AD166" s="2393"/>
      <c r="AE166" s="2393"/>
      <c r="AF166" s="2393"/>
      <c r="AG166" s="2393"/>
      <c r="AH166" s="2393"/>
      <c r="AI166" s="2394"/>
      <c r="AJ166" s="2396"/>
      <c r="AK166" s="2396"/>
      <c r="AL166" s="2396"/>
      <c r="AM166" s="2396"/>
      <c r="AN166" s="2396"/>
      <c r="AO166" s="2396"/>
      <c r="AP166" s="2396"/>
      <c r="AQ166" s="2396"/>
      <c r="AR166" s="2396"/>
      <c r="AS166" s="2396"/>
      <c r="AT166" s="2396"/>
      <c r="AU166" s="2396"/>
      <c r="CG166" s="15"/>
      <c r="CH166" s="15"/>
      <c r="CI166" s="15"/>
      <c r="CJ166" s="15"/>
      <c r="CK166" s="15"/>
      <c r="CL166" s="15"/>
      <c r="CM166" s="15"/>
      <c r="CN166" s="15"/>
    </row>
    <row r="167" spans="1:104" ht="16.350000000000001" customHeight="1" thickBot="1" x14ac:dyDescent="0.25">
      <c r="A167" s="4769"/>
      <c r="B167" s="119" t="s">
        <v>172</v>
      </c>
      <c r="C167" s="385">
        <f>SUM(C164:C166)</f>
        <v>0</v>
      </c>
      <c r="D167" s="386">
        <f>SUM(D164:D166)</f>
        <v>0</v>
      </c>
      <c r="E167" s="387">
        <f>SUM(E164:E166)</f>
        <v>0</v>
      </c>
      <c r="F167" s="385">
        <f>SUM(F164:F166)</f>
        <v>0</v>
      </c>
      <c r="G167" s="387">
        <f t="shared" ref="G167:O167" si="33">SUM(G164:G166)</f>
        <v>0</v>
      </c>
      <c r="H167" s="385">
        <f t="shared" si="33"/>
        <v>0</v>
      </c>
      <c r="I167" s="387">
        <f t="shared" si="33"/>
        <v>0</v>
      </c>
      <c r="J167" s="385">
        <f t="shared" si="33"/>
        <v>0</v>
      </c>
      <c r="K167" s="387">
        <f t="shared" si="33"/>
        <v>0</v>
      </c>
      <c r="L167" s="385">
        <f t="shared" si="33"/>
        <v>0</v>
      </c>
      <c r="M167" s="387">
        <f t="shared" si="33"/>
        <v>0</v>
      </c>
      <c r="N167" s="388">
        <f t="shared" si="33"/>
        <v>0</v>
      </c>
      <c r="O167" s="389">
        <f t="shared" si="33"/>
        <v>0</v>
      </c>
      <c r="P167" s="302"/>
      <c r="Q167" s="16"/>
      <c r="R167" s="16"/>
      <c r="S167" s="16"/>
      <c r="T167" s="16"/>
      <c r="U167" s="16"/>
      <c r="V167" s="16"/>
      <c r="W167" s="16"/>
      <c r="X167" s="16"/>
      <c r="Y167" s="2406"/>
      <c r="Z167" s="2406"/>
      <c r="AA167" s="2406"/>
      <c r="AB167" s="2406"/>
      <c r="AC167" s="2406"/>
      <c r="AD167" s="2393"/>
      <c r="AE167" s="2393"/>
      <c r="AF167" s="2393"/>
      <c r="AG167" s="2393"/>
      <c r="AH167" s="2393"/>
      <c r="AI167" s="2393"/>
      <c r="AJ167" s="2393"/>
      <c r="AK167" s="2393"/>
      <c r="AL167" s="2393"/>
      <c r="AM167" s="2393"/>
      <c r="AN167" s="2393"/>
      <c r="AO167" s="2444"/>
      <c r="AP167" s="2393"/>
      <c r="AQ167" s="2393"/>
      <c r="AR167" s="2455"/>
      <c r="AS167" s="2396"/>
      <c r="AT167" s="2456"/>
      <c r="AU167" s="2456"/>
      <c r="AV167" s="2456"/>
      <c r="AW167" s="2456"/>
      <c r="AX167" s="2456"/>
      <c r="AY167" s="2456"/>
      <c r="AZ167" s="2456"/>
      <c r="BA167" s="2456"/>
      <c r="BB167" s="2456"/>
      <c r="BC167" s="2456"/>
      <c r="BD167" s="13"/>
      <c r="BE167" s="13"/>
      <c r="CG167" s="15"/>
      <c r="CH167" s="15"/>
      <c r="CI167" s="15"/>
      <c r="CJ167" s="15"/>
      <c r="CK167" s="15"/>
      <c r="CL167" s="15"/>
      <c r="CM167" s="15"/>
      <c r="CN167" s="15"/>
    </row>
    <row r="168" spans="1:104" ht="16.350000000000001" customHeight="1" thickTop="1" x14ac:dyDescent="0.2">
      <c r="A168" s="4846" t="s">
        <v>173</v>
      </c>
      <c r="B168" s="787" t="s">
        <v>174</v>
      </c>
      <c r="C168" s="390">
        <f>SUM(D168+E168)</f>
        <v>0</v>
      </c>
      <c r="D168" s="391">
        <f>SUM(F168+H168+J168+L168+N168)</f>
        <v>0</v>
      </c>
      <c r="E168" s="1890">
        <f>SUM(G168+I168+K168+M168+O168)</f>
        <v>0</v>
      </c>
      <c r="F168" s="393"/>
      <c r="G168" s="394"/>
      <c r="H168" s="395"/>
      <c r="I168" s="394"/>
      <c r="J168" s="396"/>
      <c r="K168" s="57"/>
      <c r="L168" s="396"/>
      <c r="M168" s="57"/>
      <c r="N168" s="395"/>
      <c r="O168" s="394"/>
      <c r="P168" s="302"/>
      <c r="Q168" s="16"/>
      <c r="R168" s="16"/>
      <c r="S168" s="16"/>
      <c r="T168" s="16"/>
      <c r="U168" s="16"/>
      <c r="V168" s="16"/>
      <c r="W168" s="16"/>
      <c r="X168" s="16"/>
      <c r="Y168" s="2414"/>
      <c r="Z168" s="2415"/>
      <c r="AA168" s="16"/>
      <c r="AB168" s="2457"/>
      <c r="AC168" s="2415"/>
      <c r="AD168" s="126"/>
      <c r="AE168" s="2458"/>
      <c r="AF168" s="2458"/>
      <c r="AG168" s="2458"/>
      <c r="AH168" s="2393"/>
      <c r="AI168" s="126"/>
      <c r="AJ168" s="2444"/>
      <c r="AK168" s="2444"/>
      <c r="AL168" s="2444"/>
      <c r="AM168" s="2393"/>
      <c r="AN168" s="126"/>
      <c r="AO168" s="2444"/>
      <c r="AP168" s="2393"/>
      <c r="AQ168" s="239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CG168" s="15"/>
      <c r="CH168" s="15"/>
      <c r="CI168" s="15"/>
      <c r="CJ168" s="15"/>
      <c r="CK168" s="15"/>
      <c r="CL168" s="15"/>
      <c r="CM168" s="15"/>
      <c r="CN168" s="15"/>
    </row>
    <row r="169" spans="1:104" x14ac:dyDescent="0.2">
      <c r="A169" s="4970"/>
      <c r="B169" s="127" t="s">
        <v>175</v>
      </c>
      <c r="C169" s="399">
        <f>SUM(D169+E169)</f>
        <v>0</v>
      </c>
      <c r="D169" s="360">
        <f t="shared" ref="D169:E171" si="34">SUM(F169+H169+J169+L169+N169)</f>
        <v>0</v>
      </c>
      <c r="E169" s="361">
        <f t="shared" si="34"/>
        <v>0</v>
      </c>
      <c r="F169" s="55"/>
      <c r="G169" s="57"/>
      <c r="H169" s="36"/>
      <c r="I169" s="57"/>
      <c r="J169" s="36"/>
      <c r="K169" s="57"/>
      <c r="L169" s="55"/>
      <c r="M169" s="57"/>
      <c r="N169" s="36"/>
      <c r="O169" s="381"/>
      <c r="P169" s="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CG169" s="15"/>
      <c r="CH169" s="15"/>
      <c r="CI169" s="15"/>
      <c r="CJ169" s="15"/>
      <c r="CK169" s="15"/>
      <c r="CL169" s="15"/>
      <c r="CM169" s="15"/>
      <c r="CN169" s="15"/>
    </row>
    <row r="170" spans="1:104" x14ac:dyDescent="0.2">
      <c r="A170" s="4970"/>
      <c r="B170" s="1893" t="s">
        <v>176</v>
      </c>
      <c r="C170" s="344">
        <f>SUM(D170+E170)</f>
        <v>0</v>
      </c>
      <c r="D170" s="345">
        <f t="shared" si="34"/>
        <v>0</v>
      </c>
      <c r="E170" s="346">
        <f t="shared" si="34"/>
        <v>0</v>
      </c>
      <c r="F170" s="36"/>
      <c r="G170" s="40"/>
      <c r="H170" s="36"/>
      <c r="I170" s="40"/>
      <c r="J170" s="36"/>
      <c r="K170" s="40"/>
      <c r="L170" s="36"/>
      <c r="M170" s="40"/>
      <c r="N170" s="237"/>
      <c r="O170" s="41"/>
      <c r="P170" s="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CG170" s="15"/>
      <c r="CH170" s="15"/>
      <c r="CI170" s="15"/>
      <c r="CJ170" s="15"/>
      <c r="CK170" s="15"/>
      <c r="CL170" s="15"/>
      <c r="CM170" s="15"/>
      <c r="CN170" s="15"/>
    </row>
    <row r="171" spans="1:104" ht="15" customHeight="1" x14ac:dyDescent="0.2">
      <c r="A171" s="5744"/>
      <c r="B171" s="88" t="s">
        <v>177</v>
      </c>
      <c r="C171" s="400">
        <f>SUM(D171+E171)</f>
        <v>0</v>
      </c>
      <c r="D171" s="401">
        <f t="shared" si="34"/>
        <v>0</v>
      </c>
      <c r="E171" s="402">
        <f t="shared" si="34"/>
        <v>0</v>
      </c>
      <c r="F171" s="43"/>
      <c r="G171" s="63"/>
      <c r="H171" s="43"/>
      <c r="I171" s="63"/>
      <c r="J171" s="43"/>
      <c r="K171" s="63"/>
      <c r="L171" s="43"/>
      <c r="M171" s="63"/>
      <c r="N171" s="244"/>
      <c r="O171" s="48"/>
      <c r="P171" s="403"/>
      <c r="Q171" s="12"/>
      <c r="R171" s="12"/>
      <c r="S171" s="12"/>
      <c r="T171" s="12"/>
      <c r="U171" s="12"/>
      <c r="V171" s="82"/>
      <c r="W171" s="12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2459"/>
      <c r="AM171" s="2460"/>
      <c r="AN171" s="2460"/>
      <c r="AO171" s="717"/>
      <c r="AP171" s="2460"/>
      <c r="AQ171" s="717"/>
      <c r="AR171" s="1098"/>
      <c r="AS171" s="2461"/>
      <c r="AT171" s="2399"/>
      <c r="AU171" s="2406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Z171" s="2"/>
      <c r="CG171" s="15"/>
      <c r="CH171" s="15"/>
      <c r="CI171" s="15"/>
      <c r="CJ171" s="15"/>
      <c r="CK171" s="15"/>
      <c r="CL171" s="15"/>
      <c r="CM171" s="15"/>
      <c r="CN171" s="15"/>
    </row>
    <row r="172" spans="1:104" ht="15.75" customHeight="1" x14ac:dyDescent="0.2">
      <c r="A172" s="12" t="s">
        <v>178</v>
      </c>
      <c r="B172" s="12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Y172" s="3"/>
      <c r="BZ172" s="4"/>
      <c r="CF172" s="15"/>
      <c r="CG172" s="15"/>
      <c r="CH172" s="15"/>
      <c r="CI172" s="15"/>
      <c r="CJ172" s="15"/>
      <c r="CK172" s="15"/>
      <c r="CL172" s="15"/>
      <c r="CM172" s="15"/>
      <c r="CZ172" s="2"/>
    </row>
    <row r="173" spans="1:104" ht="13.5" customHeight="1" x14ac:dyDescent="0.2">
      <c r="A173" s="12" t="s">
        <v>179</v>
      </c>
      <c r="B173" s="12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Y173" s="3"/>
      <c r="BZ173" s="4"/>
      <c r="CF173" s="15"/>
      <c r="CG173" s="15"/>
      <c r="CH173" s="15"/>
      <c r="CI173" s="15"/>
      <c r="CJ173" s="15"/>
      <c r="CK173" s="15"/>
      <c r="CL173" s="15"/>
      <c r="CM173" s="15"/>
      <c r="CZ173" s="2"/>
    </row>
    <row r="174" spans="1:104" ht="16.350000000000001" customHeight="1" x14ac:dyDescent="0.2">
      <c r="A174" s="969" t="s">
        <v>180</v>
      </c>
      <c r="B174" s="969"/>
      <c r="AU174" s="32"/>
      <c r="AV174" s="32"/>
      <c r="AW174" s="32"/>
      <c r="AX174" s="32"/>
      <c r="AY174" s="32"/>
      <c r="AZ174" s="32"/>
      <c r="BA174" s="32"/>
      <c r="BB174" s="32"/>
      <c r="BC174" s="32"/>
      <c r="BD174" s="32"/>
      <c r="BE174" s="13"/>
      <c r="BF174" s="13"/>
      <c r="BY174" s="3"/>
      <c r="CZ174" s="2"/>
    </row>
    <row r="175" spans="1:104" ht="22.5" customHeight="1" x14ac:dyDescent="0.2">
      <c r="A175" s="4905" t="s">
        <v>181</v>
      </c>
      <c r="B175" s="4889"/>
      <c r="C175" s="5765" t="s">
        <v>72</v>
      </c>
      <c r="D175" s="5765"/>
      <c r="E175" s="5765"/>
      <c r="F175" s="5765" t="s">
        <v>182</v>
      </c>
      <c r="G175" s="5765"/>
      <c r="H175" s="5765" t="s">
        <v>183</v>
      </c>
      <c r="I175" s="5765"/>
      <c r="J175" s="5765" t="s">
        <v>184</v>
      </c>
      <c r="K175" s="5765"/>
      <c r="L175" s="5765" t="s">
        <v>119</v>
      </c>
      <c r="M175" s="5765"/>
      <c r="N175" s="5775" t="s">
        <v>12</v>
      </c>
      <c r="O175" s="5776"/>
      <c r="P175" s="5766" t="s">
        <v>121</v>
      </c>
      <c r="Q175" s="5766"/>
      <c r="R175" s="5766" t="s">
        <v>122</v>
      </c>
      <c r="S175" s="5766"/>
      <c r="T175" s="5766" t="s">
        <v>123</v>
      </c>
      <c r="U175" s="5766"/>
      <c r="V175" s="5766" t="s">
        <v>124</v>
      </c>
      <c r="W175" s="5766"/>
      <c r="X175" s="5766" t="s">
        <v>125</v>
      </c>
      <c r="Y175" s="5766"/>
      <c r="Z175" s="5766" t="s">
        <v>126</v>
      </c>
      <c r="AA175" s="5766"/>
      <c r="AB175" s="5766" t="s">
        <v>127</v>
      </c>
      <c r="AC175" s="5766"/>
      <c r="AD175" s="5766" t="s">
        <v>128</v>
      </c>
      <c r="AE175" s="5766"/>
      <c r="AF175" s="5766" t="s">
        <v>129</v>
      </c>
      <c r="AG175" s="5766"/>
      <c r="AH175" s="5766" t="s">
        <v>130</v>
      </c>
      <c r="AI175" s="5766"/>
      <c r="AJ175" s="5766" t="s">
        <v>131</v>
      </c>
      <c r="AK175" s="5766"/>
      <c r="AL175" s="5766" t="s">
        <v>132</v>
      </c>
      <c r="AM175" s="5760"/>
      <c r="AN175" s="5773" t="s">
        <v>185</v>
      </c>
      <c r="AO175" s="5774" t="s">
        <v>186</v>
      </c>
      <c r="AP175" s="5760" t="s">
        <v>187</v>
      </c>
      <c r="AQ175" s="5762"/>
      <c r="AR175" s="5764" t="s">
        <v>188</v>
      </c>
      <c r="AS175" s="5764" t="s">
        <v>189</v>
      </c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Y175" s="3"/>
      <c r="CZ175" s="2"/>
    </row>
    <row r="176" spans="1:104" ht="37.5" customHeight="1" x14ac:dyDescent="0.2">
      <c r="A176" s="5755"/>
      <c r="B176" s="5756"/>
      <c r="C176" s="2462" t="s">
        <v>97</v>
      </c>
      <c r="D176" s="2463" t="s">
        <v>62</v>
      </c>
      <c r="E176" s="2464" t="s">
        <v>98</v>
      </c>
      <c r="F176" s="2462" t="s">
        <v>62</v>
      </c>
      <c r="G176" s="2464" t="s">
        <v>98</v>
      </c>
      <c r="H176" s="2462" t="s">
        <v>62</v>
      </c>
      <c r="I176" s="2464" t="s">
        <v>98</v>
      </c>
      <c r="J176" s="2462" t="s">
        <v>62</v>
      </c>
      <c r="K176" s="2464" t="s">
        <v>98</v>
      </c>
      <c r="L176" s="2462" t="s">
        <v>62</v>
      </c>
      <c r="M176" s="2464" t="s">
        <v>98</v>
      </c>
      <c r="N176" s="2462" t="s">
        <v>62</v>
      </c>
      <c r="O176" s="2464" t="s">
        <v>98</v>
      </c>
      <c r="P176" s="2462" t="s">
        <v>62</v>
      </c>
      <c r="Q176" s="2464" t="s">
        <v>98</v>
      </c>
      <c r="R176" s="2462" t="s">
        <v>62</v>
      </c>
      <c r="S176" s="2464" t="s">
        <v>98</v>
      </c>
      <c r="T176" s="2462" t="s">
        <v>62</v>
      </c>
      <c r="U176" s="2464" t="s">
        <v>98</v>
      </c>
      <c r="V176" s="2462" t="s">
        <v>62</v>
      </c>
      <c r="W176" s="2464" t="s">
        <v>98</v>
      </c>
      <c r="X176" s="2462" t="s">
        <v>62</v>
      </c>
      <c r="Y176" s="2464" t="s">
        <v>98</v>
      </c>
      <c r="Z176" s="2462" t="s">
        <v>62</v>
      </c>
      <c r="AA176" s="2464" t="s">
        <v>98</v>
      </c>
      <c r="AB176" s="2462" t="s">
        <v>62</v>
      </c>
      <c r="AC176" s="2464" t="s">
        <v>98</v>
      </c>
      <c r="AD176" s="2462" t="s">
        <v>62</v>
      </c>
      <c r="AE176" s="2464" t="s">
        <v>98</v>
      </c>
      <c r="AF176" s="2462" t="s">
        <v>62</v>
      </c>
      <c r="AG176" s="2464" t="s">
        <v>98</v>
      </c>
      <c r="AH176" s="2462" t="s">
        <v>62</v>
      </c>
      <c r="AI176" s="2464" t="s">
        <v>98</v>
      </c>
      <c r="AJ176" s="2462" t="s">
        <v>62</v>
      </c>
      <c r="AK176" s="2464" t="s">
        <v>98</v>
      </c>
      <c r="AL176" s="2462" t="s">
        <v>62</v>
      </c>
      <c r="AM176" s="1882" t="s">
        <v>98</v>
      </c>
      <c r="AN176" s="4854"/>
      <c r="AO176" s="4856"/>
      <c r="AP176" s="2462" t="s">
        <v>62</v>
      </c>
      <c r="AQ176" s="2110" t="s">
        <v>98</v>
      </c>
      <c r="AR176" s="5671"/>
      <c r="AS176" s="5671"/>
      <c r="AU176" s="32"/>
      <c r="AV176" s="32"/>
      <c r="AW176" s="32"/>
      <c r="AX176" s="32"/>
      <c r="AY176" s="32"/>
      <c r="AZ176" s="32"/>
      <c r="BA176" s="32"/>
      <c r="BB176" s="32"/>
      <c r="BC176" s="32"/>
      <c r="BD176" s="32"/>
      <c r="BE176" s="13"/>
      <c r="BF176" s="13"/>
      <c r="BY176" s="3"/>
      <c r="CZ176" s="2"/>
    </row>
    <row r="177" spans="1:104" ht="20.25" customHeight="1" x14ac:dyDescent="0.2">
      <c r="A177" s="5767" t="s">
        <v>190</v>
      </c>
      <c r="B177" s="5768"/>
      <c r="C177" s="2465">
        <f>SUM(D177+E177)</f>
        <v>35</v>
      </c>
      <c r="D177" s="2466">
        <f>SUM(F177+H177+J177+L177+N177+P177+R177+T177+V177+X177+Z177+AB177+AD177+AF177+AH177+AJ177+AL177)</f>
        <v>9</v>
      </c>
      <c r="E177" s="416">
        <f>SUM(G177+I177+K177+M177+O177+Q177+S177+U177+W177+Y177+AA177+AC177+AE177+AG177+AI177+AK177+AM177)</f>
        <v>26</v>
      </c>
      <c r="F177" s="2467">
        <v>0</v>
      </c>
      <c r="G177" s="417">
        <v>0</v>
      </c>
      <c r="H177" s="2467">
        <v>2</v>
      </c>
      <c r="I177" s="417">
        <v>0</v>
      </c>
      <c r="J177" s="2467">
        <v>1</v>
      </c>
      <c r="K177" s="417">
        <v>3</v>
      </c>
      <c r="L177" s="2467">
        <v>4</v>
      </c>
      <c r="M177" s="417">
        <v>10</v>
      </c>
      <c r="N177" s="2467">
        <v>0</v>
      </c>
      <c r="O177" s="417">
        <v>1</v>
      </c>
      <c r="P177" s="2467">
        <v>0</v>
      </c>
      <c r="Q177" s="417">
        <v>5</v>
      </c>
      <c r="R177" s="2467">
        <v>0</v>
      </c>
      <c r="S177" s="417">
        <v>2</v>
      </c>
      <c r="T177" s="2467">
        <v>0</v>
      </c>
      <c r="U177" s="417">
        <v>1</v>
      </c>
      <c r="V177" s="2467">
        <v>1</v>
      </c>
      <c r="W177" s="417">
        <v>0</v>
      </c>
      <c r="X177" s="2467">
        <v>0</v>
      </c>
      <c r="Y177" s="417">
        <v>2</v>
      </c>
      <c r="Z177" s="2467">
        <v>0</v>
      </c>
      <c r="AA177" s="417">
        <v>0</v>
      </c>
      <c r="AB177" s="2467">
        <v>0</v>
      </c>
      <c r="AC177" s="417">
        <v>0</v>
      </c>
      <c r="AD177" s="2468">
        <v>1</v>
      </c>
      <c r="AE177" s="417">
        <v>0</v>
      </c>
      <c r="AF177" s="2468">
        <v>0</v>
      </c>
      <c r="AG177" s="417">
        <v>2</v>
      </c>
      <c r="AH177" s="2468">
        <v>0</v>
      </c>
      <c r="AI177" s="417">
        <v>0</v>
      </c>
      <c r="AJ177" s="2468">
        <v>0</v>
      </c>
      <c r="AK177" s="417">
        <v>0</v>
      </c>
      <c r="AL177" s="2468">
        <v>0</v>
      </c>
      <c r="AM177" s="395">
        <v>0</v>
      </c>
      <c r="AN177" s="2469">
        <v>0</v>
      </c>
      <c r="AO177" s="697">
        <v>0</v>
      </c>
      <c r="AP177" s="2468">
        <v>0</v>
      </c>
      <c r="AQ177" s="417">
        <v>0</v>
      </c>
      <c r="AR177" s="2470">
        <v>9</v>
      </c>
      <c r="AS177" s="2470">
        <v>2</v>
      </c>
      <c r="AT177" s="31" t="str">
        <f>CA177&amp;CB177&amp;CC177&amp;CD177&amp;CE177&amp;CF177&amp;CN177</f>
        <v/>
      </c>
      <c r="AU177" s="32"/>
      <c r="AV177" s="32"/>
      <c r="AW177" s="32"/>
      <c r="AX177" s="32"/>
      <c r="AY177" s="32"/>
      <c r="AZ177" s="32"/>
      <c r="BA177" s="32"/>
      <c r="BB177" s="32"/>
      <c r="BC177" s="32"/>
      <c r="BD177" s="32"/>
      <c r="BE177" s="13"/>
      <c r="BF177" s="13"/>
      <c r="BY177" s="3"/>
      <c r="CA177" s="33" t="str">
        <f>IF(CG177=0,"","* Las gestantes ingresadas al Programa NO debe ser mayor al Total de Mujeres ingresadas. ")</f>
        <v/>
      </c>
      <c r="CB177" s="33" t="str">
        <f>IF(CH177=0,"","* Las madres de hijos menor de 5 años NO DEBE ser mayor al Total de Mujeres ingresadas al Programa. ")</f>
        <v/>
      </c>
      <c r="CC177" s="33" t="str">
        <f>IF(CI177=0,"","* Los ingresos de Pueblos Originarios NO DEBE ser mayor al Total de ingresos del Programa.")</f>
        <v/>
      </c>
      <c r="CD177" s="33" t="str">
        <f>IF(CJ177=0,"","* Los Niños, Niñas, Adolescentes y Jóvenes de Programas SENAME NO DEBE ser mayor al Total de ingresos del Programa. ")</f>
        <v/>
      </c>
      <c r="CE177" s="33" t="str">
        <f>IF(CK177=0,"","* Los Migrantes NO DEBEN ser mayor al Total de ingresos del Programa. ")</f>
        <v/>
      </c>
      <c r="CF177" s="33" t="str">
        <f>IF(CL177=0,"","* No olvide escribir los campos Gestante y/o Madre de Hijo menor de 5 años y/o Pueblos Originarios y/o Niños, Niñas, Adolescentes y Jóvenes de Programas SENAME y/o Migrante (Digite CERO si no tiene). ")</f>
        <v/>
      </c>
      <c r="CG177" s="34">
        <f>IF(E177&lt;AN177,1,0)</f>
        <v>0</v>
      </c>
      <c r="CH177" s="34">
        <f>IF(C177&lt;AO177,1,0)</f>
        <v>0</v>
      </c>
      <c r="CI177" s="34">
        <f>IF(C177&lt;SUM(AP177,AQ177),1,0)</f>
        <v>0</v>
      </c>
      <c r="CJ177" s="34">
        <f>IF(C177&lt;AR177,1,0)</f>
        <v>0</v>
      </c>
      <c r="CK177" s="34">
        <f>IF(C177&lt;AS177,1,0)</f>
        <v>0</v>
      </c>
      <c r="CL177" s="34">
        <f>IF(AND(C177&lt;&gt;0,OR(AN177="",AO177="",AP177="",AQ177="",AR177="",AS177="")),1,0)</f>
        <v>0</v>
      </c>
      <c r="CM177" s="34">
        <f>IF(AND(C177=0,OR(C179&gt;0,C180&gt;0,C181&gt;0,C182&gt;0,C183&gt;0)),1,0)</f>
        <v>0</v>
      </c>
      <c r="CN177" s="33" t="str">
        <f>IF(AND(C177=0,OR(C179&gt;0,C180&gt;0,C181&gt;0,C182&gt;0,C183&gt;0)),"* No olvide registrar al menos un ingreso y una persona con diagnóstico. ","")</f>
        <v/>
      </c>
      <c r="CZ177" s="2"/>
    </row>
    <row r="178" spans="1:104" ht="26.25" customHeight="1" x14ac:dyDescent="0.2">
      <c r="A178" s="5769" t="s">
        <v>191</v>
      </c>
      <c r="B178" s="5770"/>
      <c r="C178" s="2471"/>
      <c r="D178" s="2472"/>
      <c r="E178" s="2472"/>
      <c r="F178" s="2472"/>
      <c r="G178" s="2472"/>
      <c r="H178" s="2472"/>
      <c r="I178" s="2472"/>
      <c r="J178" s="2472"/>
      <c r="K178" s="2472"/>
      <c r="L178" s="2472"/>
      <c r="M178" s="2472"/>
      <c r="N178" s="2472"/>
      <c r="O178" s="2472"/>
      <c r="P178" s="2472"/>
      <c r="Q178" s="2472"/>
      <c r="R178" s="2472"/>
      <c r="S178" s="2472"/>
      <c r="T178" s="2472"/>
      <c r="U178" s="2472"/>
      <c r="V178" s="2472"/>
      <c r="W178" s="2472"/>
      <c r="X178" s="2472"/>
      <c r="Y178" s="2472"/>
      <c r="Z178" s="2472"/>
      <c r="AA178" s="2472"/>
      <c r="AB178" s="2472"/>
      <c r="AC178" s="2472"/>
      <c r="AD178" s="2472"/>
      <c r="AE178" s="2472"/>
      <c r="AF178" s="2472"/>
      <c r="AG178" s="2472"/>
      <c r="AH178" s="2472"/>
      <c r="AI178" s="2472"/>
      <c r="AJ178" s="2472"/>
      <c r="AK178" s="2472"/>
      <c r="AL178" s="2472"/>
      <c r="AM178" s="2472"/>
      <c r="AN178" s="2472"/>
      <c r="AO178" s="2472"/>
      <c r="AP178" s="2472"/>
      <c r="AQ178" s="2472"/>
      <c r="AR178" s="2472"/>
      <c r="AS178" s="2473"/>
      <c r="AT178" s="31"/>
      <c r="AU178" s="32"/>
      <c r="AV178" s="32"/>
      <c r="AW178" s="32"/>
      <c r="AX178" s="32"/>
      <c r="AY178" s="32"/>
      <c r="AZ178" s="32"/>
      <c r="BA178" s="32"/>
      <c r="BB178" s="32"/>
      <c r="BC178" s="32"/>
      <c r="BD178" s="32"/>
      <c r="BE178" s="13"/>
      <c r="BF178" s="13"/>
      <c r="BY178" s="3"/>
      <c r="CA178" s="33"/>
      <c r="CB178" s="33"/>
      <c r="CC178" s="33"/>
      <c r="CD178" s="33"/>
      <c r="CE178" s="33"/>
      <c r="CF178" s="33"/>
      <c r="CG178" s="34"/>
      <c r="CH178" s="34"/>
      <c r="CI178" s="34"/>
      <c r="CJ178" s="34"/>
      <c r="CK178" s="34"/>
      <c r="CL178" s="34"/>
      <c r="CM178" s="34"/>
      <c r="CN178" s="34"/>
      <c r="CZ178" s="2"/>
    </row>
    <row r="179" spans="1:104" ht="16.350000000000001" customHeight="1" x14ac:dyDescent="0.2">
      <c r="A179" s="5764" t="s">
        <v>192</v>
      </c>
      <c r="B179" s="2474" t="s">
        <v>193</v>
      </c>
      <c r="C179" s="2475">
        <f>SUM(D179+E179)</f>
        <v>4</v>
      </c>
      <c r="D179" s="2476">
        <f t="shared" ref="D179:D187" si="35">SUM(F179+H179+J179+L179+N179+P179+R179+T179+V179+X179+Z179+AB179+AD179+AF179+AH179+AJ179+AL179)</f>
        <v>0</v>
      </c>
      <c r="E179" s="2474">
        <f t="shared" ref="E179:E187" si="36">SUM(G179+I179+K179+M179+O179+Q179+S179+U179+W179+Y179+AA179+AC179+AE179+AG179+AI179+AK179+AM179)</f>
        <v>4</v>
      </c>
      <c r="F179" s="2430">
        <v>0</v>
      </c>
      <c r="G179" s="2431">
        <v>0</v>
      </c>
      <c r="H179" s="2430">
        <v>0</v>
      </c>
      <c r="I179" s="2431">
        <v>0</v>
      </c>
      <c r="J179" s="2430">
        <v>0</v>
      </c>
      <c r="K179" s="2431">
        <v>1</v>
      </c>
      <c r="L179" s="2430">
        <v>0</v>
      </c>
      <c r="M179" s="2431">
        <v>3</v>
      </c>
      <c r="N179" s="2430">
        <v>0</v>
      </c>
      <c r="O179" s="2431">
        <v>0</v>
      </c>
      <c r="P179" s="2430">
        <v>0</v>
      </c>
      <c r="Q179" s="2431">
        <v>0</v>
      </c>
      <c r="R179" s="2430">
        <v>0</v>
      </c>
      <c r="S179" s="2431">
        <v>0</v>
      </c>
      <c r="T179" s="2430">
        <v>0</v>
      </c>
      <c r="U179" s="2431">
        <v>0</v>
      </c>
      <c r="V179" s="2430">
        <v>0</v>
      </c>
      <c r="W179" s="2431">
        <v>0</v>
      </c>
      <c r="X179" s="2430">
        <v>0</v>
      </c>
      <c r="Y179" s="2431">
        <v>0</v>
      </c>
      <c r="Z179" s="2430">
        <v>0</v>
      </c>
      <c r="AA179" s="2431">
        <v>0</v>
      </c>
      <c r="AB179" s="2430">
        <v>0</v>
      </c>
      <c r="AC179" s="2431">
        <v>0</v>
      </c>
      <c r="AD179" s="2430">
        <v>0</v>
      </c>
      <c r="AE179" s="2431">
        <v>0</v>
      </c>
      <c r="AF179" s="2430">
        <v>0</v>
      </c>
      <c r="AG179" s="2431">
        <v>0</v>
      </c>
      <c r="AH179" s="2430">
        <v>0</v>
      </c>
      <c r="AI179" s="2431">
        <v>0</v>
      </c>
      <c r="AJ179" s="2430">
        <v>0</v>
      </c>
      <c r="AK179" s="2431">
        <v>0</v>
      </c>
      <c r="AL179" s="2430">
        <v>0</v>
      </c>
      <c r="AM179" s="2432">
        <v>0</v>
      </c>
      <c r="AN179" s="2477">
        <v>0</v>
      </c>
      <c r="AO179" s="2478">
        <v>0</v>
      </c>
      <c r="AP179" s="2430">
        <v>0</v>
      </c>
      <c r="AQ179" s="2431">
        <v>0</v>
      </c>
      <c r="AR179" s="2431">
        <v>3</v>
      </c>
      <c r="AS179" s="2431">
        <v>0</v>
      </c>
      <c r="AT179" s="31" t="str">
        <f t="shared" ref="AT179:AT219" si="37">CA179&amp;CB179&amp;CC179&amp;CD179&amp;CE179&amp;CF179&amp;CN179</f>
        <v/>
      </c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13"/>
      <c r="BF179" s="13"/>
      <c r="BY179" s="3"/>
      <c r="CA179" s="33" t="str">
        <f t="shared" ref="CA179:CA205" si="38">IF(CG179=0,"","* Las gestantes ingresadas al Programa NO debe ser mayor al Total de Mujeres ingresadas. ")</f>
        <v/>
      </c>
      <c r="CB179" s="33" t="str">
        <f t="shared" ref="CB179:CB195" si="39">IF(CH179=0,"","* Las madres de hijos menor de 5 años NO DEBE ser mayor al Total de Mujeres ingresadas al Programa. ")</f>
        <v/>
      </c>
      <c r="CC179" s="33" t="str">
        <f t="shared" ref="CC179:CC219" si="40">IF(CI179=0,"","* Los ingresos de Pueblos Originarios NO DEBE ser mayor al Total de ingresos del Programa.")</f>
        <v/>
      </c>
      <c r="CD179" s="33" t="str">
        <f t="shared" ref="CD179:CD219" si="41">IF(CJ179=0,"","* Los Niños, Niñas, Adolescentes y Jóvenes de Programas SENAME NO DEBE ser mayor al Total de ingresos del Programa. ")</f>
        <v/>
      </c>
      <c r="CE179" s="33" t="str">
        <f t="shared" ref="CE179:CE219" si="42">IF(CK179=0,"","* Los Migrantes NO DEBEN ser mayor al Total de ingresos del Programa. ")</f>
        <v/>
      </c>
      <c r="CF179" s="33" t="str">
        <f t="shared" ref="CF179:CF219" si="43">IF(CL179=0,"","* No olvide escribir los campos Gestante y/o Madre de Hijo menor de 5 años y/o Pueblos Originarios y/o Niños, Niñas, Adolescentes y Jóvenes de Programas SENAME y/o Migrante (Digite CERO si no tiene). ")</f>
        <v/>
      </c>
      <c r="CG179" s="34">
        <f t="shared" ref="CG179:CG205" si="44">IF(E179&lt;AN179,1,0)</f>
        <v>0</v>
      </c>
      <c r="CH179" s="34">
        <f t="shared" ref="CH179:CH195" si="45">IF(C179&lt;AO179,1,0)</f>
        <v>0</v>
      </c>
      <c r="CI179" s="34">
        <f t="shared" ref="CI179:CI219" si="46">IF(C179&lt;SUM(AP179,AQ179),1,0)</f>
        <v>0</v>
      </c>
      <c r="CJ179" s="34">
        <f t="shared" ref="CJ179:CJ219" si="47">IF(C179&lt;AR179,1,0)</f>
        <v>0</v>
      </c>
      <c r="CK179" s="34">
        <f t="shared" ref="CK179:CK219" si="48">IF(C179&lt;AS179,1,0)</f>
        <v>0</v>
      </c>
      <c r="CL179" s="34">
        <f t="shared" ref="CL179:CL219" si="49">IF(AND(C179&lt;&gt;0,OR(AN179="",AO179="",AP179="",AQ179="",AR179="",AS179="")),1,0)</f>
        <v>0</v>
      </c>
      <c r="CM179" s="34"/>
      <c r="CN179" s="34"/>
      <c r="CZ179" s="2"/>
    </row>
    <row r="180" spans="1:104" ht="16.350000000000001" customHeight="1" x14ac:dyDescent="0.2">
      <c r="A180" s="5744"/>
      <c r="B180" s="1887" t="s">
        <v>194</v>
      </c>
      <c r="C180" s="2479">
        <f>SUM(D180+E180)</f>
        <v>0</v>
      </c>
      <c r="D180" s="692">
        <f t="shared" si="35"/>
        <v>0</v>
      </c>
      <c r="E180" s="2480">
        <f t="shared" si="36"/>
        <v>0</v>
      </c>
      <c r="F180" s="2171">
        <v>0</v>
      </c>
      <c r="G180" s="2264">
        <v>0</v>
      </c>
      <c r="H180" s="2171">
        <v>0</v>
      </c>
      <c r="I180" s="2264">
        <v>0</v>
      </c>
      <c r="J180" s="2171">
        <v>0</v>
      </c>
      <c r="K180" s="2264">
        <v>0</v>
      </c>
      <c r="L180" s="2171">
        <v>0</v>
      </c>
      <c r="M180" s="2264">
        <v>0</v>
      </c>
      <c r="N180" s="2171">
        <v>0</v>
      </c>
      <c r="O180" s="2264">
        <v>0</v>
      </c>
      <c r="P180" s="2171">
        <v>0</v>
      </c>
      <c r="Q180" s="2264">
        <v>0</v>
      </c>
      <c r="R180" s="2171">
        <v>0</v>
      </c>
      <c r="S180" s="2264">
        <v>0</v>
      </c>
      <c r="T180" s="2171">
        <v>0</v>
      </c>
      <c r="U180" s="2264">
        <v>0</v>
      </c>
      <c r="V180" s="2171">
        <v>0</v>
      </c>
      <c r="W180" s="2264">
        <v>0</v>
      </c>
      <c r="X180" s="2171">
        <v>0</v>
      </c>
      <c r="Y180" s="2264">
        <v>0</v>
      </c>
      <c r="Z180" s="2171">
        <v>0</v>
      </c>
      <c r="AA180" s="2264">
        <v>0</v>
      </c>
      <c r="AB180" s="2171">
        <v>0</v>
      </c>
      <c r="AC180" s="2264">
        <v>0</v>
      </c>
      <c r="AD180" s="2171">
        <v>0</v>
      </c>
      <c r="AE180" s="2264">
        <v>0</v>
      </c>
      <c r="AF180" s="2171">
        <v>0</v>
      </c>
      <c r="AG180" s="2264">
        <v>0</v>
      </c>
      <c r="AH180" s="2171">
        <v>0</v>
      </c>
      <c r="AI180" s="2264">
        <v>0</v>
      </c>
      <c r="AJ180" s="2171">
        <v>0</v>
      </c>
      <c r="AK180" s="2264">
        <v>0</v>
      </c>
      <c r="AL180" s="2171">
        <v>0</v>
      </c>
      <c r="AM180" s="428">
        <v>0</v>
      </c>
      <c r="AN180" s="2122">
        <v>0</v>
      </c>
      <c r="AO180" s="2481">
        <v>0</v>
      </c>
      <c r="AP180" s="2171">
        <v>0</v>
      </c>
      <c r="AQ180" s="2264">
        <v>0</v>
      </c>
      <c r="AR180" s="2264">
        <v>0</v>
      </c>
      <c r="AS180" s="2264">
        <v>0</v>
      </c>
      <c r="AT180" s="31" t="str">
        <f t="shared" si="37"/>
        <v/>
      </c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13"/>
      <c r="BF180" s="13"/>
      <c r="BY180" s="3"/>
      <c r="CA180" s="33" t="str">
        <f t="shared" si="38"/>
        <v/>
      </c>
      <c r="CB180" s="33" t="str">
        <f t="shared" si="39"/>
        <v/>
      </c>
      <c r="CC180" s="33" t="str">
        <f t="shared" si="40"/>
        <v/>
      </c>
      <c r="CD180" s="33" t="str">
        <f t="shared" si="41"/>
        <v/>
      </c>
      <c r="CE180" s="33" t="str">
        <f t="shared" si="42"/>
        <v/>
      </c>
      <c r="CF180" s="33" t="str">
        <f t="shared" si="43"/>
        <v/>
      </c>
      <c r="CG180" s="34">
        <f t="shared" si="44"/>
        <v>0</v>
      </c>
      <c r="CH180" s="34">
        <f t="shared" si="45"/>
        <v>0</v>
      </c>
      <c r="CI180" s="34">
        <f t="shared" si="46"/>
        <v>0</v>
      </c>
      <c r="CJ180" s="34">
        <f t="shared" si="47"/>
        <v>0</v>
      </c>
      <c r="CK180" s="34">
        <f t="shared" si="48"/>
        <v>0</v>
      </c>
      <c r="CL180" s="34">
        <f t="shared" si="49"/>
        <v>0</v>
      </c>
      <c r="CM180" s="34"/>
      <c r="CN180" s="34"/>
      <c r="CZ180" s="2"/>
    </row>
    <row r="181" spans="1:104" ht="18" customHeight="1" x14ac:dyDescent="0.2">
      <c r="A181" s="5771" t="s">
        <v>195</v>
      </c>
      <c r="B181" s="5772"/>
      <c r="C181" s="2465">
        <f t="shared" ref="C181:C219" si="50">SUM(D181+E181)</f>
        <v>0</v>
      </c>
      <c r="D181" s="2466">
        <f t="shared" si="35"/>
        <v>0</v>
      </c>
      <c r="E181" s="2482">
        <f t="shared" si="36"/>
        <v>0</v>
      </c>
      <c r="F181" s="2467">
        <v>0</v>
      </c>
      <c r="G181" s="2470">
        <v>0</v>
      </c>
      <c r="H181" s="2467">
        <v>0</v>
      </c>
      <c r="I181" s="2470">
        <v>0</v>
      </c>
      <c r="J181" s="2467">
        <v>0</v>
      </c>
      <c r="K181" s="2470">
        <v>0</v>
      </c>
      <c r="L181" s="2467">
        <v>0</v>
      </c>
      <c r="M181" s="2470">
        <v>0</v>
      </c>
      <c r="N181" s="2467">
        <v>0</v>
      </c>
      <c r="O181" s="2470">
        <v>0</v>
      </c>
      <c r="P181" s="2467">
        <v>0</v>
      </c>
      <c r="Q181" s="2470">
        <v>0</v>
      </c>
      <c r="R181" s="2467">
        <v>0</v>
      </c>
      <c r="S181" s="2470">
        <v>0</v>
      </c>
      <c r="T181" s="2467">
        <v>0</v>
      </c>
      <c r="U181" s="2470">
        <v>0</v>
      </c>
      <c r="V181" s="2467">
        <v>0</v>
      </c>
      <c r="W181" s="2470">
        <v>0</v>
      </c>
      <c r="X181" s="2467">
        <v>0</v>
      </c>
      <c r="Y181" s="2470">
        <v>0</v>
      </c>
      <c r="Z181" s="2467">
        <v>0</v>
      </c>
      <c r="AA181" s="2470">
        <v>0</v>
      </c>
      <c r="AB181" s="2467">
        <v>0</v>
      </c>
      <c r="AC181" s="2470">
        <v>0</v>
      </c>
      <c r="AD181" s="2467">
        <v>0</v>
      </c>
      <c r="AE181" s="2470">
        <v>0</v>
      </c>
      <c r="AF181" s="2467">
        <v>0</v>
      </c>
      <c r="AG181" s="2470">
        <v>0</v>
      </c>
      <c r="AH181" s="2467">
        <v>0</v>
      </c>
      <c r="AI181" s="2470">
        <v>0</v>
      </c>
      <c r="AJ181" s="2467">
        <v>0</v>
      </c>
      <c r="AK181" s="2470">
        <v>0</v>
      </c>
      <c r="AL181" s="2467">
        <v>0</v>
      </c>
      <c r="AM181" s="2483">
        <v>0</v>
      </c>
      <c r="AN181" s="2469">
        <v>0</v>
      </c>
      <c r="AO181" s="2484">
        <v>0</v>
      </c>
      <c r="AP181" s="2467">
        <v>0</v>
      </c>
      <c r="AQ181" s="2470">
        <v>0</v>
      </c>
      <c r="AR181" s="2470">
        <v>0</v>
      </c>
      <c r="AS181" s="2470">
        <v>0</v>
      </c>
      <c r="AT181" s="31" t="str">
        <f t="shared" si="37"/>
        <v/>
      </c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13"/>
      <c r="BF181" s="13"/>
      <c r="BY181" s="3"/>
      <c r="CA181" s="33" t="str">
        <f t="shared" si="38"/>
        <v/>
      </c>
      <c r="CB181" s="33" t="str">
        <f t="shared" si="39"/>
        <v/>
      </c>
      <c r="CC181" s="33" t="str">
        <f t="shared" si="40"/>
        <v/>
      </c>
      <c r="CD181" s="33" t="str">
        <f t="shared" si="41"/>
        <v/>
      </c>
      <c r="CE181" s="33" t="str">
        <f t="shared" si="42"/>
        <v/>
      </c>
      <c r="CF181" s="33" t="str">
        <f t="shared" si="43"/>
        <v/>
      </c>
      <c r="CG181" s="34">
        <f t="shared" si="44"/>
        <v>0</v>
      </c>
      <c r="CH181" s="34">
        <f t="shared" si="45"/>
        <v>0</v>
      </c>
      <c r="CI181" s="34">
        <f t="shared" si="46"/>
        <v>0</v>
      </c>
      <c r="CJ181" s="34">
        <f t="shared" si="47"/>
        <v>0</v>
      </c>
      <c r="CK181" s="34">
        <f t="shared" si="48"/>
        <v>0</v>
      </c>
      <c r="CL181" s="34">
        <f t="shared" si="49"/>
        <v>0</v>
      </c>
      <c r="CM181" s="34">
        <v>0</v>
      </c>
      <c r="CN181" s="34"/>
      <c r="CZ181" s="2"/>
    </row>
    <row r="182" spans="1:104" ht="16.350000000000001" customHeight="1" x14ac:dyDescent="0.2">
      <c r="A182" s="5764" t="s">
        <v>196</v>
      </c>
      <c r="B182" s="2474" t="s">
        <v>197</v>
      </c>
      <c r="C182" s="2475">
        <f t="shared" si="50"/>
        <v>7</v>
      </c>
      <c r="D182" s="2476">
        <f t="shared" si="35"/>
        <v>2</v>
      </c>
      <c r="E182" s="2474">
        <f t="shared" si="36"/>
        <v>5</v>
      </c>
      <c r="F182" s="2430">
        <v>0</v>
      </c>
      <c r="G182" s="2431">
        <v>0</v>
      </c>
      <c r="H182" s="2430">
        <v>1</v>
      </c>
      <c r="I182" s="2431">
        <v>0</v>
      </c>
      <c r="J182" s="2430">
        <v>0</v>
      </c>
      <c r="K182" s="2431">
        <v>2</v>
      </c>
      <c r="L182" s="2430">
        <v>1</v>
      </c>
      <c r="M182" s="2431">
        <v>3</v>
      </c>
      <c r="N182" s="2430">
        <v>0</v>
      </c>
      <c r="O182" s="2431">
        <v>0</v>
      </c>
      <c r="P182" s="2430">
        <v>0</v>
      </c>
      <c r="Q182" s="2431">
        <v>0</v>
      </c>
      <c r="R182" s="2430">
        <v>0</v>
      </c>
      <c r="S182" s="2431">
        <v>0</v>
      </c>
      <c r="T182" s="2430">
        <v>0</v>
      </c>
      <c r="U182" s="2431">
        <v>0</v>
      </c>
      <c r="V182" s="2430">
        <v>0</v>
      </c>
      <c r="W182" s="2431">
        <v>0</v>
      </c>
      <c r="X182" s="2430">
        <v>0</v>
      </c>
      <c r="Y182" s="2431">
        <v>0</v>
      </c>
      <c r="Z182" s="2430">
        <v>0</v>
      </c>
      <c r="AA182" s="2431">
        <v>0</v>
      </c>
      <c r="AB182" s="2430">
        <v>0</v>
      </c>
      <c r="AC182" s="2431">
        <v>0</v>
      </c>
      <c r="AD182" s="2430">
        <v>0</v>
      </c>
      <c r="AE182" s="2431">
        <v>0</v>
      </c>
      <c r="AF182" s="2430">
        <v>0</v>
      </c>
      <c r="AG182" s="2431">
        <v>0</v>
      </c>
      <c r="AH182" s="2430">
        <v>0</v>
      </c>
      <c r="AI182" s="2431">
        <v>0</v>
      </c>
      <c r="AJ182" s="2430">
        <v>0</v>
      </c>
      <c r="AK182" s="2431">
        <v>0</v>
      </c>
      <c r="AL182" s="2430">
        <v>0</v>
      </c>
      <c r="AM182" s="2432">
        <v>0</v>
      </c>
      <c r="AN182" s="2477">
        <v>0</v>
      </c>
      <c r="AO182" s="2478">
        <v>0</v>
      </c>
      <c r="AP182" s="2430">
        <v>0</v>
      </c>
      <c r="AQ182" s="2431">
        <v>0</v>
      </c>
      <c r="AR182" s="2431">
        <v>3</v>
      </c>
      <c r="AS182" s="2431">
        <v>0</v>
      </c>
      <c r="AT182" s="31" t="str">
        <f t="shared" si="37"/>
        <v/>
      </c>
      <c r="AU182" s="32"/>
      <c r="AV182" s="32"/>
      <c r="AW182" s="32"/>
      <c r="AX182" s="32"/>
      <c r="AY182" s="32"/>
      <c r="AZ182" s="32"/>
      <c r="BA182" s="32"/>
      <c r="BB182" s="32"/>
      <c r="BC182" s="32"/>
      <c r="BD182" s="32"/>
      <c r="BE182" s="13"/>
      <c r="BF182" s="13"/>
      <c r="BY182" s="3"/>
      <c r="CA182" s="33" t="str">
        <f t="shared" si="38"/>
        <v/>
      </c>
      <c r="CB182" s="33" t="str">
        <f t="shared" si="39"/>
        <v/>
      </c>
      <c r="CC182" s="33" t="str">
        <f t="shared" si="40"/>
        <v/>
      </c>
      <c r="CD182" s="33" t="str">
        <f t="shared" si="41"/>
        <v/>
      </c>
      <c r="CE182" s="33" t="str">
        <f t="shared" si="42"/>
        <v/>
      </c>
      <c r="CF182" s="33" t="str">
        <f t="shared" si="43"/>
        <v/>
      </c>
      <c r="CG182" s="34">
        <f t="shared" si="44"/>
        <v>0</v>
      </c>
      <c r="CH182" s="34">
        <f t="shared" si="45"/>
        <v>0</v>
      </c>
      <c r="CI182" s="34">
        <f t="shared" si="46"/>
        <v>0</v>
      </c>
      <c r="CJ182" s="34">
        <f t="shared" si="47"/>
        <v>0</v>
      </c>
      <c r="CK182" s="34">
        <f t="shared" si="48"/>
        <v>0</v>
      </c>
      <c r="CL182" s="34">
        <f t="shared" si="49"/>
        <v>0</v>
      </c>
      <c r="CM182" s="34"/>
      <c r="CN182" s="34"/>
      <c r="CZ182" s="2"/>
    </row>
    <row r="183" spans="1:104" ht="16.350000000000001" customHeight="1" x14ac:dyDescent="0.2">
      <c r="A183" s="5744"/>
      <c r="B183" s="1887" t="s">
        <v>198</v>
      </c>
      <c r="C183" s="1588">
        <f t="shared" si="50"/>
        <v>4</v>
      </c>
      <c r="D183" s="432">
        <f t="shared" si="35"/>
        <v>1</v>
      </c>
      <c r="E183" s="416">
        <f t="shared" si="36"/>
        <v>3</v>
      </c>
      <c r="F183" s="1589">
        <v>0</v>
      </c>
      <c r="G183" s="417">
        <v>0</v>
      </c>
      <c r="H183" s="1589">
        <v>0</v>
      </c>
      <c r="I183" s="417">
        <v>0</v>
      </c>
      <c r="J183" s="1589">
        <v>0</v>
      </c>
      <c r="K183" s="417">
        <v>2</v>
      </c>
      <c r="L183" s="2171">
        <v>1</v>
      </c>
      <c r="M183" s="2264">
        <v>1</v>
      </c>
      <c r="N183" s="1589">
        <v>0</v>
      </c>
      <c r="O183" s="417">
        <v>0</v>
      </c>
      <c r="P183" s="1589">
        <v>0</v>
      </c>
      <c r="Q183" s="417">
        <v>0</v>
      </c>
      <c r="R183" s="1589">
        <v>0</v>
      </c>
      <c r="S183" s="417">
        <v>0</v>
      </c>
      <c r="T183" s="1589">
        <v>0</v>
      </c>
      <c r="U183" s="417">
        <v>0</v>
      </c>
      <c r="V183" s="1589">
        <v>0</v>
      </c>
      <c r="W183" s="417">
        <v>0</v>
      </c>
      <c r="X183" s="1589">
        <v>0</v>
      </c>
      <c r="Y183" s="417">
        <v>0</v>
      </c>
      <c r="Z183" s="1589">
        <v>0</v>
      </c>
      <c r="AA183" s="417">
        <v>0</v>
      </c>
      <c r="AB183" s="1589">
        <v>0</v>
      </c>
      <c r="AC183" s="417">
        <v>0</v>
      </c>
      <c r="AD183" s="1589">
        <v>0</v>
      </c>
      <c r="AE183" s="417">
        <v>0</v>
      </c>
      <c r="AF183" s="1589">
        <v>0</v>
      </c>
      <c r="AG183" s="417">
        <v>0</v>
      </c>
      <c r="AH183" s="1589">
        <v>0</v>
      </c>
      <c r="AI183" s="417">
        <v>0</v>
      </c>
      <c r="AJ183" s="1589">
        <v>0</v>
      </c>
      <c r="AK183" s="417">
        <v>0</v>
      </c>
      <c r="AL183" s="1589">
        <v>0</v>
      </c>
      <c r="AM183" s="395">
        <v>0</v>
      </c>
      <c r="AN183" s="2122">
        <v>0</v>
      </c>
      <c r="AO183" s="2481">
        <v>0</v>
      </c>
      <c r="AP183" s="2171">
        <v>0</v>
      </c>
      <c r="AQ183" s="2264">
        <v>0</v>
      </c>
      <c r="AR183" s="2264">
        <v>1</v>
      </c>
      <c r="AS183" s="2264">
        <v>0</v>
      </c>
      <c r="AT183" s="31" t="str">
        <f t="shared" si="37"/>
        <v/>
      </c>
      <c r="AU183" s="32"/>
      <c r="AV183" s="32"/>
      <c r="AW183" s="32"/>
      <c r="AX183" s="32"/>
      <c r="AY183" s="32"/>
      <c r="AZ183" s="32"/>
      <c r="BA183" s="32"/>
      <c r="BB183" s="32"/>
      <c r="BC183" s="32"/>
      <c r="BD183" s="32"/>
      <c r="BE183" s="13"/>
      <c r="BF183" s="13"/>
      <c r="BY183" s="3"/>
      <c r="CA183" s="33" t="str">
        <f t="shared" si="38"/>
        <v/>
      </c>
      <c r="CB183" s="33" t="str">
        <f t="shared" si="39"/>
        <v/>
      </c>
      <c r="CC183" s="33" t="str">
        <f t="shared" si="40"/>
        <v/>
      </c>
      <c r="CD183" s="33" t="str">
        <f t="shared" si="41"/>
        <v/>
      </c>
      <c r="CE183" s="33" t="str">
        <f t="shared" si="42"/>
        <v/>
      </c>
      <c r="CF183" s="33" t="str">
        <f t="shared" si="43"/>
        <v/>
      </c>
      <c r="CG183" s="34">
        <f t="shared" si="44"/>
        <v>0</v>
      </c>
      <c r="CH183" s="34">
        <f t="shared" si="45"/>
        <v>0</v>
      </c>
      <c r="CI183" s="34">
        <f t="shared" si="46"/>
        <v>0</v>
      </c>
      <c r="CJ183" s="34">
        <f t="shared" si="47"/>
        <v>0</v>
      </c>
      <c r="CK183" s="34">
        <f t="shared" si="48"/>
        <v>0</v>
      </c>
      <c r="CL183" s="34">
        <f t="shared" si="49"/>
        <v>0</v>
      </c>
      <c r="CM183" s="34"/>
      <c r="CN183" s="34"/>
      <c r="CZ183" s="2"/>
    </row>
    <row r="184" spans="1:104" ht="21.75" customHeight="1" x14ac:dyDescent="0.2">
      <c r="A184" s="2485" t="s">
        <v>199</v>
      </c>
      <c r="B184" s="2486"/>
      <c r="C184" s="2402">
        <f t="shared" si="50"/>
        <v>35</v>
      </c>
      <c r="D184" s="2403">
        <f t="shared" si="35"/>
        <v>9</v>
      </c>
      <c r="E184" s="2404">
        <f t="shared" si="36"/>
        <v>26</v>
      </c>
      <c r="F184" s="2467">
        <v>0</v>
      </c>
      <c r="G184" s="2470">
        <v>0</v>
      </c>
      <c r="H184" s="2467">
        <v>2</v>
      </c>
      <c r="I184" s="2470">
        <v>0</v>
      </c>
      <c r="J184" s="2467">
        <v>1</v>
      </c>
      <c r="K184" s="2470">
        <v>3</v>
      </c>
      <c r="L184" s="2467">
        <v>4</v>
      </c>
      <c r="M184" s="2470">
        <v>10</v>
      </c>
      <c r="N184" s="2467">
        <v>0</v>
      </c>
      <c r="O184" s="2470">
        <v>1</v>
      </c>
      <c r="P184" s="2467">
        <v>0</v>
      </c>
      <c r="Q184" s="2470">
        <v>5</v>
      </c>
      <c r="R184" s="2467">
        <v>0</v>
      </c>
      <c r="S184" s="2470">
        <v>2</v>
      </c>
      <c r="T184" s="2467">
        <v>0</v>
      </c>
      <c r="U184" s="2470">
        <v>1</v>
      </c>
      <c r="V184" s="2467">
        <v>1</v>
      </c>
      <c r="W184" s="2470">
        <v>0</v>
      </c>
      <c r="X184" s="2467">
        <v>0</v>
      </c>
      <c r="Y184" s="2470">
        <v>2</v>
      </c>
      <c r="Z184" s="2467">
        <v>0</v>
      </c>
      <c r="AA184" s="2470">
        <v>0</v>
      </c>
      <c r="AB184" s="2467">
        <v>0</v>
      </c>
      <c r="AC184" s="2470">
        <v>0</v>
      </c>
      <c r="AD184" s="2467">
        <v>1</v>
      </c>
      <c r="AE184" s="2470">
        <v>0</v>
      </c>
      <c r="AF184" s="2467">
        <v>0</v>
      </c>
      <c r="AG184" s="2470">
        <v>2</v>
      </c>
      <c r="AH184" s="2467">
        <v>0</v>
      </c>
      <c r="AI184" s="2470">
        <v>0</v>
      </c>
      <c r="AJ184" s="2467">
        <v>0</v>
      </c>
      <c r="AK184" s="2470">
        <v>0</v>
      </c>
      <c r="AL184" s="2467">
        <v>0</v>
      </c>
      <c r="AM184" s="2483">
        <v>0</v>
      </c>
      <c r="AN184" s="2469">
        <v>0</v>
      </c>
      <c r="AO184" s="2484">
        <v>0</v>
      </c>
      <c r="AP184" s="2171">
        <v>0</v>
      </c>
      <c r="AQ184" s="2470">
        <v>0</v>
      </c>
      <c r="AR184" s="2470">
        <v>9</v>
      </c>
      <c r="AS184" s="2470">
        <v>2</v>
      </c>
      <c r="AT184" s="31" t="str">
        <f t="shared" si="37"/>
        <v/>
      </c>
      <c r="AU184" s="32"/>
      <c r="AV184" s="32"/>
      <c r="AW184" s="32"/>
      <c r="AX184" s="32"/>
      <c r="AY184" s="32"/>
      <c r="AZ184" s="32"/>
      <c r="BA184" s="32"/>
      <c r="BB184" s="32"/>
      <c r="BC184" s="32"/>
      <c r="BD184" s="32"/>
      <c r="BE184" s="13"/>
      <c r="BF184" s="13"/>
      <c r="BY184" s="3"/>
      <c r="CA184" s="33" t="str">
        <f t="shared" si="38"/>
        <v/>
      </c>
      <c r="CB184" s="33" t="str">
        <f t="shared" si="39"/>
        <v/>
      </c>
      <c r="CC184" s="33" t="str">
        <f t="shared" si="40"/>
        <v/>
      </c>
      <c r="CD184" s="33" t="str">
        <f t="shared" si="41"/>
        <v/>
      </c>
      <c r="CE184" s="33" t="str">
        <f t="shared" si="42"/>
        <v/>
      </c>
      <c r="CF184" s="33" t="str">
        <f t="shared" si="43"/>
        <v/>
      </c>
      <c r="CG184" s="34">
        <f t="shared" si="44"/>
        <v>0</v>
      </c>
      <c r="CH184" s="34">
        <f t="shared" si="45"/>
        <v>0</v>
      </c>
      <c r="CI184" s="34">
        <f t="shared" si="46"/>
        <v>0</v>
      </c>
      <c r="CJ184" s="34">
        <f t="shared" si="47"/>
        <v>0</v>
      </c>
      <c r="CK184" s="34">
        <f t="shared" si="48"/>
        <v>0</v>
      </c>
      <c r="CL184" s="34">
        <f t="shared" si="49"/>
        <v>0</v>
      </c>
      <c r="CM184" s="15">
        <v>0</v>
      </c>
      <c r="CN184" s="15"/>
      <c r="CZ184" s="2"/>
    </row>
    <row r="185" spans="1:104" ht="16.350000000000001" customHeight="1" x14ac:dyDescent="0.2">
      <c r="A185" s="5764" t="s">
        <v>200</v>
      </c>
      <c r="B185" s="1889" t="s">
        <v>201</v>
      </c>
      <c r="C185" s="436">
        <f t="shared" si="50"/>
        <v>0</v>
      </c>
      <c r="D185" s="437">
        <f t="shared" si="35"/>
        <v>0</v>
      </c>
      <c r="E185" s="1889">
        <f t="shared" si="36"/>
        <v>0</v>
      </c>
      <c r="F185" s="55">
        <v>0</v>
      </c>
      <c r="G185" s="57">
        <v>0</v>
      </c>
      <c r="H185" s="55">
        <v>0</v>
      </c>
      <c r="I185" s="57">
        <v>0</v>
      </c>
      <c r="J185" s="55">
        <v>0</v>
      </c>
      <c r="K185" s="57">
        <v>0</v>
      </c>
      <c r="L185" s="55">
        <v>0</v>
      </c>
      <c r="M185" s="57">
        <v>0</v>
      </c>
      <c r="N185" s="55">
        <v>0</v>
      </c>
      <c r="O185" s="57">
        <v>0</v>
      </c>
      <c r="P185" s="55">
        <v>0</v>
      </c>
      <c r="Q185" s="57">
        <v>0</v>
      </c>
      <c r="R185" s="55">
        <v>0</v>
      </c>
      <c r="S185" s="57">
        <v>0</v>
      </c>
      <c r="T185" s="55">
        <v>0</v>
      </c>
      <c r="U185" s="57">
        <v>0</v>
      </c>
      <c r="V185" s="55">
        <v>0</v>
      </c>
      <c r="W185" s="57">
        <v>0</v>
      </c>
      <c r="X185" s="55">
        <v>0</v>
      </c>
      <c r="Y185" s="57">
        <v>0</v>
      </c>
      <c r="Z185" s="55">
        <v>0</v>
      </c>
      <c r="AA185" s="57">
        <v>0</v>
      </c>
      <c r="AB185" s="55">
        <v>0</v>
      </c>
      <c r="AC185" s="57">
        <v>0</v>
      </c>
      <c r="AD185" s="55">
        <v>0</v>
      </c>
      <c r="AE185" s="57">
        <v>0</v>
      </c>
      <c r="AF185" s="55">
        <v>0</v>
      </c>
      <c r="AG185" s="57">
        <v>0</v>
      </c>
      <c r="AH185" s="55">
        <v>0</v>
      </c>
      <c r="AI185" s="57">
        <v>0</v>
      </c>
      <c r="AJ185" s="55">
        <v>0</v>
      </c>
      <c r="AK185" s="57">
        <v>0</v>
      </c>
      <c r="AL185" s="55">
        <v>0</v>
      </c>
      <c r="AM185" s="362">
        <v>0</v>
      </c>
      <c r="AN185" s="438">
        <v>0</v>
      </c>
      <c r="AO185" s="439">
        <v>0</v>
      </c>
      <c r="AP185" s="55">
        <v>0</v>
      </c>
      <c r="AQ185" s="417">
        <v>0</v>
      </c>
      <c r="AR185" s="417">
        <v>0</v>
      </c>
      <c r="AS185" s="417">
        <v>0</v>
      </c>
      <c r="AT185" s="31" t="str">
        <f t="shared" si="37"/>
        <v/>
      </c>
      <c r="AU185" s="32"/>
      <c r="AV185" s="32"/>
      <c r="AW185" s="32"/>
      <c r="AX185" s="32"/>
      <c r="AY185" s="32"/>
      <c r="AZ185" s="32"/>
      <c r="BA185" s="32"/>
      <c r="BB185" s="32"/>
      <c r="BC185" s="32"/>
      <c r="BD185" s="32"/>
      <c r="BE185" s="13"/>
      <c r="BF185" s="13"/>
      <c r="BY185" s="3"/>
      <c r="CA185" s="33" t="str">
        <f t="shared" si="38"/>
        <v/>
      </c>
      <c r="CB185" s="33" t="str">
        <f t="shared" si="39"/>
        <v/>
      </c>
      <c r="CC185" s="33" t="str">
        <f t="shared" si="40"/>
        <v/>
      </c>
      <c r="CD185" s="33" t="str">
        <f t="shared" si="41"/>
        <v/>
      </c>
      <c r="CE185" s="33" t="str">
        <f t="shared" si="42"/>
        <v/>
      </c>
      <c r="CF185" s="33" t="str">
        <f t="shared" si="43"/>
        <v/>
      </c>
      <c r="CG185" s="34">
        <f t="shared" si="44"/>
        <v>0</v>
      </c>
      <c r="CH185" s="34">
        <f t="shared" si="45"/>
        <v>0</v>
      </c>
      <c r="CI185" s="34">
        <f t="shared" si="46"/>
        <v>0</v>
      </c>
      <c r="CJ185" s="34">
        <f t="shared" si="47"/>
        <v>0</v>
      </c>
      <c r="CK185" s="34">
        <f t="shared" si="48"/>
        <v>0</v>
      </c>
      <c r="CL185" s="34">
        <f t="shared" si="49"/>
        <v>0</v>
      </c>
      <c r="CM185" s="34"/>
      <c r="CN185" s="34"/>
      <c r="CZ185" s="2"/>
    </row>
    <row r="186" spans="1:104" ht="16.350000000000001" customHeight="1" x14ac:dyDescent="0.2">
      <c r="A186" s="5009"/>
      <c r="B186" s="1884" t="s">
        <v>202</v>
      </c>
      <c r="C186" s="441">
        <f t="shared" si="50"/>
        <v>3</v>
      </c>
      <c r="D186" s="442">
        <f t="shared" si="35"/>
        <v>2</v>
      </c>
      <c r="E186" s="1884">
        <f t="shared" si="36"/>
        <v>1</v>
      </c>
      <c r="F186" s="36">
        <v>0</v>
      </c>
      <c r="G186" s="40">
        <v>0</v>
      </c>
      <c r="H186" s="36">
        <v>1</v>
      </c>
      <c r="I186" s="40">
        <v>0</v>
      </c>
      <c r="J186" s="36">
        <v>0</v>
      </c>
      <c r="K186" s="40">
        <v>0</v>
      </c>
      <c r="L186" s="36">
        <v>0</v>
      </c>
      <c r="M186" s="40">
        <v>1</v>
      </c>
      <c r="N186" s="36">
        <v>0</v>
      </c>
      <c r="O186" s="40">
        <v>0</v>
      </c>
      <c r="P186" s="36">
        <v>0</v>
      </c>
      <c r="Q186" s="40">
        <v>0</v>
      </c>
      <c r="R186" s="36">
        <v>0</v>
      </c>
      <c r="S186" s="40">
        <v>0</v>
      </c>
      <c r="T186" s="36">
        <v>0</v>
      </c>
      <c r="U186" s="40">
        <v>0</v>
      </c>
      <c r="V186" s="36">
        <v>1</v>
      </c>
      <c r="W186" s="40">
        <v>0</v>
      </c>
      <c r="X186" s="36">
        <v>0</v>
      </c>
      <c r="Y186" s="40">
        <v>0</v>
      </c>
      <c r="Z186" s="36">
        <v>0</v>
      </c>
      <c r="AA186" s="40">
        <v>0</v>
      </c>
      <c r="AB186" s="36">
        <v>0</v>
      </c>
      <c r="AC186" s="40">
        <v>0</v>
      </c>
      <c r="AD186" s="36">
        <v>0</v>
      </c>
      <c r="AE186" s="40">
        <v>0</v>
      </c>
      <c r="AF186" s="36">
        <v>0</v>
      </c>
      <c r="AG186" s="40">
        <v>0</v>
      </c>
      <c r="AH186" s="36">
        <v>0</v>
      </c>
      <c r="AI186" s="40">
        <v>0</v>
      </c>
      <c r="AJ186" s="36">
        <v>0</v>
      </c>
      <c r="AK186" s="40">
        <v>0</v>
      </c>
      <c r="AL186" s="36">
        <v>0</v>
      </c>
      <c r="AM186" s="347">
        <v>0</v>
      </c>
      <c r="AN186" s="443">
        <v>0</v>
      </c>
      <c r="AO186" s="240">
        <v>0</v>
      </c>
      <c r="AP186" s="36">
        <v>0</v>
      </c>
      <c r="AQ186" s="60">
        <v>0</v>
      </c>
      <c r="AR186" s="60">
        <v>0</v>
      </c>
      <c r="AS186" s="60">
        <v>0</v>
      </c>
      <c r="AT186" s="31" t="str">
        <f t="shared" si="37"/>
        <v/>
      </c>
      <c r="AU186" s="32"/>
      <c r="AV186" s="32"/>
      <c r="AW186" s="32"/>
      <c r="AX186" s="32"/>
      <c r="AY186" s="32"/>
      <c r="AZ186" s="32"/>
      <c r="BA186" s="32"/>
      <c r="BB186" s="32"/>
      <c r="BC186" s="32"/>
      <c r="BD186" s="32"/>
      <c r="BE186" s="13"/>
      <c r="BF186" s="13"/>
      <c r="BY186" s="3"/>
      <c r="CA186" s="33" t="str">
        <f t="shared" si="38"/>
        <v/>
      </c>
      <c r="CB186" s="33" t="str">
        <f t="shared" si="39"/>
        <v/>
      </c>
      <c r="CC186" s="33" t="str">
        <f t="shared" si="40"/>
        <v/>
      </c>
      <c r="CD186" s="33" t="str">
        <f t="shared" si="41"/>
        <v/>
      </c>
      <c r="CE186" s="33" t="str">
        <f t="shared" si="42"/>
        <v/>
      </c>
      <c r="CF186" s="33" t="str">
        <f t="shared" si="43"/>
        <v/>
      </c>
      <c r="CG186" s="34">
        <f t="shared" si="44"/>
        <v>0</v>
      </c>
      <c r="CH186" s="34">
        <f t="shared" si="45"/>
        <v>0</v>
      </c>
      <c r="CI186" s="34">
        <f t="shared" si="46"/>
        <v>0</v>
      </c>
      <c r="CJ186" s="34">
        <f t="shared" si="47"/>
        <v>0</v>
      </c>
      <c r="CK186" s="34">
        <f t="shared" si="48"/>
        <v>0</v>
      </c>
      <c r="CL186" s="34">
        <f t="shared" si="49"/>
        <v>0</v>
      </c>
      <c r="CM186" s="34"/>
      <c r="CN186" s="34"/>
      <c r="CZ186" s="2"/>
    </row>
    <row r="187" spans="1:104" ht="16.350000000000001" customHeight="1" x14ac:dyDescent="0.2">
      <c r="A187" s="5009"/>
      <c r="B187" s="1884" t="s">
        <v>203</v>
      </c>
      <c r="C187" s="441">
        <f t="shared" si="50"/>
        <v>7</v>
      </c>
      <c r="D187" s="444">
        <f t="shared" si="35"/>
        <v>1</v>
      </c>
      <c r="E187" s="1884">
        <f t="shared" si="36"/>
        <v>6</v>
      </c>
      <c r="F187" s="58">
        <v>0</v>
      </c>
      <c r="G187" s="60">
        <v>0</v>
      </c>
      <c r="H187" s="58">
        <v>0</v>
      </c>
      <c r="I187" s="60">
        <v>0</v>
      </c>
      <c r="J187" s="58">
        <v>0</v>
      </c>
      <c r="K187" s="60">
        <v>2</v>
      </c>
      <c r="L187" s="58">
        <v>1</v>
      </c>
      <c r="M187" s="60">
        <v>0</v>
      </c>
      <c r="N187" s="58">
        <v>0</v>
      </c>
      <c r="O187" s="60">
        <v>0</v>
      </c>
      <c r="P187" s="58">
        <v>0</v>
      </c>
      <c r="Q187" s="60">
        <v>1</v>
      </c>
      <c r="R187" s="58">
        <v>0</v>
      </c>
      <c r="S187" s="60">
        <v>1</v>
      </c>
      <c r="T187" s="58">
        <v>0</v>
      </c>
      <c r="U187" s="60">
        <v>1</v>
      </c>
      <c r="V187" s="58">
        <v>0</v>
      </c>
      <c r="W187" s="60">
        <v>0</v>
      </c>
      <c r="X187" s="58">
        <v>0</v>
      </c>
      <c r="Y187" s="60">
        <v>1</v>
      </c>
      <c r="Z187" s="58">
        <v>0</v>
      </c>
      <c r="AA187" s="60">
        <v>0</v>
      </c>
      <c r="AB187" s="58">
        <v>0</v>
      </c>
      <c r="AC187" s="60">
        <v>0</v>
      </c>
      <c r="AD187" s="58">
        <v>0</v>
      </c>
      <c r="AE187" s="60">
        <v>0</v>
      </c>
      <c r="AF187" s="58">
        <v>0</v>
      </c>
      <c r="AG187" s="60">
        <v>0</v>
      </c>
      <c r="AH187" s="58">
        <v>0</v>
      </c>
      <c r="AI187" s="60">
        <v>0</v>
      </c>
      <c r="AJ187" s="58">
        <v>0</v>
      </c>
      <c r="AK187" s="60">
        <v>0</v>
      </c>
      <c r="AL187" s="58">
        <v>0</v>
      </c>
      <c r="AM187" s="352">
        <v>0</v>
      </c>
      <c r="AN187" s="445">
        <v>0</v>
      </c>
      <c r="AO187" s="307">
        <v>0</v>
      </c>
      <c r="AP187" s="58">
        <v>0</v>
      </c>
      <c r="AQ187" s="60">
        <v>0</v>
      </c>
      <c r="AR187" s="60">
        <v>1</v>
      </c>
      <c r="AS187" s="60">
        <v>0</v>
      </c>
      <c r="AT187" s="31" t="str">
        <f t="shared" si="37"/>
        <v/>
      </c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13"/>
      <c r="BF187" s="13"/>
      <c r="BY187" s="3"/>
      <c r="CA187" s="33" t="str">
        <f t="shared" si="38"/>
        <v/>
      </c>
      <c r="CB187" s="33" t="str">
        <f t="shared" si="39"/>
        <v/>
      </c>
      <c r="CC187" s="33" t="str">
        <f t="shared" si="40"/>
        <v/>
      </c>
      <c r="CD187" s="33" t="str">
        <f t="shared" si="41"/>
        <v/>
      </c>
      <c r="CE187" s="33" t="str">
        <f t="shared" si="42"/>
        <v/>
      </c>
      <c r="CF187" s="33" t="str">
        <f t="shared" si="43"/>
        <v/>
      </c>
      <c r="CG187" s="34">
        <f t="shared" si="44"/>
        <v>0</v>
      </c>
      <c r="CH187" s="34">
        <f t="shared" si="45"/>
        <v>0</v>
      </c>
      <c r="CI187" s="34">
        <f t="shared" si="46"/>
        <v>0</v>
      </c>
      <c r="CJ187" s="34">
        <f t="shared" si="47"/>
        <v>0</v>
      </c>
      <c r="CK187" s="34">
        <f t="shared" si="48"/>
        <v>0</v>
      </c>
      <c r="CL187" s="34">
        <f t="shared" si="49"/>
        <v>0</v>
      </c>
      <c r="CM187" s="34"/>
      <c r="CN187" s="34"/>
      <c r="CZ187" s="2"/>
    </row>
    <row r="188" spans="1:104" ht="16.350000000000001" customHeight="1" x14ac:dyDescent="0.2">
      <c r="A188" s="5009"/>
      <c r="B188" s="446" t="s">
        <v>204</v>
      </c>
      <c r="C188" s="441">
        <f t="shared" si="50"/>
        <v>1</v>
      </c>
      <c r="D188" s="447"/>
      <c r="E188" s="1884">
        <f>SUM(K188+M188+O188+Q188+S188+U188+W188+Y188+AA188+AC188+AE188+AG188+AI188+AK188+AM188)</f>
        <v>1</v>
      </c>
      <c r="F188" s="379"/>
      <c r="G188" s="380"/>
      <c r="H188" s="379"/>
      <c r="I188" s="380"/>
      <c r="J188" s="379"/>
      <c r="K188" s="40"/>
      <c r="L188" s="379"/>
      <c r="M188" s="40"/>
      <c r="N188" s="379"/>
      <c r="O188" s="40"/>
      <c r="P188" s="379"/>
      <c r="Q188" s="40"/>
      <c r="R188" s="379"/>
      <c r="S188" s="40">
        <v>1</v>
      </c>
      <c r="T188" s="379"/>
      <c r="U188" s="40"/>
      <c r="V188" s="379"/>
      <c r="W188" s="40"/>
      <c r="X188" s="379"/>
      <c r="Y188" s="40"/>
      <c r="Z188" s="379"/>
      <c r="AA188" s="40"/>
      <c r="AB188" s="379"/>
      <c r="AC188" s="40"/>
      <c r="AD188" s="379"/>
      <c r="AE188" s="40"/>
      <c r="AF188" s="379"/>
      <c r="AG188" s="40"/>
      <c r="AH188" s="379"/>
      <c r="AI188" s="40"/>
      <c r="AJ188" s="379"/>
      <c r="AK188" s="40"/>
      <c r="AL188" s="379"/>
      <c r="AM188" s="347"/>
      <c r="AN188" s="443">
        <v>0</v>
      </c>
      <c r="AO188" s="240">
        <v>0</v>
      </c>
      <c r="AP188" s="379"/>
      <c r="AQ188" s="40">
        <v>0</v>
      </c>
      <c r="AR188" s="40">
        <v>0</v>
      </c>
      <c r="AS188" s="40">
        <v>0</v>
      </c>
      <c r="AT188" s="31" t="str">
        <f t="shared" si="37"/>
        <v/>
      </c>
      <c r="AU188" s="32"/>
      <c r="AV188" s="32"/>
      <c r="AW188" s="32"/>
      <c r="AX188" s="32"/>
      <c r="AY188" s="32"/>
      <c r="AZ188" s="32"/>
      <c r="BA188" s="32"/>
      <c r="BB188" s="32"/>
      <c r="BC188" s="32"/>
      <c r="BD188" s="32"/>
      <c r="BE188" s="13"/>
      <c r="BF188" s="13"/>
      <c r="BY188" s="3"/>
      <c r="CA188" s="33" t="str">
        <f t="shared" si="38"/>
        <v/>
      </c>
      <c r="CB188" s="33" t="str">
        <f t="shared" si="39"/>
        <v/>
      </c>
      <c r="CC188" s="33" t="str">
        <f t="shared" si="40"/>
        <v/>
      </c>
      <c r="CD188" s="33" t="str">
        <f t="shared" si="41"/>
        <v/>
      </c>
      <c r="CE188" s="33" t="str">
        <f t="shared" si="42"/>
        <v/>
      </c>
      <c r="CF188" s="33" t="str">
        <f t="shared" si="43"/>
        <v/>
      </c>
      <c r="CG188" s="34">
        <f t="shared" si="44"/>
        <v>0</v>
      </c>
      <c r="CH188" s="34">
        <f t="shared" si="45"/>
        <v>0</v>
      </c>
      <c r="CI188" s="34">
        <f t="shared" si="46"/>
        <v>0</v>
      </c>
      <c r="CJ188" s="34">
        <f t="shared" si="47"/>
        <v>0</v>
      </c>
      <c r="CK188" s="34">
        <f t="shared" si="48"/>
        <v>0</v>
      </c>
      <c r="CL188" s="34">
        <f>IF(AND(C188&lt;&gt;0,OR(AN188="",AO188="",AQ188="",AR188="",AS188="")),1,0)</f>
        <v>0</v>
      </c>
      <c r="CM188" s="34"/>
      <c r="CN188" s="34"/>
      <c r="CZ188" s="2"/>
    </row>
    <row r="189" spans="1:104" ht="16.350000000000001" customHeight="1" x14ac:dyDescent="0.2">
      <c r="A189" s="5009"/>
      <c r="B189" s="1884" t="s">
        <v>205</v>
      </c>
      <c r="C189" s="441">
        <f t="shared" si="50"/>
        <v>6</v>
      </c>
      <c r="D189" s="437">
        <f t="shared" ref="D189:E195" si="51">SUM(F189+H189+J189+L189+N189+P189+R189+T189+V189+X189+Z189+AB189+AD189+AF189+AH189+AJ189+AL189)</f>
        <v>1</v>
      </c>
      <c r="E189" s="1884">
        <f t="shared" si="51"/>
        <v>5</v>
      </c>
      <c r="F189" s="55">
        <v>0</v>
      </c>
      <c r="G189" s="57">
        <v>0</v>
      </c>
      <c r="H189" s="55">
        <v>0</v>
      </c>
      <c r="I189" s="57">
        <v>0</v>
      </c>
      <c r="J189" s="55">
        <v>0</v>
      </c>
      <c r="K189" s="57">
        <v>0</v>
      </c>
      <c r="L189" s="55">
        <v>1</v>
      </c>
      <c r="M189" s="57">
        <v>1</v>
      </c>
      <c r="N189" s="55">
        <v>0</v>
      </c>
      <c r="O189" s="57">
        <v>1</v>
      </c>
      <c r="P189" s="55">
        <v>0</v>
      </c>
      <c r="Q189" s="57">
        <v>2</v>
      </c>
      <c r="R189" s="55">
        <v>0</v>
      </c>
      <c r="S189" s="57">
        <v>0</v>
      </c>
      <c r="T189" s="55">
        <v>0</v>
      </c>
      <c r="U189" s="57">
        <v>0</v>
      </c>
      <c r="V189" s="55">
        <v>0</v>
      </c>
      <c r="W189" s="57">
        <v>0</v>
      </c>
      <c r="X189" s="55">
        <v>0</v>
      </c>
      <c r="Y189" s="57">
        <v>0</v>
      </c>
      <c r="Z189" s="55">
        <v>0</v>
      </c>
      <c r="AA189" s="57">
        <v>0</v>
      </c>
      <c r="AB189" s="55">
        <v>0</v>
      </c>
      <c r="AC189" s="57">
        <v>0</v>
      </c>
      <c r="AD189" s="55">
        <v>0</v>
      </c>
      <c r="AE189" s="57">
        <v>0</v>
      </c>
      <c r="AF189" s="55">
        <v>0</v>
      </c>
      <c r="AG189" s="57">
        <v>1</v>
      </c>
      <c r="AH189" s="55">
        <v>0</v>
      </c>
      <c r="AI189" s="57">
        <v>0</v>
      </c>
      <c r="AJ189" s="55">
        <v>0</v>
      </c>
      <c r="AK189" s="57">
        <v>0</v>
      </c>
      <c r="AL189" s="55">
        <v>0</v>
      </c>
      <c r="AM189" s="362">
        <v>0</v>
      </c>
      <c r="AN189" s="438">
        <v>0</v>
      </c>
      <c r="AO189" s="439">
        <v>0</v>
      </c>
      <c r="AP189" s="55">
        <v>0</v>
      </c>
      <c r="AQ189" s="57">
        <v>0</v>
      </c>
      <c r="AR189" s="57">
        <v>1</v>
      </c>
      <c r="AS189" s="57">
        <v>1</v>
      </c>
      <c r="AT189" s="31" t="str">
        <f t="shared" si="37"/>
        <v/>
      </c>
      <c r="AU189" s="32"/>
      <c r="AV189" s="32"/>
      <c r="AW189" s="32"/>
      <c r="AX189" s="32"/>
      <c r="AY189" s="32"/>
      <c r="AZ189" s="32"/>
      <c r="BA189" s="32"/>
      <c r="BB189" s="32"/>
      <c r="BC189" s="32"/>
      <c r="BD189" s="32"/>
      <c r="BE189" s="13"/>
      <c r="BF189" s="13"/>
      <c r="BY189" s="3"/>
      <c r="CA189" s="33" t="str">
        <f t="shared" si="38"/>
        <v/>
      </c>
      <c r="CB189" s="33" t="str">
        <f t="shared" si="39"/>
        <v/>
      </c>
      <c r="CC189" s="33" t="str">
        <f t="shared" si="40"/>
        <v/>
      </c>
      <c r="CD189" s="33" t="str">
        <f t="shared" si="41"/>
        <v/>
      </c>
      <c r="CE189" s="33" t="str">
        <f t="shared" si="42"/>
        <v/>
      </c>
      <c r="CF189" s="33" t="str">
        <f t="shared" si="43"/>
        <v/>
      </c>
      <c r="CG189" s="34">
        <f t="shared" si="44"/>
        <v>0</v>
      </c>
      <c r="CH189" s="34">
        <f t="shared" si="45"/>
        <v>0</v>
      </c>
      <c r="CI189" s="34">
        <f t="shared" si="46"/>
        <v>0</v>
      </c>
      <c r="CJ189" s="34">
        <f t="shared" si="47"/>
        <v>0</v>
      </c>
      <c r="CK189" s="34">
        <f t="shared" si="48"/>
        <v>0</v>
      </c>
      <c r="CL189" s="34">
        <f t="shared" si="49"/>
        <v>0</v>
      </c>
      <c r="CM189" s="34"/>
      <c r="CN189" s="34"/>
      <c r="CZ189" s="2"/>
    </row>
    <row r="190" spans="1:104" ht="16.350000000000001" customHeight="1" x14ac:dyDescent="0.2">
      <c r="A190" s="5009"/>
      <c r="B190" s="448" t="s">
        <v>206</v>
      </c>
      <c r="C190" s="441">
        <f t="shared" si="50"/>
        <v>0</v>
      </c>
      <c r="D190" s="442">
        <f t="shared" si="51"/>
        <v>0</v>
      </c>
      <c r="E190" s="1884">
        <f t="shared" si="51"/>
        <v>0</v>
      </c>
      <c r="F190" s="36">
        <v>0</v>
      </c>
      <c r="G190" s="40">
        <v>0</v>
      </c>
      <c r="H190" s="36">
        <v>0</v>
      </c>
      <c r="I190" s="40">
        <v>0</v>
      </c>
      <c r="J190" s="36">
        <v>0</v>
      </c>
      <c r="K190" s="40">
        <v>0</v>
      </c>
      <c r="L190" s="36">
        <v>0</v>
      </c>
      <c r="M190" s="40">
        <v>0</v>
      </c>
      <c r="N190" s="36">
        <v>0</v>
      </c>
      <c r="O190" s="40">
        <v>0</v>
      </c>
      <c r="P190" s="36">
        <v>0</v>
      </c>
      <c r="Q190" s="40">
        <v>0</v>
      </c>
      <c r="R190" s="36">
        <v>0</v>
      </c>
      <c r="S190" s="40">
        <v>0</v>
      </c>
      <c r="T190" s="36">
        <v>0</v>
      </c>
      <c r="U190" s="40">
        <v>0</v>
      </c>
      <c r="V190" s="36">
        <v>0</v>
      </c>
      <c r="W190" s="40">
        <v>0</v>
      </c>
      <c r="X190" s="36">
        <v>0</v>
      </c>
      <c r="Y190" s="40">
        <v>0</v>
      </c>
      <c r="Z190" s="36">
        <v>0</v>
      </c>
      <c r="AA190" s="40">
        <v>0</v>
      </c>
      <c r="AB190" s="36">
        <v>0</v>
      </c>
      <c r="AC190" s="40">
        <v>0</v>
      </c>
      <c r="AD190" s="36">
        <v>0</v>
      </c>
      <c r="AE190" s="40">
        <v>0</v>
      </c>
      <c r="AF190" s="36">
        <v>0</v>
      </c>
      <c r="AG190" s="40">
        <v>0</v>
      </c>
      <c r="AH190" s="36">
        <v>0</v>
      </c>
      <c r="AI190" s="40">
        <v>0</v>
      </c>
      <c r="AJ190" s="36">
        <v>0</v>
      </c>
      <c r="AK190" s="40">
        <v>0</v>
      </c>
      <c r="AL190" s="36">
        <v>0</v>
      </c>
      <c r="AM190" s="347">
        <v>0</v>
      </c>
      <c r="AN190" s="443">
        <v>0</v>
      </c>
      <c r="AO190" s="240">
        <v>0</v>
      </c>
      <c r="AP190" s="36">
        <v>0</v>
      </c>
      <c r="AQ190" s="417">
        <v>0</v>
      </c>
      <c r="AR190" s="417">
        <v>0</v>
      </c>
      <c r="AS190" s="417">
        <v>0</v>
      </c>
      <c r="AT190" s="31" t="str">
        <f t="shared" si="37"/>
        <v/>
      </c>
      <c r="AU190" s="32"/>
      <c r="AV190" s="32"/>
      <c r="AW190" s="32"/>
      <c r="AX190" s="32"/>
      <c r="AY190" s="32"/>
      <c r="AZ190" s="32"/>
      <c r="BA190" s="32"/>
      <c r="BB190" s="32"/>
      <c r="BC190" s="32"/>
      <c r="BD190" s="32"/>
      <c r="BE190" s="13"/>
      <c r="BF190" s="13"/>
      <c r="BY190" s="3"/>
      <c r="CA190" s="33" t="str">
        <f t="shared" si="38"/>
        <v/>
      </c>
      <c r="CB190" s="33" t="str">
        <f t="shared" si="39"/>
        <v/>
      </c>
      <c r="CC190" s="33" t="str">
        <f t="shared" si="40"/>
        <v/>
      </c>
      <c r="CD190" s="33" t="str">
        <f t="shared" si="41"/>
        <v/>
      </c>
      <c r="CE190" s="33" t="str">
        <f t="shared" si="42"/>
        <v/>
      </c>
      <c r="CF190" s="33" t="str">
        <f t="shared" si="43"/>
        <v/>
      </c>
      <c r="CG190" s="34">
        <f t="shared" si="44"/>
        <v>0</v>
      </c>
      <c r="CH190" s="34">
        <f t="shared" si="45"/>
        <v>0</v>
      </c>
      <c r="CI190" s="34">
        <f t="shared" si="46"/>
        <v>0</v>
      </c>
      <c r="CJ190" s="34">
        <f t="shared" si="47"/>
        <v>0</v>
      </c>
      <c r="CK190" s="34">
        <f t="shared" si="48"/>
        <v>0</v>
      </c>
      <c r="CL190" s="34">
        <f t="shared" si="49"/>
        <v>0</v>
      </c>
      <c r="CM190" s="34"/>
      <c r="CN190" s="34"/>
      <c r="CZ190" s="2"/>
    </row>
    <row r="191" spans="1:104" ht="20.25" customHeight="1" x14ac:dyDescent="0.2">
      <c r="A191" s="5009"/>
      <c r="B191" s="449" t="s">
        <v>207</v>
      </c>
      <c r="C191" s="441">
        <f t="shared" si="50"/>
        <v>2</v>
      </c>
      <c r="D191" s="442">
        <f t="shared" si="51"/>
        <v>1</v>
      </c>
      <c r="E191" s="1884">
        <f t="shared" si="51"/>
        <v>1</v>
      </c>
      <c r="F191" s="36">
        <v>0</v>
      </c>
      <c r="G191" s="40">
        <v>0</v>
      </c>
      <c r="H191" s="36">
        <v>0</v>
      </c>
      <c r="I191" s="40">
        <v>0</v>
      </c>
      <c r="J191" s="36">
        <v>0</v>
      </c>
      <c r="K191" s="40">
        <v>0</v>
      </c>
      <c r="L191" s="36">
        <v>1</v>
      </c>
      <c r="M191" s="40">
        <v>1</v>
      </c>
      <c r="N191" s="36">
        <v>0</v>
      </c>
      <c r="O191" s="40">
        <v>0</v>
      </c>
      <c r="P191" s="36">
        <v>0</v>
      </c>
      <c r="Q191" s="40">
        <v>0</v>
      </c>
      <c r="R191" s="36">
        <v>0</v>
      </c>
      <c r="S191" s="40">
        <v>0</v>
      </c>
      <c r="T191" s="36">
        <v>0</v>
      </c>
      <c r="U191" s="40">
        <v>0</v>
      </c>
      <c r="V191" s="36">
        <v>0</v>
      </c>
      <c r="W191" s="40">
        <v>0</v>
      </c>
      <c r="X191" s="36">
        <v>0</v>
      </c>
      <c r="Y191" s="40">
        <v>0</v>
      </c>
      <c r="Z191" s="36">
        <v>0</v>
      </c>
      <c r="AA191" s="40">
        <v>0</v>
      </c>
      <c r="AB191" s="36">
        <v>0</v>
      </c>
      <c r="AC191" s="40">
        <v>0</v>
      </c>
      <c r="AD191" s="36">
        <v>0</v>
      </c>
      <c r="AE191" s="40">
        <v>0</v>
      </c>
      <c r="AF191" s="36">
        <v>0</v>
      </c>
      <c r="AG191" s="40">
        <v>0</v>
      </c>
      <c r="AH191" s="36">
        <v>0</v>
      </c>
      <c r="AI191" s="40">
        <v>0</v>
      </c>
      <c r="AJ191" s="36">
        <v>0</v>
      </c>
      <c r="AK191" s="40">
        <v>0</v>
      </c>
      <c r="AL191" s="36">
        <v>0</v>
      </c>
      <c r="AM191" s="347">
        <v>0</v>
      </c>
      <c r="AN191" s="443">
        <v>0</v>
      </c>
      <c r="AO191" s="240">
        <v>0</v>
      </c>
      <c r="AP191" s="36">
        <v>0</v>
      </c>
      <c r="AQ191" s="60">
        <v>0</v>
      </c>
      <c r="AR191" s="60">
        <v>1</v>
      </c>
      <c r="AS191" s="60">
        <v>0</v>
      </c>
      <c r="AT191" s="31" t="str">
        <f t="shared" si="37"/>
        <v/>
      </c>
      <c r="AU191" s="32"/>
      <c r="AV191" s="32"/>
      <c r="AW191" s="32"/>
      <c r="AX191" s="32"/>
      <c r="AY191" s="32"/>
      <c r="AZ191" s="32"/>
      <c r="BA191" s="32"/>
      <c r="BB191" s="32"/>
      <c r="BC191" s="32"/>
      <c r="BD191" s="32"/>
      <c r="BE191" s="13"/>
      <c r="BF191" s="13"/>
      <c r="BY191" s="3"/>
      <c r="CA191" s="33" t="str">
        <f t="shared" si="38"/>
        <v/>
      </c>
      <c r="CB191" s="33" t="str">
        <f t="shared" si="39"/>
        <v/>
      </c>
      <c r="CC191" s="33" t="str">
        <f t="shared" si="40"/>
        <v/>
      </c>
      <c r="CD191" s="33" t="str">
        <f t="shared" si="41"/>
        <v/>
      </c>
      <c r="CE191" s="33" t="str">
        <f t="shared" si="42"/>
        <v/>
      </c>
      <c r="CF191" s="33" t="str">
        <f t="shared" si="43"/>
        <v/>
      </c>
      <c r="CG191" s="34">
        <f t="shared" si="44"/>
        <v>0</v>
      </c>
      <c r="CH191" s="34">
        <f t="shared" si="45"/>
        <v>0</v>
      </c>
      <c r="CI191" s="34">
        <f t="shared" si="46"/>
        <v>0</v>
      </c>
      <c r="CJ191" s="34">
        <f t="shared" si="47"/>
        <v>0</v>
      </c>
      <c r="CK191" s="34">
        <f t="shared" si="48"/>
        <v>0</v>
      </c>
      <c r="CL191" s="34">
        <f t="shared" si="49"/>
        <v>0</v>
      </c>
      <c r="CM191" s="34"/>
      <c r="CN191" s="34"/>
      <c r="CZ191" s="2"/>
    </row>
    <row r="192" spans="1:104" ht="23.25" customHeight="1" x14ac:dyDescent="0.2">
      <c r="A192" s="5744"/>
      <c r="B192" s="450" t="s">
        <v>208</v>
      </c>
      <c r="C192" s="451">
        <f t="shared" si="50"/>
        <v>0</v>
      </c>
      <c r="D192" s="444">
        <f t="shared" si="51"/>
        <v>0</v>
      </c>
      <c r="E192" s="1888">
        <f t="shared" si="51"/>
        <v>0</v>
      </c>
      <c r="F192" s="58"/>
      <c r="G192" s="60"/>
      <c r="H192" s="58"/>
      <c r="I192" s="60"/>
      <c r="J192" s="58"/>
      <c r="K192" s="60"/>
      <c r="L192" s="58"/>
      <c r="M192" s="60"/>
      <c r="N192" s="58"/>
      <c r="O192" s="60"/>
      <c r="P192" s="58"/>
      <c r="Q192" s="60"/>
      <c r="R192" s="58"/>
      <c r="S192" s="60"/>
      <c r="T192" s="58"/>
      <c r="U192" s="60"/>
      <c r="V192" s="58"/>
      <c r="W192" s="60"/>
      <c r="X192" s="58"/>
      <c r="Y192" s="60"/>
      <c r="Z192" s="58"/>
      <c r="AA192" s="60"/>
      <c r="AB192" s="58"/>
      <c r="AC192" s="60"/>
      <c r="AD192" s="58"/>
      <c r="AE192" s="60"/>
      <c r="AF192" s="58"/>
      <c r="AG192" s="60"/>
      <c r="AH192" s="58"/>
      <c r="AI192" s="60"/>
      <c r="AJ192" s="58"/>
      <c r="AK192" s="60"/>
      <c r="AL192" s="58"/>
      <c r="AM192" s="352"/>
      <c r="AN192" s="445"/>
      <c r="AO192" s="307"/>
      <c r="AP192" s="58"/>
      <c r="AQ192" s="63"/>
      <c r="AR192" s="63"/>
      <c r="AS192" s="63"/>
      <c r="AT192" s="31" t="str">
        <f t="shared" si="37"/>
        <v/>
      </c>
      <c r="AU192" s="32"/>
      <c r="AV192" s="32"/>
      <c r="AW192" s="32"/>
      <c r="AX192" s="32"/>
      <c r="AY192" s="32"/>
      <c r="AZ192" s="32"/>
      <c r="BA192" s="32"/>
      <c r="BB192" s="32"/>
      <c r="BC192" s="32"/>
      <c r="BD192" s="32"/>
      <c r="BE192" s="13"/>
      <c r="BF192" s="13"/>
      <c r="BY192" s="3"/>
      <c r="CA192" s="33" t="str">
        <f t="shared" si="38"/>
        <v/>
      </c>
      <c r="CB192" s="33" t="str">
        <f t="shared" si="39"/>
        <v/>
      </c>
      <c r="CC192" s="33" t="str">
        <f t="shared" si="40"/>
        <v/>
      </c>
      <c r="CD192" s="33" t="str">
        <f t="shared" si="41"/>
        <v/>
      </c>
      <c r="CE192" s="33" t="str">
        <f t="shared" si="42"/>
        <v/>
      </c>
      <c r="CF192" s="33" t="str">
        <f t="shared" si="43"/>
        <v/>
      </c>
      <c r="CG192" s="34">
        <f t="shared" si="44"/>
        <v>0</v>
      </c>
      <c r="CH192" s="34">
        <f t="shared" si="45"/>
        <v>0</v>
      </c>
      <c r="CI192" s="34">
        <f t="shared" si="46"/>
        <v>0</v>
      </c>
      <c r="CJ192" s="34">
        <f t="shared" si="47"/>
        <v>0</v>
      </c>
      <c r="CK192" s="34">
        <f t="shared" si="48"/>
        <v>0</v>
      </c>
      <c r="CL192" s="34">
        <f t="shared" si="49"/>
        <v>0</v>
      </c>
      <c r="CM192" s="34"/>
      <c r="CN192" s="34"/>
      <c r="CZ192" s="2"/>
    </row>
    <row r="193" spans="1:104" ht="25.5" customHeight="1" x14ac:dyDescent="0.2">
      <c r="A193" s="5764" t="s">
        <v>209</v>
      </c>
      <c r="B193" s="2487" t="s">
        <v>210</v>
      </c>
      <c r="C193" s="2475">
        <f t="shared" si="50"/>
        <v>0</v>
      </c>
      <c r="D193" s="2476">
        <f t="shared" si="51"/>
        <v>0</v>
      </c>
      <c r="E193" s="2474">
        <f t="shared" si="51"/>
        <v>0</v>
      </c>
      <c r="F193" s="2430"/>
      <c r="G193" s="2431"/>
      <c r="H193" s="2430"/>
      <c r="I193" s="2431"/>
      <c r="J193" s="2430"/>
      <c r="K193" s="2431"/>
      <c r="L193" s="2430"/>
      <c r="M193" s="2431"/>
      <c r="N193" s="2430"/>
      <c r="O193" s="2431"/>
      <c r="P193" s="2430"/>
      <c r="Q193" s="2431"/>
      <c r="R193" s="2430"/>
      <c r="S193" s="2431"/>
      <c r="T193" s="2430"/>
      <c r="U193" s="2431"/>
      <c r="V193" s="2430"/>
      <c r="W193" s="2431"/>
      <c r="X193" s="2430"/>
      <c r="Y193" s="2431"/>
      <c r="Z193" s="2430"/>
      <c r="AA193" s="2431"/>
      <c r="AB193" s="2430"/>
      <c r="AC193" s="2431"/>
      <c r="AD193" s="2430"/>
      <c r="AE193" s="2431"/>
      <c r="AF193" s="2430"/>
      <c r="AG193" s="2431"/>
      <c r="AH193" s="2430"/>
      <c r="AI193" s="2431"/>
      <c r="AJ193" s="2430"/>
      <c r="AK193" s="2431"/>
      <c r="AL193" s="2430"/>
      <c r="AM193" s="2432"/>
      <c r="AN193" s="2477"/>
      <c r="AO193" s="2478"/>
      <c r="AP193" s="2430"/>
      <c r="AQ193" s="587"/>
      <c r="AR193" s="587"/>
      <c r="AS193" s="587"/>
      <c r="AT193" s="31" t="str">
        <f t="shared" si="37"/>
        <v/>
      </c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13"/>
      <c r="BF193" s="13"/>
      <c r="BY193" s="3"/>
      <c r="CA193" s="33" t="str">
        <f t="shared" si="38"/>
        <v/>
      </c>
      <c r="CB193" s="33" t="str">
        <f t="shared" si="39"/>
        <v/>
      </c>
      <c r="CC193" s="33" t="str">
        <f t="shared" si="40"/>
        <v/>
      </c>
      <c r="CD193" s="33" t="str">
        <f t="shared" si="41"/>
        <v/>
      </c>
      <c r="CE193" s="33" t="str">
        <f t="shared" si="42"/>
        <v/>
      </c>
      <c r="CF193" s="33" t="str">
        <f t="shared" si="43"/>
        <v/>
      </c>
      <c r="CG193" s="34">
        <f t="shared" si="44"/>
        <v>0</v>
      </c>
      <c r="CH193" s="34">
        <f t="shared" si="45"/>
        <v>0</v>
      </c>
      <c r="CI193" s="34">
        <f t="shared" si="46"/>
        <v>0</v>
      </c>
      <c r="CJ193" s="34">
        <f t="shared" si="47"/>
        <v>0</v>
      </c>
      <c r="CK193" s="34">
        <f t="shared" si="48"/>
        <v>0</v>
      </c>
      <c r="CL193" s="34">
        <f t="shared" si="49"/>
        <v>0</v>
      </c>
      <c r="CM193" s="34"/>
      <c r="CN193" s="34"/>
      <c r="CZ193" s="2"/>
    </row>
    <row r="194" spans="1:104" ht="24.75" customHeight="1" x14ac:dyDescent="0.2">
      <c r="A194" s="5009"/>
      <c r="B194" s="1884" t="s">
        <v>211</v>
      </c>
      <c r="C194" s="441">
        <f t="shared" si="50"/>
        <v>0</v>
      </c>
      <c r="D194" s="442">
        <f t="shared" si="51"/>
        <v>0</v>
      </c>
      <c r="E194" s="1884">
        <f t="shared" si="51"/>
        <v>0</v>
      </c>
      <c r="F194" s="36"/>
      <c r="G194" s="40"/>
      <c r="H194" s="36"/>
      <c r="I194" s="40"/>
      <c r="J194" s="36"/>
      <c r="K194" s="40"/>
      <c r="L194" s="36"/>
      <c r="M194" s="40"/>
      <c r="N194" s="36"/>
      <c r="O194" s="40"/>
      <c r="P194" s="36"/>
      <c r="Q194" s="40"/>
      <c r="R194" s="36"/>
      <c r="S194" s="40"/>
      <c r="T194" s="36"/>
      <c r="U194" s="40"/>
      <c r="V194" s="36"/>
      <c r="W194" s="40"/>
      <c r="X194" s="36"/>
      <c r="Y194" s="40"/>
      <c r="Z194" s="36"/>
      <c r="AA194" s="40"/>
      <c r="AB194" s="36"/>
      <c r="AC194" s="40"/>
      <c r="AD194" s="36"/>
      <c r="AE194" s="40"/>
      <c r="AF194" s="36"/>
      <c r="AG194" s="40"/>
      <c r="AH194" s="36"/>
      <c r="AI194" s="40"/>
      <c r="AJ194" s="36"/>
      <c r="AK194" s="40"/>
      <c r="AL194" s="36"/>
      <c r="AM194" s="347"/>
      <c r="AN194" s="443"/>
      <c r="AO194" s="240"/>
      <c r="AP194" s="36"/>
      <c r="AQ194" s="60"/>
      <c r="AR194" s="60"/>
      <c r="AS194" s="60"/>
      <c r="AT194" s="31" t="str">
        <f t="shared" si="37"/>
        <v/>
      </c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13"/>
      <c r="BF194" s="13"/>
      <c r="BY194" s="3"/>
      <c r="CA194" s="33" t="str">
        <f t="shared" si="38"/>
        <v/>
      </c>
      <c r="CB194" s="33" t="str">
        <f t="shared" si="39"/>
        <v/>
      </c>
      <c r="CC194" s="33" t="str">
        <f t="shared" si="40"/>
        <v/>
      </c>
      <c r="CD194" s="33" t="str">
        <f t="shared" si="41"/>
        <v/>
      </c>
      <c r="CE194" s="33" t="str">
        <f t="shared" si="42"/>
        <v/>
      </c>
      <c r="CF194" s="33" t="str">
        <f t="shared" si="43"/>
        <v/>
      </c>
      <c r="CG194" s="34">
        <f t="shared" si="44"/>
        <v>0</v>
      </c>
      <c r="CH194" s="34">
        <f t="shared" si="45"/>
        <v>0</v>
      </c>
      <c r="CI194" s="34">
        <f t="shared" si="46"/>
        <v>0</v>
      </c>
      <c r="CJ194" s="34">
        <f t="shared" si="47"/>
        <v>0</v>
      </c>
      <c r="CK194" s="34">
        <f t="shared" si="48"/>
        <v>0</v>
      </c>
      <c r="CL194" s="34">
        <f t="shared" si="49"/>
        <v>0</v>
      </c>
      <c r="CM194" s="34"/>
      <c r="CN194" s="34"/>
      <c r="CZ194" s="2"/>
    </row>
    <row r="195" spans="1:104" ht="23.25" customHeight="1" x14ac:dyDescent="0.2">
      <c r="A195" s="5009"/>
      <c r="B195" s="1887" t="s">
        <v>212</v>
      </c>
      <c r="C195" s="454">
        <f t="shared" si="50"/>
        <v>1</v>
      </c>
      <c r="D195" s="455">
        <f t="shared" si="51"/>
        <v>0</v>
      </c>
      <c r="E195" s="1887">
        <f t="shared" si="51"/>
        <v>1</v>
      </c>
      <c r="F195" s="43">
        <v>0</v>
      </c>
      <c r="G195" s="63">
        <v>0</v>
      </c>
      <c r="H195" s="43">
        <v>0</v>
      </c>
      <c r="I195" s="63">
        <v>0</v>
      </c>
      <c r="J195" s="43">
        <v>0</v>
      </c>
      <c r="K195" s="63">
        <v>0</v>
      </c>
      <c r="L195" s="43">
        <v>0</v>
      </c>
      <c r="M195" s="63">
        <v>1</v>
      </c>
      <c r="N195" s="43">
        <v>0</v>
      </c>
      <c r="O195" s="63">
        <v>0</v>
      </c>
      <c r="P195" s="43">
        <v>0</v>
      </c>
      <c r="Q195" s="63">
        <v>0</v>
      </c>
      <c r="R195" s="43">
        <v>0</v>
      </c>
      <c r="S195" s="63">
        <v>0</v>
      </c>
      <c r="T195" s="43">
        <v>0</v>
      </c>
      <c r="U195" s="63">
        <v>0</v>
      </c>
      <c r="V195" s="43">
        <v>0</v>
      </c>
      <c r="W195" s="63">
        <v>0</v>
      </c>
      <c r="X195" s="43">
        <v>0</v>
      </c>
      <c r="Y195" s="63">
        <v>0</v>
      </c>
      <c r="Z195" s="43">
        <v>0</v>
      </c>
      <c r="AA195" s="63">
        <v>0</v>
      </c>
      <c r="AB195" s="43">
        <v>0</v>
      </c>
      <c r="AC195" s="63">
        <v>0</v>
      </c>
      <c r="AD195" s="43">
        <v>0</v>
      </c>
      <c r="AE195" s="63">
        <v>0</v>
      </c>
      <c r="AF195" s="43">
        <v>0</v>
      </c>
      <c r="AG195" s="63">
        <v>0</v>
      </c>
      <c r="AH195" s="43">
        <v>0</v>
      </c>
      <c r="AI195" s="63">
        <v>0</v>
      </c>
      <c r="AJ195" s="43">
        <v>0</v>
      </c>
      <c r="AK195" s="63">
        <v>0</v>
      </c>
      <c r="AL195" s="43">
        <v>0</v>
      </c>
      <c r="AM195" s="456">
        <v>0</v>
      </c>
      <c r="AN195" s="47">
        <v>0</v>
      </c>
      <c r="AO195" s="298">
        <v>0</v>
      </c>
      <c r="AP195" s="43">
        <v>0</v>
      </c>
      <c r="AQ195" s="63">
        <v>0</v>
      </c>
      <c r="AR195" s="63">
        <v>0</v>
      </c>
      <c r="AS195" s="63">
        <v>0</v>
      </c>
      <c r="AT195" s="31" t="str">
        <f t="shared" si="37"/>
        <v/>
      </c>
      <c r="AU195" s="32"/>
      <c r="AV195" s="32"/>
      <c r="AW195" s="32"/>
      <c r="AX195" s="32"/>
      <c r="AY195" s="32"/>
      <c r="AZ195" s="32"/>
      <c r="BA195" s="32"/>
      <c r="BB195" s="32"/>
      <c r="BC195" s="32"/>
      <c r="BD195" s="32"/>
      <c r="BE195" s="13"/>
      <c r="BF195" s="13"/>
      <c r="BY195" s="3"/>
      <c r="CA195" s="33" t="str">
        <f t="shared" si="38"/>
        <v/>
      </c>
      <c r="CB195" s="33" t="str">
        <f t="shared" si="39"/>
        <v/>
      </c>
      <c r="CC195" s="33" t="str">
        <f t="shared" si="40"/>
        <v/>
      </c>
      <c r="CD195" s="33" t="str">
        <f t="shared" si="41"/>
        <v/>
      </c>
      <c r="CE195" s="33" t="str">
        <f t="shared" si="42"/>
        <v/>
      </c>
      <c r="CF195" s="33" t="str">
        <f t="shared" si="43"/>
        <v/>
      </c>
      <c r="CG195" s="34">
        <f t="shared" si="44"/>
        <v>0</v>
      </c>
      <c r="CH195" s="34">
        <f t="shared" si="45"/>
        <v>0</v>
      </c>
      <c r="CI195" s="34">
        <f t="shared" si="46"/>
        <v>0</v>
      </c>
      <c r="CJ195" s="34">
        <f t="shared" si="47"/>
        <v>0</v>
      </c>
      <c r="CK195" s="34">
        <f t="shared" si="48"/>
        <v>0</v>
      </c>
      <c r="CL195" s="34">
        <f t="shared" si="49"/>
        <v>0</v>
      </c>
      <c r="CM195" s="34"/>
      <c r="CN195" s="34"/>
      <c r="CZ195" s="2"/>
    </row>
    <row r="196" spans="1:104" ht="22.35" customHeight="1" x14ac:dyDescent="0.2">
      <c r="A196" s="5764" t="s">
        <v>213</v>
      </c>
      <c r="B196" s="2474" t="s">
        <v>214</v>
      </c>
      <c r="C196" s="2475">
        <f t="shared" si="50"/>
        <v>0</v>
      </c>
      <c r="D196" s="2476">
        <f>SUM(F196+H196+J196+L196+N196)</f>
        <v>0</v>
      </c>
      <c r="E196" s="2474">
        <f t="shared" ref="D196:E199" si="52">SUM(G196+I196+K196+M196+O196)</f>
        <v>0</v>
      </c>
      <c r="F196" s="2430"/>
      <c r="G196" s="2431"/>
      <c r="H196" s="2430"/>
      <c r="I196" s="2431"/>
      <c r="J196" s="2430"/>
      <c r="K196" s="2431"/>
      <c r="L196" s="2430"/>
      <c r="M196" s="2431"/>
      <c r="N196" s="2430"/>
      <c r="O196" s="2431"/>
      <c r="P196" s="2488"/>
      <c r="Q196" s="2489"/>
      <c r="R196" s="2488"/>
      <c r="S196" s="2489"/>
      <c r="T196" s="2488"/>
      <c r="U196" s="2489"/>
      <c r="V196" s="2488"/>
      <c r="W196" s="2489"/>
      <c r="X196" s="2488"/>
      <c r="Y196" s="2489"/>
      <c r="Z196" s="2488"/>
      <c r="AA196" s="2489"/>
      <c r="AB196" s="2488"/>
      <c r="AC196" s="2489"/>
      <c r="AD196" s="2488"/>
      <c r="AE196" s="2489"/>
      <c r="AF196" s="2488"/>
      <c r="AG196" s="2489"/>
      <c r="AH196" s="2488"/>
      <c r="AI196" s="2489"/>
      <c r="AJ196" s="2488"/>
      <c r="AK196" s="2489"/>
      <c r="AL196" s="2488"/>
      <c r="AM196" s="2490"/>
      <c r="AN196" s="2477"/>
      <c r="AO196" s="2491"/>
      <c r="AP196" s="2430"/>
      <c r="AQ196" s="587"/>
      <c r="AR196" s="587"/>
      <c r="AS196" s="587"/>
      <c r="AT196" s="31" t="str">
        <f t="shared" si="37"/>
        <v/>
      </c>
      <c r="AU196" s="32"/>
      <c r="AV196" s="32"/>
      <c r="AW196" s="32"/>
      <c r="AX196" s="32"/>
      <c r="AY196" s="32"/>
      <c r="AZ196" s="32"/>
      <c r="BA196" s="32"/>
      <c r="BB196" s="32"/>
      <c r="BC196" s="32"/>
      <c r="BD196" s="32"/>
      <c r="BE196" s="13"/>
      <c r="BF196" s="13"/>
      <c r="BY196" s="3"/>
      <c r="CA196" s="33" t="str">
        <f t="shared" si="38"/>
        <v/>
      </c>
      <c r="CB196" s="33"/>
      <c r="CC196" s="33" t="str">
        <f t="shared" si="40"/>
        <v/>
      </c>
      <c r="CD196" s="33" t="str">
        <f t="shared" si="41"/>
        <v/>
      </c>
      <c r="CE196" s="33" t="str">
        <f t="shared" si="42"/>
        <v/>
      </c>
      <c r="CF196" s="33" t="str">
        <f t="shared" si="43"/>
        <v/>
      </c>
      <c r="CG196" s="34">
        <f t="shared" si="44"/>
        <v>0</v>
      </c>
      <c r="CH196" s="34"/>
      <c r="CI196" s="34">
        <f t="shared" si="46"/>
        <v>0</v>
      </c>
      <c r="CJ196" s="34">
        <f t="shared" si="47"/>
        <v>0</v>
      </c>
      <c r="CK196" s="34">
        <f t="shared" si="48"/>
        <v>0</v>
      </c>
      <c r="CL196" s="34">
        <f>IF(AND(C196&lt;&gt;0,OR(AN196="",AP196="",AQ196="",AR196="",AS196="")),1,0)</f>
        <v>0</v>
      </c>
      <c r="CM196" s="34"/>
      <c r="CN196" s="34"/>
      <c r="CZ196" s="2"/>
    </row>
    <row r="197" spans="1:104" ht="27" customHeight="1" x14ac:dyDescent="0.2">
      <c r="A197" s="5009"/>
      <c r="B197" s="1884" t="s">
        <v>215</v>
      </c>
      <c r="C197" s="441">
        <f t="shared" si="50"/>
        <v>0</v>
      </c>
      <c r="D197" s="442">
        <f t="shared" si="52"/>
        <v>0</v>
      </c>
      <c r="E197" s="1884">
        <f t="shared" si="52"/>
        <v>0</v>
      </c>
      <c r="F197" s="36"/>
      <c r="G197" s="40"/>
      <c r="H197" s="36"/>
      <c r="I197" s="40"/>
      <c r="J197" s="36"/>
      <c r="K197" s="40"/>
      <c r="L197" s="36"/>
      <c r="M197" s="40"/>
      <c r="N197" s="36"/>
      <c r="O197" s="40"/>
      <c r="P197" s="379"/>
      <c r="Q197" s="380"/>
      <c r="R197" s="379"/>
      <c r="S197" s="380"/>
      <c r="T197" s="379"/>
      <c r="U197" s="380"/>
      <c r="V197" s="379"/>
      <c r="W197" s="380"/>
      <c r="X197" s="379"/>
      <c r="Y197" s="380"/>
      <c r="Z197" s="379"/>
      <c r="AA197" s="380"/>
      <c r="AB197" s="379"/>
      <c r="AC197" s="380"/>
      <c r="AD197" s="379"/>
      <c r="AE197" s="380"/>
      <c r="AF197" s="379"/>
      <c r="AG197" s="380"/>
      <c r="AH197" s="379"/>
      <c r="AI197" s="380"/>
      <c r="AJ197" s="379"/>
      <c r="AK197" s="380"/>
      <c r="AL197" s="379"/>
      <c r="AM197" s="461"/>
      <c r="AN197" s="443"/>
      <c r="AO197" s="700"/>
      <c r="AP197" s="36"/>
      <c r="AQ197" s="60"/>
      <c r="AR197" s="60"/>
      <c r="AS197" s="60"/>
      <c r="AT197" s="31" t="str">
        <f t="shared" si="37"/>
        <v/>
      </c>
      <c r="AU197" s="32"/>
      <c r="AV197" s="32"/>
      <c r="AW197" s="32"/>
      <c r="AX197" s="32"/>
      <c r="AY197" s="32"/>
      <c r="AZ197" s="32"/>
      <c r="BA197" s="32"/>
      <c r="BB197" s="32"/>
      <c r="BC197" s="32"/>
      <c r="BD197" s="32"/>
      <c r="BE197" s="13"/>
      <c r="BF197" s="13"/>
      <c r="BY197" s="3"/>
      <c r="CA197" s="33" t="str">
        <f t="shared" si="38"/>
        <v/>
      </c>
      <c r="CB197" s="33"/>
      <c r="CC197" s="33" t="str">
        <f t="shared" si="40"/>
        <v/>
      </c>
      <c r="CD197" s="33" t="str">
        <f t="shared" si="41"/>
        <v/>
      </c>
      <c r="CE197" s="33" t="str">
        <f t="shared" si="42"/>
        <v/>
      </c>
      <c r="CF197" s="33" t="str">
        <f t="shared" si="43"/>
        <v/>
      </c>
      <c r="CG197" s="34">
        <f t="shared" si="44"/>
        <v>0</v>
      </c>
      <c r="CH197" s="34"/>
      <c r="CI197" s="34">
        <f t="shared" si="46"/>
        <v>0</v>
      </c>
      <c r="CJ197" s="34">
        <f t="shared" si="47"/>
        <v>0</v>
      </c>
      <c r="CK197" s="34">
        <f t="shared" si="48"/>
        <v>0</v>
      </c>
      <c r="CL197" s="34">
        <f>IF(AND(C197&lt;&gt;0,OR(AN197="",AP197="",AQ197="",AR197="",AS197="")),1,0)</f>
        <v>0</v>
      </c>
      <c r="CM197" s="34"/>
      <c r="CN197" s="34"/>
      <c r="CZ197" s="2"/>
    </row>
    <row r="198" spans="1:104" ht="25.5" customHeight="1" x14ac:dyDescent="0.2">
      <c r="A198" s="5009"/>
      <c r="B198" s="1884" t="s">
        <v>216</v>
      </c>
      <c r="C198" s="441">
        <f t="shared" si="50"/>
        <v>0</v>
      </c>
      <c r="D198" s="442">
        <f t="shared" si="52"/>
        <v>0</v>
      </c>
      <c r="E198" s="1884">
        <f t="shared" si="52"/>
        <v>0</v>
      </c>
      <c r="F198" s="36"/>
      <c r="G198" s="40"/>
      <c r="H198" s="36"/>
      <c r="I198" s="40"/>
      <c r="J198" s="36"/>
      <c r="K198" s="40"/>
      <c r="L198" s="36"/>
      <c r="M198" s="40"/>
      <c r="N198" s="36"/>
      <c r="O198" s="40"/>
      <c r="P198" s="379"/>
      <c r="Q198" s="380"/>
      <c r="R198" s="379"/>
      <c r="S198" s="380"/>
      <c r="T198" s="379"/>
      <c r="U198" s="380"/>
      <c r="V198" s="379"/>
      <c r="W198" s="380"/>
      <c r="X198" s="379"/>
      <c r="Y198" s="380"/>
      <c r="Z198" s="379"/>
      <c r="AA198" s="380"/>
      <c r="AB198" s="379"/>
      <c r="AC198" s="380"/>
      <c r="AD198" s="379"/>
      <c r="AE198" s="380"/>
      <c r="AF198" s="379"/>
      <c r="AG198" s="380"/>
      <c r="AH198" s="379"/>
      <c r="AI198" s="380"/>
      <c r="AJ198" s="379"/>
      <c r="AK198" s="380"/>
      <c r="AL198" s="379"/>
      <c r="AM198" s="461"/>
      <c r="AN198" s="443"/>
      <c r="AO198" s="463"/>
      <c r="AP198" s="36"/>
      <c r="AQ198" s="60"/>
      <c r="AR198" s="60"/>
      <c r="AS198" s="60"/>
      <c r="AT198" s="31" t="str">
        <f t="shared" si="37"/>
        <v/>
      </c>
      <c r="AU198" s="32"/>
      <c r="AV198" s="32"/>
      <c r="AW198" s="32"/>
      <c r="AX198" s="32"/>
      <c r="AY198" s="32"/>
      <c r="AZ198" s="32"/>
      <c r="BA198" s="32"/>
      <c r="BB198" s="32"/>
      <c r="BC198" s="32"/>
      <c r="BD198" s="32"/>
      <c r="BE198" s="13"/>
      <c r="BF198" s="13"/>
      <c r="BY198" s="3"/>
      <c r="CA198" s="33" t="str">
        <f t="shared" si="38"/>
        <v/>
      </c>
      <c r="CB198" s="33"/>
      <c r="CC198" s="33" t="str">
        <f t="shared" si="40"/>
        <v/>
      </c>
      <c r="CD198" s="33" t="str">
        <f t="shared" si="41"/>
        <v/>
      </c>
      <c r="CE198" s="33" t="str">
        <f t="shared" si="42"/>
        <v/>
      </c>
      <c r="CF198" s="33" t="str">
        <f t="shared" si="43"/>
        <v/>
      </c>
      <c r="CG198" s="34">
        <f t="shared" si="44"/>
        <v>0</v>
      </c>
      <c r="CH198" s="34"/>
      <c r="CI198" s="34">
        <f t="shared" si="46"/>
        <v>0</v>
      </c>
      <c r="CJ198" s="34">
        <f t="shared" si="47"/>
        <v>0</v>
      </c>
      <c r="CK198" s="34">
        <f t="shared" si="48"/>
        <v>0</v>
      </c>
      <c r="CL198" s="34">
        <f>IF(AND(C198&lt;&gt;0,OR(AN198="",AP198="",AQ198="",AR198="",AS198="")),1,0)</f>
        <v>0</v>
      </c>
      <c r="CM198" s="34"/>
      <c r="CN198" s="34"/>
      <c r="CZ198" s="2"/>
    </row>
    <row r="199" spans="1:104" ht="46.5" customHeight="1" x14ac:dyDescent="0.2">
      <c r="A199" s="5744"/>
      <c r="B199" s="1887" t="s">
        <v>217</v>
      </c>
      <c r="C199" s="454">
        <f t="shared" si="50"/>
        <v>0</v>
      </c>
      <c r="D199" s="455">
        <f t="shared" si="52"/>
        <v>0</v>
      </c>
      <c r="E199" s="1887">
        <f t="shared" si="52"/>
        <v>0</v>
      </c>
      <c r="F199" s="43"/>
      <c r="G199" s="63"/>
      <c r="H199" s="43"/>
      <c r="I199" s="63"/>
      <c r="J199" s="43"/>
      <c r="K199" s="63"/>
      <c r="L199" s="43"/>
      <c r="M199" s="63"/>
      <c r="N199" s="43"/>
      <c r="O199" s="63"/>
      <c r="P199" s="2492"/>
      <c r="Q199" s="2493"/>
      <c r="R199" s="2492"/>
      <c r="S199" s="2493"/>
      <c r="T199" s="2492"/>
      <c r="U199" s="2493"/>
      <c r="V199" s="2492"/>
      <c r="W199" s="2493"/>
      <c r="X199" s="2492"/>
      <c r="Y199" s="2493"/>
      <c r="Z199" s="2492"/>
      <c r="AA199" s="2493"/>
      <c r="AB199" s="2492"/>
      <c r="AC199" s="2493"/>
      <c r="AD199" s="2492"/>
      <c r="AE199" s="2493"/>
      <c r="AF199" s="2492"/>
      <c r="AG199" s="2493"/>
      <c r="AH199" s="2492"/>
      <c r="AI199" s="2493"/>
      <c r="AJ199" s="2492"/>
      <c r="AK199" s="2493"/>
      <c r="AL199" s="2492"/>
      <c r="AM199" s="2493"/>
      <c r="AN199" s="47"/>
      <c r="AO199" s="384"/>
      <c r="AP199" s="43"/>
      <c r="AQ199" s="63"/>
      <c r="AR199" s="63"/>
      <c r="AS199" s="63"/>
      <c r="AT199" s="31" t="str">
        <f t="shared" si="37"/>
        <v/>
      </c>
      <c r="AU199" s="32"/>
      <c r="AV199" s="32"/>
      <c r="AW199" s="32"/>
      <c r="AX199" s="32"/>
      <c r="AY199" s="32"/>
      <c r="AZ199" s="32"/>
      <c r="BA199" s="32"/>
      <c r="BB199" s="32"/>
      <c r="BC199" s="32"/>
      <c r="BD199" s="32"/>
      <c r="BE199" s="13"/>
      <c r="BF199" s="13"/>
      <c r="BY199" s="3"/>
      <c r="CA199" s="33" t="str">
        <f t="shared" si="38"/>
        <v/>
      </c>
      <c r="CB199" s="33"/>
      <c r="CC199" s="33" t="str">
        <f t="shared" si="40"/>
        <v/>
      </c>
      <c r="CD199" s="33" t="str">
        <f t="shared" si="41"/>
        <v/>
      </c>
      <c r="CE199" s="33" t="str">
        <f t="shared" si="42"/>
        <v/>
      </c>
      <c r="CF199" s="33" t="str">
        <f t="shared" si="43"/>
        <v/>
      </c>
      <c r="CG199" s="34">
        <f t="shared" si="44"/>
        <v>0</v>
      </c>
      <c r="CH199" s="34"/>
      <c r="CI199" s="34">
        <f t="shared" si="46"/>
        <v>0</v>
      </c>
      <c r="CJ199" s="34">
        <f t="shared" si="47"/>
        <v>0</v>
      </c>
      <c r="CK199" s="34">
        <f t="shared" si="48"/>
        <v>0</v>
      </c>
      <c r="CL199" s="34">
        <f>IF(AND(C199&lt;&gt;0,OR(AN199="",AP199="",AQ199="",AR199="",AS199="")),1,0)</f>
        <v>0</v>
      </c>
      <c r="CM199" s="34"/>
      <c r="CN199" s="34"/>
      <c r="CZ199" s="2"/>
    </row>
    <row r="200" spans="1:104" ht="19.5" customHeight="1" x14ac:dyDescent="0.2">
      <c r="A200" s="5764" t="s">
        <v>218</v>
      </c>
      <c r="B200" s="2494" t="s">
        <v>219</v>
      </c>
      <c r="C200" s="436">
        <f t="shared" si="50"/>
        <v>2</v>
      </c>
      <c r="D200" s="437">
        <f t="shared" ref="D200:E219" si="53">SUM(F200+H200+J200+L200+N200+P200+R200+T200+V200+X200+Z200+AB200+AD200+AF200+AH200+AJ200+AL200)</f>
        <v>0</v>
      </c>
      <c r="E200" s="1889">
        <f t="shared" si="53"/>
        <v>2</v>
      </c>
      <c r="F200" s="55">
        <v>0</v>
      </c>
      <c r="G200" s="57">
        <v>0</v>
      </c>
      <c r="H200" s="55">
        <v>0</v>
      </c>
      <c r="I200" s="57">
        <v>0</v>
      </c>
      <c r="J200" s="55">
        <v>0</v>
      </c>
      <c r="K200" s="57">
        <v>1</v>
      </c>
      <c r="L200" s="55">
        <v>0</v>
      </c>
      <c r="M200" s="57">
        <v>1</v>
      </c>
      <c r="N200" s="55">
        <v>0</v>
      </c>
      <c r="O200" s="57">
        <v>0</v>
      </c>
      <c r="P200" s="55">
        <v>0</v>
      </c>
      <c r="Q200" s="57">
        <v>0</v>
      </c>
      <c r="R200" s="55">
        <v>0</v>
      </c>
      <c r="S200" s="57">
        <v>0</v>
      </c>
      <c r="T200" s="55">
        <v>0</v>
      </c>
      <c r="U200" s="57">
        <v>0</v>
      </c>
      <c r="V200" s="55">
        <v>0</v>
      </c>
      <c r="W200" s="57">
        <v>0</v>
      </c>
      <c r="X200" s="55">
        <v>0</v>
      </c>
      <c r="Y200" s="57">
        <v>0</v>
      </c>
      <c r="Z200" s="55">
        <v>0</v>
      </c>
      <c r="AA200" s="57">
        <v>0</v>
      </c>
      <c r="AB200" s="55">
        <v>0</v>
      </c>
      <c r="AC200" s="57">
        <v>0</v>
      </c>
      <c r="AD200" s="55">
        <v>0</v>
      </c>
      <c r="AE200" s="57">
        <v>0</v>
      </c>
      <c r="AF200" s="55">
        <v>0</v>
      </c>
      <c r="AG200" s="57">
        <v>0</v>
      </c>
      <c r="AH200" s="55">
        <v>0</v>
      </c>
      <c r="AI200" s="57">
        <v>0</v>
      </c>
      <c r="AJ200" s="55">
        <v>0</v>
      </c>
      <c r="AK200" s="57">
        <v>0</v>
      </c>
      <c r="AL200" s="55">
        <v>0</v>
      </c>
      <c r="AM200" s="467">
        <v>0</v>
      </c>
      <c r="AN200" s="57">
        <v>0</v>
      </c>
      <c r="AO200" s="2478">
        <v>0</v>
      </c>
      <c r="AP200" s="2495">
        <v>0</v>
      </c>
      <c r="AQ200" s="57">
        <v>0</v>
      </c>
      <c r="AR200" s="57">
        <v>1</v>
      </c>
      <c r="AS200" s="439">
        <v>0</v>
      </c>
      <c r="AT200" s="31" t="str">
        <f t="shared" si="37"/>
        <v/>
      </c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13"/>
      <c r="BF200" s="13"/>
      <c r="BY200" s="3"/>
      <c r="CA200" s="33" t="str">
        <f t="shared" si="38"/>
        <v/>
      </c>
      <c r="CB200" s="33" t="str">
        <f t="shared" ref="CB200:CB205" si="54">IF(CH200=0,"","* Las madres de hijos menor de 5 años NO DEBE ser mayor al Total de Mujeres ingresadas al Programa. ")</f>
        <v/>
      </c>
      <c r="CC200" s="33" t="str">
        <f t="shared" si="40"/>
        <v/>
      </c>
      <c r="CD200" s="33" t="str">
        <f t="shared" si="41"/>
        <v/>
      </c>
      <c r="CE200" s="33" t="str">
        <f t="shared" si="42"/>
        <v/>
      </c>
      <c r="CF200" s="33" t="str">
        <f t="shared" si="43"/>
        <v/>
      </c>
      <c r="CG200" s="34">
        <f t="shared" si="44"/>
        <v>0</v>
      </c>
      <c r="CH200" s="34">
        <f t="shared" ref="CH200:CH205" si="55">IF(C200&lt;AO200,1,0)</f>
        <v>0</v>
      </c>
      <c r="CI200" s="34">
        <f t="shared" si="46"/>
        <v>0</v>
      </c>
      <c r="CJ200" s="34">
        <f t="shared" si="47"/>
        <v>0</v>
      </c>
      <c r="CK200" s="34">
        <f t="shared" si="48"/>
        <v>0</v>
      </c>
      <c r="CL200" s="34">
        <f t="shared" si="49"/>
        <v>0</v>
      </c>
      <c r="CM200" s="34"/>
      <c r="CN200" s="34"/>
      <c r="CZ200" s="2"/>
    </row>
    <row r="201" spans="1:104" ht="19.5" customHeight="1" x14ac:dyDescent="0.2">
      <c r="A201" s="5009"/>
      <c r="B201" s="468" t="s">
        <v>220</v>
      </c>
      <c r="C201" s="441">
        <f t="shared" si="50"/>
        <v>0</v>
      </c>
      <c r="D201" s="442">
        <f t="shared" si="53"/>
        <v>0</v>
      </c>
      <c r="E201" s="1884">
        <f t="shared" si="53"/>
        <v>0</v>
      </c>
      <c r="F201" s="36"/>
      <c r="G201" s="40"/>
      <c r="H201" s="36"/>
      <c r="I201" s="40"/>
      <c r="J201" s="36"/>
      <c r="K201" s="40"/>
      <c r="L201" s="36"/>
      <c r="M201" s="40"/>
      <c r="N201" s="36"/>
      <c r="O201" s="40"/>
      <c r="P201" s="36"/>
      <c r="Q201" s="40"/>
      <c r="R201" s="36"/>
      <c r="S201" s="40"/>
      <c r="T201" s="36"/>
      <c r="U201" s="40"/>
      <c r="V201" s="36"/>
      <c r="W201" s="40"/>
      <c r="X201" s="36"/>
      <c r="Y201" s="40"/>
      <c r="Z201" s="36"/>
      <c r="AA201" s="40"/>
      <c r="AB201" s="36"/>
      <c r="AC201" s="40"/>
      <c r="AD201" s="36"/>
      <c r="AE201" s="40"/>
      <c r="AF201" s="36"/>
      <c r="AG201" s="40"/>
      <c r="AH201" s="36"/>
      <c r="AI201" s="40"/>
      <c r="AJ201" s="36"/>
      <c r="AK201" s="40"/>
      <c r="AL201" s="36"/>
      <c r="AM201" s="39"/>
      <c r="AN201" s="40"/>
      <c r="AO201" s="240"/>
      <c r="AP201" s="237"/>
      <c r="AQ201" s="40"/>
      <c r="AR201" s="40"/>
      <c r="AS201" s="240"/>
      <c r="AT201" s="31" t="str">
        <f t="shared" si="37"/>
        <v/>
      </c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13"/>
      <c r="BF201" s="13"/>
      <c r="BY201" s="3"/>
      <c r="CA201" s="33" t="str">
        <f t="shared" si="38"/>
        <v/>
      </c>
      <c r="CB201" s="33" t="str">
        <f t="shared" si="54"/>
        <v/>
      </c>
      <c r="CC201" s="33" t="str">
        <f t="shared" si="40"/>
        <v/>
      </c>
      <c r="CD201" s="33" t="str">
        <f t="shared" si="41"/>
        <v/>
      </c>
      <c r="CE201" s="33" t="str">
        <f t="shared" si="42"/>
        <v/>
      </c>
      <c r="CF201" s="33" t="str">
        <f t="shared" si="43"/>
        <v/>
      </c>
      <c r="CG201" s="34">
        <f t="shared" si="44"/>
        <v>0</v>
      </c>
      <c r="CH201" s="34">
        <f t="shared" si="55"/>
        <v>0</v>
      </c>
      <c r="CI201" s="34">
        <f t="shared" si="46"/>
        <v>0</v>
      </c>
      <c r="CJ201" s="34">
        <f t="shared" si="47"/>
        <v>0</v>
      </c>
      <c r="CK201" s="34">
        <f t="shared" si="48"/>
        <v>0</v>
      </c>
      <c r="CL201" s="34">
        <f t="shared" si="49"/>
        <v>0</v>
      </c>
      <c r="CM201" s="34"/>
      <c r="CN201" s="34"/>
      <c r="CZ201" s="2"/>
    </row>
    <row r="202" spans="1:104" ht="19.5" customHeight="1" x14ac:dyDescent="0.2">
      <c r="A202" s="5009"/>
      <c r="B202" s="446" t="s">
        <v>221</v>
      </c>
      <c r="C202" s="441">
        <f t="shared" si="50"/>
        <v>0</v>
      </c>
      <c r="D202" s="442">
        <f t="shared" si="53"/>
        <v>0</v>
      </c>
      <c r="E202" s="1884">
        <f t="shared" si="53"/>
        <v>0</v>
      </c>
      <c r="F202" s="36"/>
      <c r="G202" s="40"/>
      <c r="H202" s="36"/>
      <c r="I202" s="40"/>
      <c r="J202" s="36"/>
      <c r="K202" s="40"/>
      <c r="L202" s="36"/>
      <c r="M202" s="40"/>
      <c r="N202" s="36"/>
      <c r="O202" s="40"/>
      <c r="P202" s="36"/>
      <c r="Q202" s="40"/>
      <c r="R202" s="36"/>
      <c r="S202" s="40"/>
      <c r="T202" s="36"/>
      <c r="U202" s="40"/>
      <c r="V202" s="36"/>
      <c r="W202" s="40"/>
      <c r="X202" s="36"/>
      <c r="Y202" s="40"/>
      <c r="Z202" s="36"/>
      <c r="AA202" s="40"/>
      <c r="AB202" s="36"/>
      <c r="AC202" s="40"/>
      <c r="AD202" s="36"/>
      <c r="AE202" s="40"/>
      <c r="AF202" s="36"/>
      <c r="AG202" s="40"/>
      <c r="AH202" s="36"/>
      <c r="AI202" s="40"/>
      <c r="AJ202" s="36"/>
      <c r="AK202" s="40"/>
      <c r="AL202" s="36"/>
      <c r="AM202" s="39"/>
      <c r="AN202" s="40"/>
      <c r="AO202" s="240"/>
      <c r="AP202" s="237"/>
      <c r="AQ202" s="40"/>
      <c r="AR202" s="40"/>
      <c r="AS202" s="240"/>
      <c r="AT202" s="31" t="str">
        <f t="shared" si="37"/>
        <v/>
      </c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13"/>
      <c r="BF202" s="13"/>
      <c r="BY202" s="3"/>
      <c r="CA202" s="33" t="str">
        <f t="shared" si="38"/>
        <v/>
      </c>
      <c r="CB202" s="33" t="str">
        <f t="shared" si="54"/>
        <v/>
      </c>
      <c r="CC202" s="33" t="str">
        <f t="shared" si="40"/>
        <v/>
      </c>
      <c r="CD202" s="33" t="str">
        <f t="shared" si="41"/>
        <v/>
      </c>
      <c r="CE202" s="33" t="str">
        <f t="shared" si="42"/>
        <v/>
      </c>
      <c r="CF202" s="33" t="str">
        <f t="shared" si="43"/>
        <v/>
      </c>
      <c r="CG202" s="34">
        <f t="shared" si="44"/>
        <v>0</v>
      </c>
      <c r="CH202" s="34">
        <f t="shared" si="55"/>
        <v>0</v>
      </c>
      <c r="CI202" s="34">
        <f t="shared" si="46"/>
        <v>0</v>
      </c>
      <c r="CJ202" s="34">
        <f t="shared" si="47"/>
        <v>0</v>
      </c>
      <c r="CK202" s="34">
        <f t="shared" si="48"/>
        <v>0</v>
      </c>
      <c r="CL202" s="34">
        <f t="shared" si="49"/>
        <v>0</v>
      </c>
      <c r="CM202" s="34"/>
      <c r="CN202" s="34"/>
      <c r="CZ202" s="2"/>
    </row>
    <row r="203" spans="1:104" ht="19.5" customHeight="1" x14ac:dyDescent="0.2">
      <c r="A203" s="5009"/>
      <c r="B203" s="446" t="s">
        <v>222</v>
      </c>
      <c r="C203" s="441">
        <f t="shared" si="50"/>
        <v>0</v>
      </c>
      <c r="D203" s="442">
        <f t="shared" si="53"/>
        <v>0</v>
      </c>
      <c r="E203" s="1884">
        <f t="shared" si="53"/>
        <v>0</v>
      </c>
      <c r="F203" s="36"/>
      <c r="G203" s="40"/>
      <c r="H203" s="36"/>
      <c r="I203" s="40"/>
      <c r="J203" s="36"/>
      <c r="K203" s="40"/>
      <c r="L203" s="36"/>
      <c r="M203" s="40"/>
      <c r="N203" s="36"/>
      <c r="O203" s="40"/>
      <c r="P203" s="36"/>
      <c r="Q203" s="40"/>
      <c r="R203" s="36"/>
      <c r="S203" s="40"/>
      <c r="T203" s="36"/>
      <c r="U203" s="40"/>
      <c r="V203" s="36"/>
      <c r="W203" s="40"/>
      <c r="X203" s="36"/>
      <c r="Y203" s="40"/>
      <c r="Z203" s="36"/>
      <c r="AA203" s="40"/>
      <c r="AB203" s="36"/>
      <c r="AC203" s="40"/>
      <c r="AD203" s="36"/>
      <c r="AE203" s="40"/>
      <c r="AF203" s="36"/>
      <c r="AG203" s="40"/>
      <c r="AH203" s="36"/>
      <c r="AI203" s="40"/>
      <c r="AJ203" s="36"/>
      <c r="AK203" s="40"/>
      <c r="AL203" s="36"/>
      <c r="AM203" s="39"/>
      <c r="AN203" s="40"/>
      <c r="AO203" s="240"/>
      <c r="AP203" s="237"/>
      <c r="AQ203" s="40"/>
      <c r="AR203" s="40"/>
      <c r="AS203" s="240"/>
      <c r="AT203" s="31" t="str">
        <f t="shared" si="37"/>
        <v/>
      </c>
      <c r="AU203" s="32"/>
      <c r="AV203" s="32"/>
      <c r="AW203" s="32"/>
      <c r="AX203" s="32"/>
      <c r="AY203" s="32"/>
      <c r="AZ203" s="32"/>
      <c r="BA203" s="32"/>
      <c r="BB203" s="32"/>
      <c r="BC203" s="32"/>
      <c r="BD203" s="32"/>
      <c r="BE203" s="13"/>
      <c r="BF203" s="13"/>
      <c r="BY203" s="3"/>
      <c r="CA203" s="33" t="str">
        <f t="shared" si="38"/>
        <v/>
      </c>
      <c r="CB203" s="33" t="str">
        <f t="shared" si="54"/>
        <v/>
      </c>
      <c r="CC203" s="33" t="str">
        <f t="shared" si="40"/>
        <v/>
      </c>
      <c r="CD203" s="33" t="str">
        <f t="shared" si="41"/>
        <v/>
      </c>
      <c r="CE203" s="33" t="str">
        <f t="shared" si="42"/>
        <v/>
      </c>
      <c r="CF203" s="33" t="str">
        <f t="shared" si="43"/>
        <v/>
      </c>
      <c r="CG203" s="34">
        <f t="shared" si="44"/>
        <v>0</v>
      </c>
      <c r="CH203" s="34">
        <f t="shared" si="55"/>
        <v>0</v>
      </c>
      <c r="CI203" s="34">
        <f t="shared" si="46"/>
        <v>0</v>
      </c>
      <c r="CJ203" s="34">
        <f t="shared" si="47"/>
        <v>0</v>
      </c>
      <c r="CK203" s="34">
        <f t="shared" si="48"/>
        <v>0</v>
      </c>
      <c r="CL203" s="34">
        <f t="shared" si="49"/>
        <v>0</v>
      </c>
      <c r="CM203" s="34"/>
      <c r="CN203" s="34"/>
      <c r="CZ203" s="2"/>
    </row>
    <row r="204" spans="1:104" ht="24" customHeight="1" x14ac:dyDescent="0.2">
      <c r="A204" s="5009"/>
      <c r="B204" s="446" t="s">
        <v>223</v>
      </c>
      <c r="C204" s="441">
        <f t="shared" si="50"/>
        <v>0</v>
      </c>
      <c r="D204" s="442">
        <f t="shared" si="53"/>
        <v>0</v>
      </c>
      <c r="E204" s="1884">
        <f t="shared" si="53"/>
        <v>0</v>
      </c>
      <c r="F204" s="36"/>
      <c r="G204" s="40"/>
      <c r="H204" s="36"/>
      <c r="I204" s="40"/>
      <c r="J204" s="36"/>
      <c r="K204" s="40"/>
      <c r="L204" s="36"/>
      <c r="M204" s="40"/>
      <c r="N204" s="36"/>
      <c r="O204" s="40"/>
      <c r="P204" s="36"/>
      <c r="Q204" s="40"/>
      <c r="R204" s="36"/>
      <c r="S204" s="40"/>
      <c r="T204" s="36"/>
      <c r="U204" s="40"/>
      <c r="V204" s="36"/>
      <c r="W204" s="40"/>
      <c r="X204" s="36"/>
      <c r="Y204" s="40"/>
      <c r="Z204" s="36"/>
      <c r="AA204" s="40"/>
      <c r="AB204" s="36"/>
      <c r="AC204" s="40"/>
      <c r="AD204" s="36"/>
      <c r="AE204" s="40"/>
      <c r="AF204" s="36"/>
      <c r="AG204" s="40"/>
      <c r="AH204" s="36"/>
      <c r="AI204" s="40"/>
      <c r="AJ204" s="36"/>
      <c r="AK204" s="40"/>
      <c r="AL204" s="36"/>
      <c r="AM204" s="39"/>
      <c r="AN204" s="40"/>
      <c r="AO204" s="240"/>
      <c r="AP204" s="237"/>
      <c r="AQ204" s="40"/>
      <c r="AR204" s="40"/>
      <c r="AS204" s="240"/>
      <c r="AT204" s="31" t="str">
        <f t="shared" si="37"/>
        <v/>
      </c>
      <c r="AU204" s="32"/>
      <c r="AV204" s="32"/>
      <c r="AW204" s="32"/>
      <c r="AX204" s="32"/>
      <c r="AY204" s="32"/>
      <c r="AZ204" s="32"/>
      <c r="BA204" s="32"/>
      <c r="BB204" s="32"/>
      <c r="BC204" s="32"/>
      <c r="BD204" s="32"/>
      <c r="BE204" s="13"/>
      <c r="BF204" s="13"/>
      <c r="BY204" s="3"/>
      <c r="CA204" s="33" t="str">
        <f t="shared" si="38"/>
        <v/>
      </c>
      <c r="CB204" s="33" t="str">
        <f t="shared" si="54"/>
        <v/>
      </c>
      <c r="CC204" s="33" t="str">
        <f t="shared" si="40"/>
        <v/>
      </c>
      <c r="CD204" s="33" t="str">
        <f t="shared" si="41"/>
        <v/>
      </c>
      <c r="CE204" s="33" t="str">
        <f t="shared" si="42"/>
        <v/>
      </c>
      <c r="CF204" s="33" t="str">
        <f t="shared" si="43"/>
        <v/>
      </c>
      <c r="CG204" s="34">
        <f t="shared" si="44"/>
        <v>0</v>
      </c>
      <c r="CH204" s="34">
        <f t="shared" si="55"/>
        <v>0</v>
      </c>
      <c r="CI204" s="34">
        <f t="shared" si="46"/>
        <v>0</v>
      </c>
      <c r="CJ204" s="34">
        <f t="shared" si="47"/>
        <v>0</v>
      </c>
      <c r="CK204" s="34">
        <f t="shared" si="48"/>
        <v>0</v>
      </c>
      <c r="CL204" s="34">
        <f t="shared" si="49"/>
        <v>0</v>
      </c>
      <c r="CM204" s="34"/>
      <c r="CN204" s="34"/>
      <c r="CZ204" s="2"/>
    </row>
    <row r="205" spans="1:104" ht="19.5" customHeight="1" x14ac:dyDescent="0.2">
      <c r="A205" s="5744"/>
      <c r="B205" s="469" t="s">
        <v>224</v>
      </c>
      <c r="C205" s="1588">
        <f t="shared" si="50"/>
        <v>0</v>
      </c>
      <c r="D205" s="432">
        <f t="shared" si="53"/>
        <v>0</v>
      </c>
      <c r="E205" s="416">
        <f t="shared" si="53"/>
        <v>0</v>
      </c>
      <c r="F205" s="36"/>
      <c r="G205" s="40"/>
      <c r="H205" s="36"/>
      <c r="I205" s="40"/>
      <c r="J205" s="36"/>
      <c r="K205" s="40"/>
      <c r="L205" s="36"/>
      <c r="M205" s="40"/>
      <c r="N205" s="36"/>
      <c r="O205" s="40"/>
      <c r="P205" s="36"/>
      <c r="Q205" s="40"/>
      <c r="R205" s="36"/>
      <c r="S205" s="40"/>
      <c r="T205" s="36"/>
      <c r="U205" s="40"/>
      <c r="V205" s="36"/>
      <c r="W205" s="40"/>
      <c r="X205" s="36"/>
      <c r="Y205" s="40"/>
      <c r="Z205" s="36"/>
      <c r="AA205" s="40"/>
      <c r="AB205" s="36"/>
      <c r="AC205" s="40"/>
      <c r="AD205" s="36"/>
      <c r="AE205" s="40"/>
      <c r="AF205" s="36"/>
      <c r="AG205" s="40"/>
      <c r="AH205" s="36"/>
      <c r="AI205" s="40"/>
      <c r="AJ205" s="36"/>
      <c r="AK205" s="40"/>
      <c r="AL205" s="43"/>
      <c r="AM205" s="46"/>
      <c r="AN205" s="63"/>
      <c r="AO205" s="298"/>
      <c r="AP205" s="244"/>
      <c r="AQ205" s="63"/>
      <c r="AR205" s="63"/>
      <c r="AS205" s="298"/>
      <c r="AT205" s="31" t="str">
        <f t="shared" si="37"/>
        <v/>
      </c>
      <c r="AU205" s="32"/>
      <c r="AV205" s="32"/>
      <c r="AW205" s="32"/>
      <c r="AX205" s="32"/>
      <c r="AY205" s="32"/>
      <c r="AZ205" s="32"/>
      <c r="BA205" s="32"/>
      <c r="BB205" s="32"/>
      <c r="BC205" s="32"/>
      <c r="BD205" s="32"/>
      <c r="BE205" s="13"/>
      <c r="BF205" s="13"/>
      <c r="BY205" s="3"/>
      <c r="CA205" s="33" t="str">
        <f t="shared" si="38"/>
        <v/>
      </c>
      <c r="CB205" s="33" t="str">
        <f t="shared" si="54"/>
        <v/>
      </c>
      <c r="CC205" s="33" t="str">
        <f t="shared" si="40"/>
        <v/>
      </c>
      <c r="CD205" s="33" t="str">
        <f t="shared" si="41"/>
        <v/>
      </c>
      <c r="CE205" s="33" t="str">
        <f t="shared" si="42"/>
        <v/>
      </c>
      <c r="CF205" s="33" t="str">
        <f t="shared" si="43"/>
        <v/>
      </c>
      <c r="CG205" s="34">
        <f t="shared" si="44"/>
        <v>0</v>
      </c>
      <c r="CH205" s="34">
        <f t="shared" si="55"/>
        <v>0</v>
      </c>
      <c r="CI205" s="34">
        <f t="shared" si="46"/>
        <v>0</v>
      </c>
      <c r="CJ205" s="34">
        <f t="shared" si="47"/>
        <v>0</v>
      </c>
      <c r="CK205" s="34">
        <f t="shared" si="48"/>
        <v>0</v>
      </c>
      <c r="CL205" s="34">
        <f t="shared" si="49"/>
        <v>0</v>
      </c>
      <c r="CM205" s="34"/>
      <c r="CN205" s="34"/>
      <c r="CZ205" s="2"/>
    </row>
    <row r="206" spans="1:104" ht="16.350000000000001" customHeight="1" x14ac:dyDescent="0.2">
      <c r="A206" s="5764" t="s">
        <v>225</v>
      </c>
      <c r="B206" s="2487" t="s">
        <v>226</v>
      </c>
      <c r="C206" s="2475">
        <f t="shared" si="50"/>
        <v>0</v>
      </c>
      <c r="D206" s="2476">
        <f t="shared" si="53"/>
        <v>0</v>
      </c>
      <c r="E206" s="2474">
        <f t="shared" si="53"/>
        <v>0</v>
      </c>
      <c r="F206" s="2430"/>
      <c r="G206" s="2431"/>
      <c r="H206" s="2430"/>
      <c r="I206" s="2431"/>
      <c r="J206" s="2430"/>
      <c r="K206" s="2431"/>
      <c r="L206" s="2430"/>
      <c r="M206" s="2431"/>
      <c r="N206" s="2430"/>
      <c r="O206" s="2431"/>
      <c r="P206" s="2430"/>
      <c r="Q206" s="2431"/>
      <c r="R206" s="2430"/>
      <c r="S206" s="2431"/>
      <c r="T206" s="2430"/>
      <c r="U206" s="2431"/>
      <c r="V206" s="2430"/>
      <c r="W206" s="2431"/>
      <c r="X206" s="2430"/>
      <c r="Y206" s="2431"/>
      <c r="Z206" s="2430"/>
      <c r="AA206" s="2431"/>
      <c r="AB206" s="2430"/>
      <c r="AC206" s="2431"/>
      <c r="AD206" s="2430"/>
      <c r="AE206" s="2431"/>
      <c r="AF206" s="2430"/>
      <c r="AG206" s="2431"/>
      <c r="AH206" s="2430"/>
      <c r="AI206" s="2431"/>
      <c r="AJ206" s="2430"/>
      <c r="AK206" s="2431"/>
      <c r="AL206" s="2430"/>
      <c r="AM206" s="2496"/>
      <c r="AN206" s="682"/>
      <c r="AO206" s="2491"/>
      <c r="AP206" s="2495"/>
      <c r="AQ206" s="587"/>
      <c r="AR206" s="587"/>
      <c r="AS206" s="587"/>
      <c r="AT206" s="31" t="str">
        <f t="shared" si="37"/>
        <v/>
      </c>
      <c r="AU206" s="32"/>
      <c r="AV206" s="32"/>
      <c r="AW206" s="32"/>
      <c r="AX206" s="32"/>
      <c r="AY206" s="32"/>
      <c r="AZ206" s="32"/>
      <c r="BA206" s="32"/>
      <c r="BB206" s="32"/>
      <c r="BC206" s="32"/>
      <c r="BD206" s="32"/>
      <c r="BE206" s="13"/>
      <c r="BF206" s="13"/>
      <c r="BY206" s="3"/>
      <c r="CA206" s="33"/>
      <c r="CB206" s="33"/>
      <c r="CC206" s="33" t="str">
        <f t="shared" si="40"/>
        <v/>
      </c>
      <c r="CD206" s="33" t="str">
        <f t="shared" si="41"/>
        <v/>
      </c>
      <c r="CE206" s="33" t="str">
        <f t="shared" si="42"/>
        <v/>
      </c>
      <c r="CF206" s="33" t="str">
        <f t="shared" si="43"/>
        <v/>
      </c>
      <c r="CG206" s="34"/>
      <c r="CH206" s="34"/>
      <c r="CI206" s="34">
        <f t="shared" si="46"/>
        <v>0</v>
      </c>
      <c r="CJ206" s="34">
        <f t="shared" si="47"/>
        <v>0</v>
      </c>
      <c r="CK206" s="34">
        <f t="shared" si="48"/>
        <v>0</v>
      </c>
      <c r="CL206" s="34">
        <f>IF(AND(C206&lt;&gt;0,OR(AP206="",AQ206="",AR206="",AS206="")),1,0)</f>
        <v>0</v>
      </c>
      <c r="CM206" s="34"/>
      <c r="CN206" s="34"/>
      <c r="CZ206" s="2"/>
    </row>
    <row r="207" spans="1:104" ht="16.350000000000001" customHeight="1" x14ac:dyDescent="0.2">
      <c r="A207" s="5009"/>
      <c r="B207" s="446" t="s">
        <v>227</v>
      </c>
      <c r="C207" s="441">
        <f t="shared" si="50"/>
        <v>0</v>
      </c>
      <c r="D207" s="442">
        <f t="shared" si="53"/>
        <v>0</v>
      </c>
      <c r="E207" s="1884">
        <f t="shared" si="53"/>
        <v>0</v>
      </c>
      <c r="F207" s="36"/>
      <c r="G207" s="40"/>
      <c r="H207" s="36"/>
      <c r="I207" s="40"/>
      <c r="J207" s="36"/>
      <c r="K207" s="40"/>
      <c r="L207" s="36"/>
      <c r="M207" s="40"/>
      <c r="N207" s="36"/>
      <c r="O207" s="40"/>
      <c r="P207" s="36"/>
      <c r="Q207" s="40"/>
      <c r="R207" s="36"/>
      <c r="S207" s="40"/>
      <c r="T207" s="36"/>
      <c r="U207" s="40"/>
      <c r="V207" s="36"/>
      <c r="W207" s="40"/>
      <c r="X207" s="36"/>
      <c r="Y207" s="40"/>
      <c r="Z207" s="36"/>
      <c r="AA207" s="40"/>
      <c r="AB207" s="36"/>
      <c r="AC207" s="40"/>
      <c r="AD207" s="36"/>
      <c r="AE207" s="40"/>
      <c r="AF207" s="36"/>
      <c r="AG207" s="40"/>
      <c r="AH207" s="36"/>
      <c r="AI207" s="40"/>
      <c r="AJ207" s="36"/>
      <c r="AK207" s="40"/>
      <c r="AL207" s="36"/>
      <c r="AM207" s="39"/>
      <c r="AN207" s="463"/>
      <c r="AO207" s="472"/>
      <c r="AP207" s="36"/>
      <c r="AQ207" s="60"/>
      <c r="AR207" s="60"/>
      <c r="AS207" s="60"/>
      <c r="AT207" s="31" t="str">
        <f t="shared" si="37"/>
        <v/>
      </c>
      <c r="AU207" s="32"/>
      <c r="AV207" s="32"/>
      <c r="AW207" s="32"/>
      <c r="AX207" s="32"/>
      <c r="AY207" s="32"/>
      <c r="AZ207" s="32"/>
      <c r="BA207" s="32"/>
      <c r="BB207" s="32"/>
      <c r="BC207" s="32"/>
      <c r="BD207" s="32"/>
      <c r="BE207" s="13"/>
      <c r="BF207" s="13"/>
      <c r="BY207" s="3"/>
      <c r="CA207" s="33"/>
      <c r="CB207" s="33"/>
      <c r="CC207" s="33" t="str">
        <f t="shared" si="40"/>
        <v/>
      </c>
      <c r="CD207" s="33" t="str">
        <f t="shared" si="41"/>
        <v/>
      </c>
      <c r="CE207" s="33" t="str">
        <f t="shared" si="42"/>
        <v/>
      </c>
      <c r="CF207" s="33" t="str">
        <f t="shared" si="43"/>
        <v/>
      </c>
      <c r="CG207" s="34"/>
      <c r="CH207" s="34"/>
      <c r="CI207" s="34">
        <f t="shared" si="46"/>
        <v>0</v>
      </c>
      <c r="CJ207" s="34">
        <f t="shared" si="47"/>
        <v>0</v>
      </c>
      <c r="CK207" s="34">
        <f t="shared" si="48"/>
        <v>0</v>
      </c>
      <c r="CL207" s="34">
        <f>IF(AND(C207&lt;&gt;0,OR(AP207="",AQ207="",AR207="",AS207="")),1,0)</f>
        <v>0</v>
      </c>
      <c r="CM207" s="34"/>
      <c r="CN207" s="34"/>
      <c r="CZ207" s="2"/>
    </row>
    <row r="208" spans="1:104" ht="16.350000000000001" customHeight="1" x14ac:dyDescent="0.2">
      <c r="A208" s="5744"/>
      <c r="B208" s="473" t="s">
        <v>228</v>
      </c>
      <c r="C208" s="454">
        <f t="shared" si="50"/>
        <v>0</v>
      </c>
      <c r="D208" s="455">
        <f t="shared" si="53"/>
        <v>0</v>
      </c>
      <c r="E208" s="1887">
        <f t="shared" si="53"/>
        <v>0</v>
      </c>
      <c r="F208" s="43"/>
      <c r="G208" s="63"/>
      <c r="H208" s="43"/>
      <c r="I208" s="63"/>
      <c r="J208" s="43"/>
      <c r="K208" s="63"/>
      <c r="L208" s="43"/>
      <c r="M208" s="63"/>
      <c r="N208" s="43"/>
      <c r="O208" s="63"/>
      <c r="P208" s="43"/>
      <c r="Q208" s="63"/>
      <c r="R208" s="43"/>
      <c r="S208" s="63"/>
      <c r="T208" s="43"/>
      <c r="U208" s="63"/>
      <c r="V208" s="43"/>
      <c r="W208" s="63"/>
      <c r="X208" s="43"/>
      <c r="Y208" s="63"/>
      <c r="Z208" s="43"/>
      <c r="AA208" s="63"/>
      <c r="AB208" s="43"/>
      <c r="AC208" s="63"/>
      <c r="AD208" s="43"/>
      <c r="AE208" s="63"/>
      <c r="AF208" s="43"/>
      <c r="AG208" s="63"/>
      <c r="AH208" s="43"/>
      <c r="AI208" s="63"/>
      <c r="AJ208" s="43"/>
      <c r="AK208" s="63"/>
      <c r="AL208" s="43"/>
      <c r="AM208" s="46"/>
      <c r="AN208" s="384"/>
      <c r="AO208" s="384"/>
      <c r="AP208" s="43"/>
      <c r="AQ208" s="63"/>
      <c r="AR208" s="63"/>
      <c r="AS208" s="63"/>
      <c r="AT208" s="31" t="str">
        <f t="shared" si="37"/>
        <v/>
      </c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13"/>
      <c r="BF208" s="13"/>
      <c r="BY208" s="3"/>
      <c r="CA208" s="33"/>
      <c r="CB208" s="33"/>
      <c r="CC208" s="33" t="str">
        <f t="shared" si="40"/>
        <v/>
      </c>
      <c r="CD208" s="33" t="str">
        <f t="shared" si="41"/>
        <v/>
      </c>
      <c r="CE208" s="33" t="str">
        <f t="shared" si="42"/>
        <v/>
      </c>
      <c r="CF208" s="33" t="str">
        <f t="shared" si="43"/>
        <v/>
      </c>
      <c r="CG208" s="34"/>
      <c r="CH208" s="34"/>
      <c r="CI208" s="34">
        <f t="shared" si="46"/>
        <v>0</v>
      </c>
      <c r="CJ208" s="34">
        <f t="shared" si="47"/>
        <v>0</v>
      </c>
      <c r="CK208" s="34">
        <f t="shared" si="48"/>
        <v>0</v>
      </c>
      <c r="CL208" s="34">
        <f>IF(AND(C208&lt;&gt;0,OR(AP208="",AQ208="",AR208="",AS208="")),1,0)</f>
        <v>0</v>
      </c>
      <c r="CM208" s="34"/>
      <c r="CN208" s="34"/>
      <c r="CZ208" s="2"/>
    </row>
    <row r="209" spans="1:104" ht="16.350000000000001" customHeight="1" x14ac:dyDescent="0.2">
      <c r="A209" s="5777" t="s">
        <v>229</v>
      </c>
      <c r="B209" s="5778"/>
      <c r="C209" s="436">
        <f t="shared" si="50"/>
        <v>2</v>
      </c>
      <c r="D209" s="437">
        <f t="shared" si="53"/>
        <v>1</v>
      </c>
      <c r="E209" s="1889">
        <f t="shared" si="53"/>
        <v>1</v>
      </c>
      <c r="F209" s="55">
        <v>0</v>
      </c>
      <c r="G209" s="57">
        <v>0</v>
      </c>
      <c r="H209" s="55">
        <v>0</v>
      </c>
      <c r="I209" s="57">
        <v>0</v>
      </c>
      <c r="J209" s="55">
        <v>0</v>
      </c>
      <c r="K209" s="57">
        <v>0</v>
      </c>
      <c r="L209" s="55">
        <v>0</v>
      </c>
      <c r="M209" s="57">
        <v>0</v>
      </c>
      <c r="N209" s="55">
        <v>0</v>
      </c>
      <c r="O209" s="57">
        <v>0</v>
      </c>
      <c r="P209" s="55">
        <v>0</v>
      </c>
      <c r="Q209" s="57">
        <v>1</v>
      </c>
      <c r="R209" s="55">
        <v>0</v>
      </c>
      <c r="S209" s="57">
        <v>0</v>
      </c>
      <c r="T209" s="55">
        <v>0</v>
      </c>
      <c r="U209" s="57">
        <v>0</v>
      </c>
      <c r="V209" s="55">
        <v>0</v>
      </c>
      <c r="W209" s="57">
        <v>0</v>
      </c>
      <c r="X209" s="55">
        <v>0</v>
      </c>
      <c r="Y209" s="57">
        <v>0</v>
      </c>
      <c r="Z209" s="55">
        <v>0</v>
      </c>
      <c r="AA209" s="57">
        <v>0</v>
      </c>
      <c r="AB209" s="55">
        <v>0</v>
      </c>
      <c r="AC209" s="57">
        <v>0</v>
      </c>
      <c r="AD209" s="55">
        <v>1</v>
      </c>
      <c r="AE209" s="57">
        <v>0</v>
      </c>
      <c r="AF209" s="55">
        <v>0</v>
      </c>
      <c r="AG209" s="57">
        <v>0</v>
      </c>
      <c r="AH209" s="55">
        <v>0</v>
      </c>
      <c r="AI209" s="57">
        <v>0</v>
      </c>
      <c r="AJ209" s="55">
        <v>0</v>
      </c>
      <c r="AK209" s="57">
        <v>0</v>
      </c>
      <c r="AL209" s="55">
        <v>0</v>
      </c>
      <c r="AM209" s="362">
        <v>0</v>
      </c>
      <c r="AN209" s="438">
        <v>0</v>
      </c>
      <c r="AO209" s="439">
        <v>0</v>
      </c>
      <c r="AP209" s="55">
        <v>0</v>
      </c>
      <c r="AQ209" s="57">
        <v>0</v>
      </c>
      <c r="AR209" s="57">
        <v>0</v>
      </c>
      <c r="AS209" s="57">
        <v>0</v>
      </c>
      <c r="AT209" s="31" t="str">
        <f t="shared" si="37"/>
        <v/>
      </c>
      <c r="AU209" s="32"/>
      <c r="AV209" s="32"/>
      <c r="AW209" s="32"/>
      <c r="AX209" s="32"/>
      <c r="AY209" s="32"/>
      <c r="AZ209" s="32"/>
      <c r="BA209" s="32"/>
      <c r="BB209" s="32"/>
      <c r="BC209" s="32"/>
      <c r="BD209" s="32"/>
      <c r="BE209" s="13"/>
      <c r="BF209" s="13"/>
      <c r="BY209" s="3"/>
      <c r="CA209" s="33" t="str">
        <f t="shared" ref="CA209:CA219" si="56">IF(CG209=0,"","* Las gestantes ingresadas al Programa NO debe ser mayor al Total de Mujeres ingresadas. ")</f>
        <v/>
      </c>
      <c r="CB209" s="33" t="str">
        <f t="shared" ref="CB209:CB219" si="57">IF(CH209=0,"","* Las madres de hijos menor de 5 años NO DEBE ser mayor al Total de Mujeres ingresadas al Programa. ")</f>
        <v/>
      </c>
      <c r="CC209" s="33" t="str">
        <f t="shared" si="40"/>
        <v/>
      </c>
      <c r="CD209" s="33" t="str">
        <f t="shared" si="41"/>
        <v/>
      </c>
      <c r="CE209" s="33" t="str">
        <f t="shared" si="42"/>
        <v/>
      </c>
      <c r="CF209" s="33" t="str">
        <f t="shared" si="43"/>
        <v/>
      </c>
      <c r="CG209" s="34">
        <f t="shared" ref="CG209:CG219" si="58">IF(E209&lt;AN209,1,0)</f>
        <v>0</v>
      </c>
      <c r="CH209" s="34">
        <f t="shared" ref="CH209:CH219" si="59">IF(C209&lt;AO209,1,0)</f>
        <v>0</v>
      </c>
      <c r="CI209" s="34">
        <f t="shared" si="46"/>
        <v>0</v>
      </c>
      <c r="CJ209" s="34">
        <f t="shared" si="47"/>
        <v>0</v>
      </c>
      <c r="CK209" s="34">
        <f t="shared" si="48"/>
        <v>0</v>
      </c>
      <c r="CL209" s="34">
        <f t="shared" si="49"/>
        <v>0</v>
      </c>
      <c r="CM209" s="34"/>
      <c r="CN209" s="34"/>
      <c r="CZ209" s="2"/>
    </row>
    <row r="210" spans="1:104" ht="16.350000000000001" customHeight="1" x14ac:dyDescent="0.2">
      <c r="A210" s="4740" t="s">
        <v>230</v>
      </c>
      <c r="B210" s="4741"/>
      <c r="C210" s="441">
        <f t="shared" si="50"/>
        <v>2</v>
      </c>
      <c r="D210" s="442">
        <f t="shared" si="53"/>
        <v>0</v>
      </c>
      <c r="E210" s="1884">
        <f t="shared" si="53"/>
        <v>2</v>
      </c>
      <c r="F210" s="36">
        <v>0</v>
      </c>
      <c r="G210" s="40">
        <v>0</v>
      </c>
      <c r="H210" s="36">
        <v>0</v>
      </c>
      <c r="I210" s="40">
        <v>0</v>
      </c>
      <c r="J210" s="36">
        <v>0</v>
      </c>
      <c r="K210" s="40">
        <v>0</v>
      </c>
      <c r="L210" s="36">
        <v>0</v>
      </c>
      <c r="M210" s="40">
        <v>2</v>
      </c>
      <c r="N210" s="36">
        <v>0</v>
      </c>
      <c r="O210" s="40">
        <v>0</v>
      </c>
      <c r="P210" s="36">
        <v>0</v>
      </c>
      <c r="Q210" s="40">
        <v>0</v>
      </c>
      <c r="R210" s="36">
        <v>0</v>
      </c>
      <c r="S210" s="40">
        <v>0</v>
      </c>
      <c r="T210" s="36">
        <v>0</v>
      </c>
      <c r="U210" s="40">
        <v>0</v>
      </c>
      <c r="V210" s="36">
        <v>0</v>
      </c>
      <c r="W210" s="40">
        <v>0</v>
      </c>
      <c r="X210" s="36">
        <v>0</v>
      </c>
      <c r="Y210" s="40">
        <v>0</v>
      </c>
      <c r="Z210" s="36">
        <v>0</v>
      </c>
      <c r="AA210" s="40">
        <v>0</v>
      </c>
      <c r="AB210" s="36">
        <v>0</v>
      </c>
      <c r="AC210" s="40">
        <v>0</v>
      </c>
      <c r="AD210" s="36">
        <v>0</v>
      </c>
      <c r="AE210" s="40">
        <v>0</v>
      </c>
      <c r="AF210" s="36">
        <v>0</v>
      </c>
      <c r="AG210" s="40">
        <v>0</v>
      </c>
      <c r="AH210" s="36">
        <v>0</v>
      </c>
      <c r="AI210" s="40">
        <v>0</v>
      </c>
      <c r="AJ210" s="36">
        <v>0</v>
      </c>
      <c r="AK210" s="40">
        <v>0</v>
      </c>
      <c r="AL210" s="36">
        <v>0</v>
      </c>
      <c r="AM210" s="347">
        <v>0</v>
      </c>
      <c r="AN210" s="443">
        <v>0</v>
      </c>
      <c r="AO210" s="240">
        <v>0</v>
      </c>
      <c r="AP210" s="36">
        <v>0</v>
      </c>
      <c r="AQ210" s="417">
        <v>0</v>
      </c>
      <c r="AR210" s="417">
        <v>2</v>
      </c>
      <c r="AS210" s="417">
        <v>0</v>
      </c>
      <c r="AT210" s="31" t="str">
        <f t="shared" si="37"/>
        <v/>
      </c>
      <c r="AU210" s="32"/>
      <c r="AV210" s="32"/>
      <c r="AW210" s="32"/>
      <c r="AX210" s="32"/>
      <c r="AY210" s="32"/>
      <c r="AZ210" s="32"/>
      <c r="BA210" s="32"/>
      <c r="BB210" s="32"/>
      <c r="BC210" s="32"/>
      <c r="BD210" s="32"/>
      <c r="BE210" s="13"/>
      <c r="BF210" s="13"/>
      <c r="BG210" s="13"/>
      <c r="BH210" s="13"/>
      <c r="BI210" s="13"/>
      <c r="BY210" s="3"/>
      <c r="CA210" s="33" t="str">
        <f t="shared" si="56"/>
        <v/>
      </c>
      <c r="CB210" s="33" t="str">
        <f t="shared" si="57"/>
        <v/>
      </c>
      <c r="CC210" s="33" t="str">
        <f t="shared" si="40"/>
        <v/>
      </c>
      <c r="CD210" s="33" t="str">
        <f t="shared" si="41"/>
        <v/>
      </c>
      <c r="CE210" s="33" t="str">
        <f t="shared" si="42"/>
        <v/>
      </c>
      <c r="CF210" s="33" t="str">
        <f t="shared" si="43"/>
        <v/>
      </c>
      <c r="CG210" s="34">
        <f t="shared" si="58"/>
        <v>0</v>
      </c>
      <c r="CH210" s="34">
        <f t="shared" si="59"/>
        <v>0</v>
      </c>
      <c r="CI210" s="34">
        <f t="shared" si="46"/>
        <v>0</v>
      </c>
      <c r="CJ210" s="34">
        <f t="shared" si="47"/>
        <v>0</v>
      </c>
      <c r="CK210" s="34">
        <f t="shared" si="48"/>
        <v>0</v>
      </c>
      <c r="CL210" s="34">
        <f t="shared" si="49"/>
        <v>0</v>
      </c>
      <c r="CM210" s="34"/>
      <c r="CN210" s="34"/>
      <c r="CZ210" s="2"/>
    </row>
    <row r="211" spans="1:104" ht="16.350000000000001" customHeight="1" x14ac:dyDescent="0.2">
      <c r="A211" s="4740" t="s">
        <v>231</v>
      </c>
      <c r="B211" s="4741"/>
      <c r="C211" s="441">
        <f t="shared" si="50"/>
        <v>1</v>
      </c>
      <c r="D211" s="442">
        <f t="shared" si="53"/>
        <v>1</v>
      </c>
      <c r="E211" s="1884">
        <f t="shared" si="53"/>
        <v>0</v>
      </c>
      <c r="F211" s="36">
        <v>0</v>
      </c>
      <c r="G211" s="40">
        <v>0</v>
      </c>
      <c r="H211" s="36">
        <v>0</v>
      </c>
      <c r="I211" s="40">
        <v>0</v>
      </c>
      <c r="J211" s="36">
        <v>0</v>
      </c>
      <c r="K211" s="40">
        <v>0</v>
      </c>
      <c r="L211" s="36">
        <v>1</v>
      </c>
      <c r="M211" s="40">
        <v>0</v>
      </c>
      <c r="N211" s="36">
        <v>0</v>
      </c>
      <c r="O211" s="40">
        <v>0</v>
      </c>
      <c r="P211" s="36">
        <v>0</v>
      </c>
      <c r="Q211" s="40">
        <v>0</v>
      </c>
      <c r="R211" s="36">
        <v>0</v>
      </c>
      <c r="S211" s="40">
        <v>0</v>
      </c>
      <c r="T211" s="36">
        <v>0</v>
      </c>
      <c r="U211" s="40">
        <v>0</v>
      </c>
      <c r="V211" s="36">
        <v>0</v>
      </c>
      <c r="W211" s="40">
        <v>0</v>
      </c>
      <c r="X211" s="36">
        <v>0</v>
      </c>
      <c r="Y211" s="40">
        <v>0</v>
      </c>
      <c r="Z211" s="36">
        <v>0</v>
      </c>
      <c r="AA211" s="40">
        <v>0</v>
      </c>
      <c r="AB211" s="36">
        <v>0</v>
      </c>
      <c r="AC211" s="40">
        <v>0</v>
      </c>
      <c r="AD211" s="36">
        <v>0</v>
      </c>
      <c r="AE211" s="40">
        <v>0</v>
      </c>
      <c r="AF211" s="36">
        <v>0</v>
      </c>
      <c r="AG211" s="40">
        <v>0</v>
      </c>
      <c r="AH211" s="36">
        <v>0</v>
      </c>
      <c r="AI211" s="40">
        <v>0</v>
      </c>
      <c r="AJ211" s="36">
        <v>0</v>
      </c>
      <c r="AK211" s="40">
        <v>0</v>
      </c>
      <c r="AL211" s="36">
        <v>0</v>
      </c>
      <c r="AM211" s="347">
        <v>0</v>
      </c>
      <c r="AN211" s="443">
        <v>0</v>
      </c>
      <c r="AO211" s="240">
        <v>0</v>
      </c>
      <c r="AP211" s="36">
        <v>0</v>
      </c>
      <c r="AQ211" s="60">
        <v>0</v>
      </c>
      <c r="AR211" s="60">
        <v>0</v>
      </c>
      <c r="AS211" s="60">
        <v>0</v>
      </c>
      <c r="AT211" s="31" t="str">
        <f t="shared" si="37"/>
        <v/>
      </c>
      <c r="AU211" s="32"/>
      <c r="AV211" s="32"/>
      <c r="AW211" s="32"/>
      <c r="AX211" s="32"/>
      <c r="AY211" s="32"/>
      <c r="AZ211" s="32"/>
      <c r="BA211" s="32"/>
      <c r="BB211" s="32"/>
      <c r="BC211" s="32"/>
      <c r="BD211" s="32"/>
      <c r="BE211" s="13"/>
      <c r="BF211" s="13"/>
      <c r="BG211" s="13"/>
      <c r="BH211" s="13"/>
      <c r="BI211" s="13"/>
      <c r="BY211" s="3"/>
      <c r="CA211" s="33" t="str">
        <f t="shared" si="56"/>
        <v/>
      </c>
      <c r="CB211" s="33" t="str">
        <f t="shared" si="57"/>
        <v/>
      </c>
      <c r="CC211" s="33" t="str">
        <f t="shared" si="40"/>
        <v/>
      </c>
      <c r="CD211" s="33" t="str">
        <f t="shared" si="41"/>
        <v/>
      </c>
      <c r="CE211" s="33" t="str">
        <f t="shared" si="42"/>
        <v/>
      </c>
      <c r="CF211" s="33" t="str">
        <f t="shared" si="43"/>
        <v/>
      </c>
      <c r="CG211" s="34">
        <f t="shared" si="58"/>
        <v>0</v>
      </c>
      <c r="CH211" s="34">
        <f t="shared" si="59"/>
        <v>0</v>
      </c>
      <c r="CI211" s="34">
        <f t="shared" si="46"/>
        <v>0</v>
      </c>
      <c r="CJ211" s="34">
        <f t="shared" si="47"/>
        <v>0</v>
      </c>
      <c r="CK211" s="34">
        <f t="shared" si="48"/>
        <v>0</v>
      </c>
      <c r="CL211" s="34">
        <f t="shared" si="49"/>
        <v>0</v>
      </c>
      <c r="CM211" s="34"/>
      <c r="CN211" s="34"/>
      <c r="CZ211" s="2"/>
    </row>
    <row r="212" spans="1:104" ht="16.350000000000001" customHeight="1" x14ac:dyDescent="0.2">
      <c r="A212" s="4838" t="s">
        <v>232</v>
      </c>
      <c r="B212" s="4839"/>
      <c r="C212" s="451">
        <f t="shared" si="50"/>
        <v>5</v>
      </c>
      <c r="D212" s="444">
        <f t="shared" si="53"/>
        <v>0</v>
      </c>
      <c r="E212" s="1888">
        <f t="shared" si="53"/>
        <v>5</v>
      </c>
      <c r="F212" s="43">
        <v>0</v>
      </c>
      <c r="G212" s="63">
        <v>0</v>
      </c>
      <c r="H212" s="43">
        <v>0</v>
      </c>
      <c r="I212" s="63">
        <v>0</v>
      </c>
      <c r="J212" s="43">
        <v>0</v>
      </c>
      <c r="K212" s="63">
        <v>0</v>
      </c>
      <c r="L212" s="43">
        <v>0</v>
      </c>
      <c r="M212" s="63">
        <v>2</v>
      </c>
      <c r="N212" s="43">
        <v>0</v>
      </c>
      <c r="O212" s="63">
        <v>0</v>
      </c>
      <c r="P212" s="43">
        <v>0</v>
      </c>
      <c r="Q212" s="63">
        <v>1</v>
      </c>
      <c r="R212" s="43">
        <v>0</v>
      </c>
      <c r="S212" s="63">
        <v>0</v>
      </c>
      <c r="T212" s="43">
        <v>0</v>
      </c>
      <c r="U212" s="63">
        <v>0</v>
      </c>
      <c r="V212" s="43">
        <v>0</v>
      </c>
      <c r="W212" s="63">
        <v>0</v>
      </c>
      <c r="X212" s="43">
        <v>0</v>
      </c>
      <c r="Y212" s="63">
        <v>1</v>
      </c>
      <c r="Z212" s="43">
        <v>0</v>
      </c>
      <c r="AA212" s="63">
        <v>0</v>
      </c>
      <c r="AB212" s="43">
        <v>0</v>
      </c>
      <c r="AC212" s="63">
        <v>0</v>
      </c>
      <c r="AD212" s="43">
        <v>0</v>
      </c>
      <c r="AE212" s="63">
        <v>0</v>
      </c>
      <c r="AF212" s="43">
        <v>0</v>
      </c>
      <c r="AG212" s="63">
        <v>1</v>
      </c>
      <c r="AH212" s="43">
        <v>0</v>
      </c>
      <c r="AI212" s="63">
        <v>0</v>
      </c>
      <c r="AJ212" s="43">
        <v>0</v>
      </c>
      <c r="AK212" s="63">
        <v>0</v>
      </c>
      <c r="AL212" s="43">
        <v>0</v>
      </c>
      <c r="AM212" s="456">
        <v>0</v>
      </c>
      <c r="AN212" s="47">
        <v>0</v>
      </c>
      <c r="AO212" s="298">
        <v>0</v>
      </c>
      <c r="AP212" s="43">
        <v>0</v>
      </c>
      <c r="AQ212" s="63">
        <v>0</v>
      </c>
      <c r="AR212" s="63">
        <v>2</v>
      </c>
      <c r="AS212" s="63">
        <v>0</v>
      </c>
      <c r="AT212" s="31" t="str">
        <f t="shared" si="37"/>
        <v/>
      </c>
      <c r="AU212" s="32"/>
      <c r="AV212" s="32"/>
      <c r="AW212" s="32"/>
      <c r="AX212" s="32"/>
      <c r="AY212" s="32"/>
      <c r="AZ212" s="32"/>
      <c r="BA212" s="32"/>
      <c r="BB212" s="32"/>
      <c r="BC212" s="32"/>
      <c r="BD212" s="32"/>
      <c r="BE212" s="13"/>
      <c r="BF212" s="13"/>
      <c r="BG212" s="13"/>
      <c r="BH212" s="13"/>
      <c r="BI212" s="13"/>
      <c r="BY212" s="3"/>
      <c r="CA212" s="33" t="str">
        <f t="shared" si="56"/>
        <v/>
      </c>
      <c r="CB212" s="33" t="str">
        <f t="shared" si="57"/>
        <v/>
      </c>
      <c r="CC212" s="33" t="str">
        <f t="shared" si="40"/>
        <v/>
      </c>
      <c r="CD212" s="33" t="str">
        <f t="shared" si="41"/>
        <v/>
      </c>
      <c r="CE212" s="33" t="str">
        <f t="shared" si="42"/>
        <v/>
      </c>
      <c r="CF212" s="33" t="str">
        <f t="shared" si="43"/>
        <v/>
      </c>
      <c r="CG212" s="34">
        <f t="shared" si="58"/>
        <v>0</v>
      </c>
      <c r="CH212" s="34">
        <f t="shared" si="59"/>
        <v>0</v>
      </c>
      <c r="CI212" s="34">
        <f t="shared" si="46"/>
        <v>0</v>
      </c>
      <c r="CJ212" s="34">
        <f t="shared" si="47"/>
        <v>0</v>
      </c>
      <c r="CK212" s="34">
        <f t="shared" si="48"/>
        <v>0</v>
      </c>
      <c r="CL212" s="34">
        <f t="shared" si="49"/>
        <v>0</v>
      </c>
      <c r="CM212" s="34"/>
      <c r="CN212" s="34"/>
      <c r="CZ212" s="2"/>
    </row>
    <row r="213" spans="1:104" ht="18" customHeight="1" x14ac:dyDescent="0.2">
      <c r="A213" s="5764" t="s">
        <v>233</v>
      </c>
      <c r="B213" s="2494" t="s">
        <v>234</v>
      </c>
      <c r="C213" s="2475">
        <f t="shared" si="50"/>
        <v>3</v>
      </c>
      <c r="D213" s="2476">
        <f t="shared" si="53"/>
        <v>2</v>
      </c>
      <c r="E213" s="2497">
        <f t="shared" si="53"/>
        <v>1</v>
      </c>
      <c r="F213" s="1589">
        <v>0</v>
      </c>
      <c r="G213" s="417">
        <v>0</v>
      </c>
      <c r="H213" s="1589">
        <v>1</v>
      </c>
      <c r="I213" s="417">
        <v>0</v>
      </c>
      <c r="J213" s="1589">
        <v>1</v>
      </c>
      <c r="K213" s="417">
        <v>0</v>
      </c>
      <c r="L213" s="1589">
        <v>0</v>
      </c>
      <c r="M213" s="417">
        <v>1</v>
      </c>
      <c r="N213" s="1589">
        <v>0</v>
      </c>
      <c r="O213" s="417">
        <v>0</v>
      </c>
      <c r="P213" s="1589">
        <v>0</v>
      </c>
      <c r="Q213" s="417">
        <v>0</v>
      </c>
      <c r="R213" s="1589">
        <v>0</v>
      </c>
      <c r="S213" s="417">
        <v>0</v>
      </c>
      <c r="T213" s="1589">
        <v>0</v>
      </c>
      <c r="U213" s="417">
        <v>0</v>
      </c>
      <c r="V213" s="1589">
        <v>0</v>
      </c>
      <c r="W213" s="417">
        <v>0</v>
      </c>
      <c r="X213" s="1589">
        <v>0</v>
      </c>
      <c r="Y213" s="417">
        <v>0</v>
      </c>
      <c r="Z213" s="1589">
        <v>0</v>
      </c>
      <c r="AA213" s="417">
        <v>0</v>
      </c>
      <c r="AB213" s="1589">
        <v>0</v>
      </c>
      <c r="AC213" s="417">
        <v>0</v>
      </c>
      <c r="AD213" s="1589">
        <v>0</v>
      </c>
      <c r="AE213" s="417">
        <v>0</v>
      </c>
      <c r="AF213" s="1589">
        <v>0</v>
      </c>
      <c r="AG213" s="417">
        <v>0</v>
      </c>
      <c r="AH213" s="1589">
        <v>0</v>
      </c>
      <c r="AI213" s="417">
        <v>0</v>
      </c>
      <c r="AJ213" s="1589">
        <v>0</v>
      </c>
      <c r="AK213" s="417">
        <v>0</v>
      </c>
      <c r="AL213" s="1589">
        <v>0</v>
      </c>
      <c r="AM213" s="395">
        <v>0</v>
      </c>
      <c r="AN213" s="475">
        <v>0</v>
      </c>
      <c r="AO213" s="697">
        <v>0</v>
      </c>
      <c r="AP213" s="1589">
        <v>0</v>
      </c>
      <c r="AQ213" s="417">
        <v>0</v>
      </c>
      <c r="AR213" s="417">
        <v>1</v>
      </c>
      <c r="AS213" s="417">
        <v>1</v>
      </c>
      <c r="AT213" s="31" t="str">
        <f t="shared" si="37"/>
        <v/>
      </c>
      <c r="AU213" s="14"/>
      <c r="AV213" s="14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CA213" s="33" t="str">
        <f t="shared" si="56"/>
        <v/>
      </c>
      <c r="CB213" s="33" t="str">
        <f t="shared" si="57"/>
        <v/>
      </c>
      <c r="CC213" s="33" t="str">
        <f t="shared" si="40"/>
        <v/>
      </c>
      <c r="CD213" s="33" t="str">
        <f t="shared" si="41"/>
        <v/>
      </c>
      <c r="CE213" s="33" t="str">
        <f t="shared" si="42"/>
        <v/>
      </c>
      <c r="CF213" s="33" t="str">
        <f t="shared" si="43"/>
        <v/>
      </c>
      <c r="CG213" s="34">
        <f t="shared" si="58"/>
        <v>0</v>
      </c>
      <c r="CH213" s="34">
        <f t="shared" si="59"/>
        <v>0</v>
      </c>
      <c r="CI213" s="34">
        <f t="shared" si="46"/>
        <v>0</v>
      </c>
      <c r="CJ213" s="34">
        <f t="shared" si="47"/>
        <v>0</v>
      </c>
      <c r="CK213" s="34">
        <f t="shared" si="48"/>
        <v>0</v>
      </c>
      <c r="CL213" s="34">
        <f t="shared" si="49"/>
        <v>0</v>
      </c>
      <c r="CM213" s="34"/>
      <c r="CN213" s="34"/>
    </row>
    <row r="214" spans="1:104" ht="18" customHeight="1" x14ac:dyDescent="0.2">
      <c r="A214" s="5009"/>
      <c r="B214" s="286" t="s">
        <v>235</v>
      </c>
      <c r="C214" s="441">
        <f t="shared" si="50"/>
        <v>0</v>
      </c>
      <c r="D214" s="442">
        <f t="shared" si="53"/>
        <v>0</v>
      </c>
      <c r="E214" s="476">
        <f t="shared" si="53"/>
        <v>0</v>
      </c>
      <c r="F214" s="58"/>
      <c r="G214" s="60"/>
      <c r="H214" s="58"/>
      <c r="I214" s="60"/>
      <c r="J214" s="58"/>
      <c r="K214" s="60"/>
      <c r="L214" s="58"/>
      <c r="M214" s="60"/>
      <c r="N214" s="58"/>
      <c r="O214" s="60"/>
      <c r="P214" s="58"/>
      <c r="Q214" s="60"/>
      <c r="R214" s="58"/>
      <c r="S214" s="60"/>
      <c r="T214" s="58"/>
      <c r="U214" s="60"/>
      <c r="V214" s="58"/>
      <c r="W214" s="60"/>
      <c r="X214" s="58"/>
      <c r="Y214" s="60"/>
      <c r="Z214" s="58"/>
      <c r="AA214" s="60"/>
      <c r="AB214" s="58"/>
      <c r="AC214" s="60"/>
      <c r="AD214" s="58"/>
      <c r="AE214" s="60"/>
      <c r="AF214" s="58"/>
      <c r="AG214" s="60"/>
      <c r="AH214" s="58"/>
      <c r="AI214" s="60"/>
      <c r="AJ214" s="58"/>
      <c r="AK214" s="60"/>
      <c r="AL214" s="58"/>
      <c r="AM214" s="352"/>
      <c r="AN214" s="445"/>
      <c r="AO214" s="307"/>
      <c r="AP214" s="58"/>
      <c r="AQ214" s="60"/>
      <c r="AR214" s="60"/>
      <c r="AS214" s="60"/>
      <c r="AT214" s="31" t="str">
        <f t="shared" si="37"/>
        <v/>
      </c>
      <c r="AU214" s="14"/>
      <c r="AV214" s="14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CA214" s="33"/>
      <c r="CB214" s="33"/>
      <c r="CC214" s="33"/>
      <c r="CD214" s="33"/>
      <c r="CE214" s="33"/>
      <c r="CF214" s="33"/>
      <c r="CG214" s="34">
        <f t="shared" si="58"/>
        <v>0</v>
      </c>
      <c r="CH214" s="34">
        <f t="shared" si="59"/>
        <v>0</v>
      </c>
      <c r="CI214" s="34">
        <f t="shared" si="46"/>
        <v>0</v>
      </c>
      <c r="CJ214" s="34">
        <f t="shared" si="47"/>
        <v>0</v>
      </c>
      <c r="CK214" s="34">
        <f t="shared" si="48"/>
        <v>0</v>
      </c>
      <c r="CL214" s="34">
        <f t="shared" si="49"/>
        <v>0</v>
      </c>
      <c r="CM214" s="34"/>
      <c r="CN214" s="34"/>
    </row>
    <row r="215" spans="1:104" ht="18" customHeight="1" x14ac:dyDescent="0.2">
      <c r="A215" s="5009"/>
      <c r="B215" s="286" t="s">
        <v>236</v>
      </c>
      <c r="C215" s="441">
        <f t="shared" si="50"/>
        <v>0</v>
      </c>
      <c r="D215" s="442">
        <f t="shared" si="53"/>
        <v>0</v>
      </c>
      <c r="E215" s="476">
        <f t="shared" si="53"/>
        <v>0</v>
      </c>
      <c r="F215" s="58"/>
      <c r="G215" s="60"/>
      <c r="H215" s="58"/>
      <c r="I215" s="60"/>
      <c r="J215" s="58"/>
      <c r="K215" s="60"/>
      <c r="L215" s="58"/>
      <c r="M215" s="60"/>
      <c r="N215" s="58"/>
      <c r="O215" s="60"/>
      <c r="P215" s="58"/>
      <c r="Q215" s="60"/>
      <c r="R215" s="58"/>
      <c r="S215" s="60"/>
      <c r="T215" s="58"/>
      <c r="U215" s="60"/>
      <c r="V215" s="58"/>
      <c r="W215" s="60"/>
      <c r="X215" s="58"/>
      <c r="Y215" s="60"/>
      <c r="Z215" s="58"/>
      <c r="AA215" s="60"/>
      <c r="AB215" s="58"/>
      <c r="AC215" s="60"/>
      <c r="AD215" s="58"/>
      <c r="AE215" s="60"/>
      <c r="AF215" s="58"/>
      <c r="AG215" s="60"/>
      <c r="AH215" s="58"/>
      <c r="AI215" s="60"/>
      <c r="AJ215" s="58"/>
      <c r="AK215" s="60"/>
      <c r="AL215" s="58"/>
      <c r="AM215" s="352"/>
      <c r="AN215" s="445"/>
      <c r="AO215" s="307"/>
      <c r="AP215" s="58"/>
      <c r="AQ215" s="60"/>
      <c r="AR215" s="60"/>
      <c r="AS215" s="60"/>
      <c r="AT215" s="31" t="str">
        <f t="shared" si="37"/>
        <v/>
      </c>
      <c r="AU215" s="14"/>
      <c r="AV215" s="14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CA215" s="33"/>
      <c r="CB215" s="33"/>
      <c r="CC215" s="33"/>
      <c r="CD215" s="33"/>
      <c r="CE215" s="33"/>
      <c r="CF215" s="33"/>
      <c r="CG215" s="34">
        <f t="shared" si="58"/>
        <v>0</v>
      </c>
      <c r="CH215" s="34">
        <f t="shared" si="59"/>
        <v>0</v>
      </c>
      <c r="CI215" s="34">
        <f t="shared" si="46"/>
        <v>0</v>
      </c>
      <c r="CJ215" s="34">
        <f t="shared" si="47"/>
        <v>0</v>
      </c>
      <c r="CK215" s="34">
        <f t="shared" si="48"/>
        <v>0</v>
      </c>
      <c r="CL215" s="34">
        <f t="shared" si="49"/>
        <v>0</v>
      </c>
      <c r="CM215" s="34"/>
      <c r="CN215" s="34"/>
    </row>
    <row r="216" spans="1:104" ht="27" customHeight="1" x14ac:dyDescent="0.2">
      <c r="A216" s="5009"/>
      <c r="B216" s="286" t="s">
        <v>237</v>
      </c>
      <c r="C216" s="441">
        <f t="shared" si="50"/>
        <v>0</v>
      </c>
      <c r="D216" s="442">
        <f t="shared" si="53"/>
        <v>0</v>
      </c>
      <c r="E216" s="476">
        <f t="shared" si="53"/>
        <v>0</v>
      </c>
      <c r="F216" s="58"/>
      <c r="G216" s="60"/>
      <c r="H216" s="58"/>
      <c r="I216" s="60"/>
      <c r="J216" s="58"/>
      <c r="K216" s="60"/>
      <c r="L216" s="58"/>
      <c r="M216" s="60"/>
      <c r="N216" s="58"/>
      <c r="O216" s="60"/>
      <c r="P216" s="58"/>
      <c r="Q216" s="60"/>
      <c r="R216" s="58"/>
      <c r="S216" s="60"/>
      <c r="T216" s="58"/>
      <c r="U216" s="60"/>
      <c r="V216" s="58"/>
      <c r="W216" s="60"/>
      <c r="X216" s="58"/>
      <c r="Y216" s="60"/>
      <c r="Z216" s="58"/>
      <c r="AA216" s="60"/>
      <c r="AB216" s="58"/>
      <c r="AC216" s="60"/>
      <c r="AD216" s="58"/>
      <c r="AE216" s="60"/>
      <c r="AF216" s="58"/>
      <c r="AG216" s="60"/>
      <c r="AH216" s="58"/>
      <c r="AI216" s="60"/>
      <c r="AJ216" s="58"/>
      <c r="AK216" s="60"/>
      <c r="AL216" s="58"/>
      <c r="AM216" s="352"/>
      <c r="AN216" s="445"/>
      <c r="AO216" s="307"/>
      <c r="AP216" s="58"/>
      <c r="AQ216" s="60"/>
      <c r="AR216" s="60"/>
      <c r="AS216" s="60"/>
      <c r="AT216" s="31" t="str">
        <f t="shared" si="37"/>
        <v/>
      </c>
      <c r="AU216" s="14"/>
      <c r="AV216" s="14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CA216" s="33"/>
      <c r="CB216" s="33"/>
      <c r="CC216" s="33"/>
      <c r="CD216" s="33"/>
      <c r="CE216" s="33"/>
      <c r="CF216" s="33"/>
      <c r="CG216" s="34">
        <f t="shared" si="58"/>
        <v>0</v>
      </c>
      <c r="CH216" s="34">
        <f t="shared" si="59"/>
        <v>0</v>
      </c>
      <c r="CI216" s="34">
        <f t="shared" si="46"/>
        <v>0</v>
      </c>
      <c r="CJ216" s="34">
        <f t="shared" si="47"/>
        <v>0</v>
      </c>
      <c r="CK216" s="34">
        <f t="shared" si="48"/>
        <v>0</v>
      </c>
      <c r="CL216" s="34">
        <f t="shared" si="49"/>
        <v>0</v>
      </c>
      <c r="CM216" s="34"/>
      <c r="CN216" s="34"/>
    </row>
    <row r="217" spans="1:104" ht="27.75" customHeight="1" x14ac:dyDescent="0.2">
      <c r="A217" s="5744"/>
      <c r="B217" s="477" t="s">
        <v>238</v>
      </c>
      <c r="C217" s="454">
        <f t="shared" si="50"/>
        <v>0</v>
      </c>
      <c r="D217" s="455">
        <f t="shared" si="53"/>
        <v>0</v>
      </c>
      <c r="E217" s="478">
        <f t="shared" si="53"/>
        <v>0</v>
      </c>
      <c r="F217" s="43"/>
      <c r="G217" s="63"/>
      <c r="H217" s="43"/>
      <c r="I217" s="63"/>
      <c r="J217" s="43"/>
      <c r="K217" s="63"/>
      <c r="L217" s="43"/>
      <c r="M217" s="63"/>
      <c r="N217" s="43"/>
      <c r="O217" s="63"/>
      <c r="P217" s="43"/>
      <c r="Q217" s="63"/>
      <c r="R217" s="43"/>
      <c r="S217" s="63"/>
      <c r="T217" s="43"/>
      <c r="U217" s="63"/>
      <c r="V217" s="43"/>
      <c r="W217" s="63"/>
      <c r="X217" s="43"/>
      <c r="Y217" s="63"/>
      <c r="Z217" s="43"/>
      <c r="AA217" s="63"/>
      <c r="AB217" s="43"/>
      <c r="AC217" s="63"/>
      <c r="AD217" s="43"/>
      <c r="AE217" s="63"/>
      <c r="AF217" s="43"/>
      <c r="AG217" s="63"/>
      <c r="AH217" s="43"/>
      <c r="AI217" s="63"/>
      <c r="AJ217" s="43"/>
      <c r="AK217" s="63"/>
      <c r="AL217" s="43"/>
      <c r="AM217" s="456"/>
      <c r="AN217" s="47"/>
      <c r="AO217" s="298"/>
      <c r="AP217" s="43"/>
      <c r="AQ217" s="63"/>
      <c r="AR217" s="63"/>
      <c r="AS217" s="63"/>
      <c r="AT217" s="31" t="str">
        <f t="shared" si="37"/>
        <v/>
      </c>
      <c r="AU217" s="14"/>
      <c r="AV217" s="14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CA217" s="33"/>
      <c r="CB217" s="33"/>
      <c r="CC217" s="33"/>
      <c r="CD217" s="33"/>
      <c r="CE217" s="33"/>
      <c r="CF217" s="33"/>
      <c r="CG217" s="34">
        <f t="shared" si="58"/>
        <v>0</v>
      </c>
      <c r="CH217" s="34">
        <f t="shared" si="59"/>
        <v>0</v>
      </c>
      <c r="CI217" s="34">
        <f t="shared" si="46"/>
        <v>0</v>
      </c>
      <c r="CJ217" s="34">
        <f t="shared" si="47"/>
        <v>0</v>
      </c>
      <c r="CK217" s="34">
        <f t="shared" si="48"/>
        <v>0</v>
      </c>
      <c r="CL217" s="34">
        <f t="shared" si="49"/>
        <v>0</v>
      </c>
      <c r="CM217" s="34"/>
      <c r="CN217" s="34"/>
    </row>
    <row r="218" spans="1:104" ht="18" customHeight="1" x14ac:dyDescent="0.2">
      <c r="A218" s="4857" t="s">
        <v>239</v>
      </c>
      <c r="B218" s="4858"/>
      <c r="C218" s="1588">
        <f t="shared" si="50"/>
        <v>0</v>
      </c>
      <c r="D218" s="432">
        <f t="shared" si="53"/>
        <v>0</v>
      </c>
      <c r="E218" s="416">
        <f t="shared" si="53"/>
        <v>0</v>
      </c>
      <c r="F218" s="1589"/>
      <c r="G218" s="417"/>
      <c r="H218" s="1589"/>
      <c r="I218" s="417"/>
      <c r="J218" s="1589"/>
      <c r="K218" s="417"/>
      <c r="L218" s="1589"/>
      <c r="M218" s="417"/>
      <c r="N218" s="1589"/>
      <c r="O218" s="417"/>
      <c r="P218" s="1589"/>
      <c r="Q218" s="417"/>
      <c r="R218" s="1589"/>
      <c r="S218" s="417"/>
      <c r="T218" s="1589"/>
      <c r="U218" s="417"/>
      <c r="V218" s="1589"/>
      <c r="W218" s="417"/>
      <c r="X218" s="1589"/>
      <c r="Y218" s="417"/>
      <c r="Z218" s="1589"/>
      <c r="AA218" s="417"/>
      <c r="AB218" s="1589"/>
      <c r="AC218" s="417"/>
      <c r="AD218" s="1589"/>
      <c r="AE218" s="417"/>
      <c r="AF218" s="1589"/>
      <c r="AG218" s="417"/>
      <c r="AH218" s="1589"/>
      <c r="AI218" s="417"/>
      <c r="AJ218" s="1589"/>
      <c r="AK218" s="417"/>
      <c r="AL218" s="1589"/>
      <c r="AM218" s="395"/>
      <c r="AN218" s="475"/>
      <c r="AO218" s="697"/>
      <c r="AP218" s="1589"/>
      <c r="AQ218" s="417"/>
      <c r="AR218" s="417"/>
      <c r="AS218" s="417"/>
      <c r="AT218" s="31" t="str">
        <f t="shared" si="37"/>
        <v/>
      </c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CA218" s="33" t="str">
        <f t="shared" si="56"/>
        <v/>
      </c>
      <c r="CB218" s="33" t="str">
        <f t="shared" si="57"/>
        <v/>
      </c>
      <c r="CC218" s="33" t="str">
        <f t="shared" si="40"/>
        <v/>
      </c>
      <c r="CD218" s="33" t="str">
        <f t="shared" si="41"/>
        <v/>
      </c>
      <c r="CE218" s="33" t="str">
        <f t="shared" si="42"/>
        <v/>
      </c>
      <c r="CF218" s="33" t="str">
        <f t="shared" si="43"/>
        <v/>
      </c>
      <c r="CG218" s="34">
        <f t="shared" si="58"/>
        <v>0</v>
      </c>
      <c r="CH218" s="34">
        <f t="shared" si="59"/>
        <v>0</v>
      </c>
      <c r="CI218" s="34">
        <f t="shared" si="46"/>
        <v>0</v>
      </c>
      <c r="CJ218" s="34">
        <f t="shared" si="47"/>
        <v>0</v>
      </c>
      <c r="CK218" s="34">
        <f t="shared" si="48"/>
        <v>0</v>
      </c>
      <c r="CL218" s="34">
        <f t="shared" si="49"/>
        <v>0</v>
      </c>
      <c r="CM218" s="34"/>
      <c r="CN218" s="34"/>
    </row>
    <row r="219" spans="1:104" ht="18" customHeight="1" x14ac:dyDescent="0.2">
      <c r="A219" s="4744" t="s">
        <v>240</v>
      </c>
      <c r="B219" s="4745"/>
      <c r="C219" s="454">
        <f t="shared" si="50"/>
        <v>0</v>
      </c>
      <c r="D219" s="455">
        <f t="shared" si="53"/>
        <v>0</v>
      </c>
      <c r="E219" s="1887">
        <f t="shared" si="53"/>
        <v>0</v>
      </c>
      <c r="F219" s="43"/>
      <c r="G219" s="63"/>
      <c r="H219" s="43"/>
      <c r="I219" s="63"/>
      <c r="J219" s="43"/>
      <c r="K219" s="63"/>
      <c r="L219" s="43"/>
      <c r="M219" s="63"/>
      <c r="N219" s="43"/>
      <c r="O219" s="63"/>
      <c r="P219" s="43"/>
      <c r="Q219" s="63"/>
      <c r="R219" s="43"/>
      <c r="S219" s="63"/>
      <c r="T219" s="43"/>
      <c r="U219" s="63"/>
      <c r="V219" s="43"/>
      <c r="W219" s="63"/>
      <c r="X219" s="43"/>
      <c r="Y219" s="63"/>
      <c r="Z219" s="43"/>
      <c r="AA219" s="63"/>
      <c r="AB219" s="43"/>
      <c r="AC219" s="63"/>
      <c r="AD219" s="43"/>
      <c r="AE219" s="63"/>
      <c r="AF219" s="43"/>
      <c r="AG219" s="63"/>
      <c r="AH219" s="43"/>
      <c r="AI219" s="63"/>
      <c r="AJ219" s="43"/>
      <c r="AK219" s="63"/>
      <c r="AL219" s="43"/>
      <c r="AM219" s="456"/>
      <c r="AN219" s="479"/>
      <c r="AO219" s="480"/>
      <c r="AP219" s="43"/>
      <c r="AQ219" s="63"/>
      <c r="AR219" s="63"/>
      <c r="AS219" s="63"/>
      <c r="AT219" s="31" t="str">
        <f t="shared" si="37"/>
        <v/>
      </c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CA219" s="33" t="str">
        <f t="shared" si="56"/>
        <v/>
      </c>
      <c r="CB219" s="33" t="str">
        <f t="shared" si="57"/>
        <v/>
      </c>
      <c r="CC219" s="33" t="str">
        <f t="shared" si="40"/>
        <v/>
      </c>
      <c r="CD219" s="33" t="str">
        <f t="shared" si="41"/>
        <v/>
      </c>
      <c r="CE219" s="33" t="str">
        <f t="shared" si="42"/>
        <v/>
      </c>
      <c r="CF219" s="33" t="str">
        <f t="shared" si="43"/>
        <v/>
      </c>
      <c r="CG219" s="34">
        <f t="shared" si="58"/>
        <v>0</v>
      </c>
      <c r="CH219" s="34">
        <f t="shared" si="59"/>
        <v>0</v>
      </c>
      <c r="CI219" s="34">
        <f t="shared" si="46"/>
        <v>0</v>
      </c>
      <c r="CJ219" s="34">
        <f t="shared" si="47"/>
        <v>0</v>
      </c>
      <c r="CK219" s="34">
        <f t="shared" si="48"/>
        <v>0</v>
      </c>
      <c r="CL219" s="34">
        <f t="shared" si="49"/>
        <v>0</v>
      </c>
      <c r="CM219" s="34"/>
      <c r="CN219" s="34"/>
    </row>
    <row r="220" spans="1:104" ht="27.75" customHeight="1" x14ac:dyDescent="0.2">
      <c r="A220" s="969" t="s">
        <v>241</v>
      </c>
      <c r="B220" s="969"/>
      <c r="AY220" s="32"/>
      <c r="AZ220" s="32"/>
      <c r="BA220" s="32"/>
      <c r="BB220" s="32"/>
      <c r="BC220" s="32"/>
      <c r="BD220" s="32"/>
      <c r="BE220" s="32"/>
      <c r="BF220" s="32"/>
      <c r="BG220" s="32"/>
      <c r="BH220" s="32"/>
      <c r="BI220" s="13"/>
      <c r="BJ220" s="13"/>
      <c r="CG220" s="15"/>
      <c r="CH220" s="15"/>
      <c r="CI220" s="15"/>
      <c r="CJ220" s="15"/>
      <c r="CK220" s="15"/>
      <c r="CL220" s="15"/>
      <c r="CM220" s="15"/>
      <c r="CN220" s="15"/>
    </row>
    <row r="221" spans="1:104" ht="23.25" customHeight="1" x14ac:dyDescent="0.2">
      <c r="A221" s="4905" t="s">
        <v>242</v>
      </c>
      <c r="B221" s="4889"/>
      <c r="C221" s="5765" t="s">
        <v>72</v>
      </c>
      <c r="D221" s="5765"/>
      <c r="E221" s="5765"/>
      <c r="F221" s="5765" t="s">
        <v>182</v>
      </c>
      <c r="G221" s="5765"/>
      <c r="H221" s="5765" t="s">
        <v>183</v>
      </c>
      <c r="I221" s="5765"/>
      <c r="J221" s="5765" t="s">
        <v>184</v>
      </c>
      <c r="K221" s="5765"/>
      <c r="L221" s="5765" t="s">
        <v>119</v>
      </c>
      <c r="M221" s="5765"/>
      <c r="N221" s="5775" t="s">
        <v>12</v>
      </c>
      <c r="O221" s="5776"/>
      <c r="P221" s="5766" t="s">
        <v>121</v>
      </c>
      <c r="Q221" s="5766"/>
      <c r="R221" s="5766" t="s">
        <v>122</v>
      </c>
      <c r="S221" s="5766"/>
      <c r="T221" s="5766" t="s">
        <v>123</v>
      </c>
      <c r="U221" s="5766"/>
      <c r="V221" s="5766" t="s">
        <v>124</v>
      </c>
      <c r="W221" s="5766"/>
      <c r="X221" s="5766" t="s">
        <v>125</v>
      </c>
      <c r="Y221" s="5766"/>
      <c r="Z221" s="5766" t="s">
        <v>126</v>
      </c>
      <c r="AA221" s="5766"/>
      <c r="AB221" s="5766" t="s">
        <v>127</v>
      </c>
      <c r="AC221" s="5766"/>
      <c r="AD221" s="5766" t="s">
        <v>128</v>
      </c>
      <c r="AE221" s="5766"/>
      <c r="AF221" s="5766" t="s">
        <v>129</v>
      </c>
      <c r="AG221" s="5766"/>
      <c r="AH221" s="5766" t="s">
        <v>130</v>
      </c>
      <c r="AI221" s="5766"/>
      <c r="AJ221" s="5766" t="s">
        <v>131</v>
      </c>
      <c r="AK221" s="5766"/>
      <c r="AL221" s="5766" t="s">
        <v>132</v>
      </c>
      <c r="AM221" s="5760"/>
      <c r="AN221" s="5780" t="s">
        <v>85</v>
      </c>
      <c r="AO221" s="5781"/>
      <c r="AP221" s="5782"/>
      <c r="AQ221" s="5783" t="s">
        <v>185</v>
      </c>
      <c r="AR221" s="5774" t="s">
        <v>243</v>
      </c>
      <c r="AS221" s="5766" t="s">
        <v>187</v>
      </c>
      <c r="AT221" s="5766"/>
      <c r="AU221" s="5764" t="s">
        <v>244</v>
      </c>
      <c r="AV221" s="5764" t="s">
        <v>189</v>
      </c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Y221" s="3"/>
      <c r="CG221" s="15"/>
      <c r="CH221" s="15"/>
      <c r="CI221" s="15"/>
      <c r="CJ221" s="15"/>
      <c r="CK221" s="15"/>
      <c r="CL221" s="15"/>
      <c r="CM221" s="15"/>
      <c r="CN221" s="15"/>
      <c r="CZ221" s="2"/>
    </row>
    <row r="222" spans="1:104" ht="37.5" customHeight="1" x14ac:dyDescent="0.2">
      <c r="A222" s="5755"/>
      <c r="B222" s="5653"/>
      <c r="C222" s="2419" t="s">
        <v>97</v>
      </c>
      <c r="D222" s="2498" t="s">
        <v>62</v>
      </c>
      <c r="E222" s="2110" t="s">
        <v>98</v>
      </c>
      <c r="F222" s="2462" t="s">
        <v>62</v>
      </c>
      <c r="G222" s="2110" t="s">
        <v>98</v>
      </c>
      <c r="H222" s="2462" t="s">
        <v>62</v>
      </c>
      <c r="I222" s="2110" t="s">
        <v>98</v>
      </c>
      <c r="J222" s="2462" t="s">
        <v>62</v>
      </c>
      <c r="K222" s="2110" t="s">
        <v>98</v>
      </c>
      <c r="L222" s="2462" t="s">
        <v>62</v>
      </c>
      <c r="M222" s="2110" t="s">
        <v>98</v>
      </c>
      <c r="N222" s="2462" t="s">
        <v>62</v>
      </c>
      <c r="O222" s="2110" t="s">
        <v>98</v>
      </c>
      <c r="P222" s="2462" t="s">
        <v>62</v>
      </c>
      <c r="Q222" s="2110" t="s">
        <v>98</v>
      </c>
      <c r="R222" s="2462" t="s">
        <v>62</v>
      </c>
      <c r="S222" s="2110" t="s">
        <v>98</v>
      </c>
      <c r="T222" s="2462" t="s">
        <v>62</v>
      </c>
      <c r="U222" s="2110" t="s">
        <v>98</v>
      </c>
      <c r="V222" s="2462" t="s">
        <v>62</v>
      </c>
      <c r="W222" s="2110" t="s">
        <v>98</v>
      </c>
      <c r="X222" s="2462" t="s">
        <v>62</v>
      </c>
      <c r="Y222" s="2110" t="s">
        <v>98</v>
      </c>
      <c r="Z222" s="2462" t="s">
        <v>62</v>
      </c>
      <c r="AA222" s="2110" t="s">
        <v>98</v>
      </c>
      <c r="AB222" s="2462" t="s">
        <v>62</v>
      </c>
      <c r="AC222" s="2110" t="s">
        <v>98</v>
      </c>
      <c r="AD222" s="2462" t="s">
        <v>62</v>
      </c>
      <c r="AE222" s="2110" t="s">
        <v>98</v>
      </c>
      <c r="AF222" s="2462" t="s">
        <v>62</v>
      </c>
      <c r="AG222" s="2110" t="s">
        <v>98</v>
      </c>
      <c r="AH222" s="2462" t="s">
        <v>62</v>
      </c>
      <c r="AI222" s="2110" t="s">
        <v>98</v>
      </c>
      <c r="AJ222" s="2462" t="s">
        <v>62</v>
      </c>
      <c r="AK222" s="2110" t="s">
        <v>98</v>
      </c>
      <c r="AL222" s="2462" t="s">
        <v>62</v>
      </c>
      <c r="AM222" s="1882" t="s">
        <v>98</v>
      </c>
      <c r="AN222" s="2499" t="s">
        <v>142</v>
      </c>
      <c r="AO222" s="2500" t="s">
        <v>144</v>
      </c>
      <c r="AP222" s="2501" t="s">
        <v>143</v>
      </c>
      <c r="AQ222" s="4865"/>
      <c r="AR222" s="4856"/>
      <c r="AS222" s="2462" t="s">
        <v>62</v>
      </c>
      <c r="AT222" s="2110" t="s">
        <v>98</v>
      </c>
      <c r="AU222" s="5744"/>
      <c r="AV222" s="5744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13"/>
      <c r="BI222" s="13"/>
      <c r="BY222" s="3"/>
      <c r="CG222" s="15"/>
      <c r="CH222" s="15"/>
      <c r="CI222" s="15"/>
      <c r="CJ222" s="15"/>
      <c r="CK222" s="15"/>
      <c r="CL222" s="15"/>
      <c r="CM222" s="15"/>
      <c r="CZ222" s="2"/>
    </row>
    <row r="223" spans="1:104" ht="18.75" customHeight="1" x14ac:dyDescent="0.2">
      <c r="A223" s="5779" t="s">
        <v>245</v>
      </c>
      <c r="B223" s="5768"/>
      <c r="C223" s="2465">
        <f>SUM(D223+E223)</f>
        <v>33</v>
      </c>
      <c r="D223" s="2466">
        <f>SUM(F223+H223+J223+L223+N223+P223+R223+T223+V223+X223+Z223+AB223+AD223+AF223+AH223+AJ223+AL223)</f>
        <v>10</v>
      </c>
      <c r="E223" s="416">
        <f>SUM(G223+I223+K223+M223+O223+Q223+S223+U223+W223+Y223+AA223+AC223+AE223+AG223+AI223+AK223+AM223)</f>
        <v>23</v>
      </c>
      <c r="F223" s="2467">
        <v>0</v>
      </c>
      <c r="G223" s="2470">
        <v>0</v>
      </c>
      <c r="H223" s="2467">
        <v>1</v>
      </c>
      <c r="I223" s="2470">
        <v>0</v>
      </c>
      <c r="J223" s="2467">
        <v>5</v>
      </c>
      <c r="K223" s="2470">
        <v>7</v>
      </c>
      <c r="L223" s="2467">
        <v>4</v>
      </c>
      <c r="M223" s="2470">
        <v>13</v>
      </c>
      <c r="N223" s="2467">
        <v>0</v>
      </c>
      <c r="O223" s="2470">
        <v>1</v>
      </c>
      <c r="P223" s="2467">
        <v>0</v>
      </c>
      <c r="Q223" s="2470">
        <v>0</v>
      </c>
      <c r="R223" s="2467">
        <v>0</v>
      </c>
      <c r="S223" s="2470">
        <v>1</v>
      </c>
      <c r="T223" s="2467">
        <v>0</v>
      </c>
      <c r="U223" s="2470">
        <v>0</v>
      </c>
      <c r="V223" s="2467">
        <v>0</v>
      </c>
      <c r="W223" s="2470">
        <v>0</v>
      </c>
      <c r="X223" s="2467">
        <v>0</v>
      </c>
      <c r="Y223" s="2470">
        <v>0</v>
      </c>
      <c r="Z223" s="2467">
        <v>0</v>
      </c>
      <c r="AA223" s="2470">
        <v>1</v>
      </c>
      <c r="AB223" s="2467">
        <v>0</v>
      </c>
      <c r="AC223" s="2470">
        <v>0</v>
      </c>
      <c r="AD223" s="2467">
        <v>0</v>
      </c>
      <c r="AE223" s="2470">
        <v>0</v>
      </c>
      <c r="AF223" s="2467">
        <v>0</v>
      </c>
      <c r="AG223" s="2470">
        <v>0</v>
      </c>
      <c r="AH223" s="2467">
        <v>0</v>
      </c>
      <c r="AI223" s="2470">
        <v>0</v>
      </c>
      <c r="AJ223" s="2467">
        <v>0</v>
      </c>
      <c r="AK223" s="2470">
        <v>0</v>
      </c>
      <c r="AL223" s="2467">
        <v>0</v>
      </c>
      <c r="AM223" s="2483">
        <v>0</v>
      </c>
      <c r="AN223" s="2502">
        <v>3</v>
      </c>
      <c r="AO223" s="2172">
        <v>0</v>
      </c>
      <c r="AP223" s="63">
        <v>27</v>
      </c>
      <c r="AQ223" s="2470">
        <v>0</v>
      </c>
      <c r="AR223" s="2484">
        <v>1</v>
      </c>
      <c r="AS223" s="2467">
        <v>0</v>
      </c>
      <c r="AT223" s="2470">
        <v>0</v>
      </c>
      <c r="AU223" s="2470">
        <v>14</v>
      </c>
      <c r="AV223" s="2470">
        <v>0</v>
      </c>
      <c r="AW223" s="31" t="str">
        <f>CA223&amp;CB223&amp;CC223&amp;CD223&amp;CE223&amp;CF223&amp;CN223</f>
        <v/>
      </c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13"/>
      <c r="BI223" s="13"/>
      <c r="BY223" s="3"/>
      <c r="CA223" s="33" t="str">
        <f t="shared" ref="CA223:CA258" si="60">IF(CG223=0,"","* Las gestantes egresadas del Programa NO debe ser mayor al Total de Mujeres egresadas. ")</f>
        <v/>
      </c>
      <c r="CB223" s="33" t="str">
        <f t="shared" ref="CB223:CB258" si="61">IF(CH223=0,"","* Las madres de hijos menor de 5 años NO DEBE ser mayor al Total de Mujeres Egresadas al Programa. ")</f>
        <v/>
      </c>
      <c r="CC223" s="33" t="str">
        <f t="shared" ref="CC223:CC258" si="62">IF(CI223=0,"","* Los egresos de Pueblos Originarios NO DEBE ser mayor al Total de egresos del Programa.")</f>
        <v/>
      </c>
      <c r="CD223" s="33" t="str">
        <f t="shared" ref="CD223:CD258" si="63">IF(CJ223=0,"","* Los Niños, Niñas, Adolescentes y Jóvenes de Programas SENAME NO DEBE ser mayor al Total de egresos del Programa. ")</f>
        <v/>
      </c>
      <c r="CE223" s="33" t="str">
        <f t="shared" ref="CE223:CE258" si="64">IF(CK223=0,"","* Los Migrantes NO DEBEN ser mayor al Total de ingresos del Programa. ")</f>
        <v/>
      </c>
      <c r="CF223" s="33" t="str">
        <f t="shared" ref="CF223:CF258" si="65">IF(CL223=0,"","* No olvide escribir los campos Gestante y/o Madre de Hijo menor de 5 años y/o Pueblos Originarios y/o Niños, Niñas, Adolescentes y Jóvenes de Programas SENAME (Digite CERO si no tiene). ")</f>
        <v/>
      </c>
      <c r="CG223" s="34">
        <f>IF(E223&lt;AQ223,1,0)</f>
        <v>0</v>
      </c>
      <c r="CH223" s="34">
        <f>IF(E223&lt;AR223,1,0)</f>
        <v>0</v>
      </c>
      <c r="CI223" s="34">
        <f>IF(C223&lt;SUM(AS223,AT223),1,0)</f>
        <v>0</v>
      </c>
      <c r="CJ223" s="34">
        <f>IF(C223&lt;AU223,1,0)</f>
        <v>0</v>
      </c>
      <c r="CK223" s="34">
        <f>IF(C223&lt;AV223,1,0)</f>
        <v>0</v>
      </c>
      <c r="CL223" s="34">
        <f>IF(AND(C223&lt;&gt;0,OR(AQ223="",AR223="",AS223="",AT223="",AU223="",AV223="")),1,0)</f>
        <v>0</v>
      </c>
      <c r="CM223" s="34">
        <f>IF(AND(C223=0,OR(C225&gt;0,C226&gt;0,C227&gt;0,C228&gt;0,C229&gt;0)),1,0)</f>
        <v>0</v>
      </c>
      <c r="CN223" s="33" t="str">
        <f>IF(CM223=1,"* No olvide registrar al menos un ingreso y una persona con diagnóstico. ","")</f>
        <v/>
      </c>
      <c r="CO223" s="33"/>
      <c r="CZ223" s="2"/>
    </row>
    <row r="224" spans="1:104" ht="29.25" customHeight="1" x14ac:dyDescent="0.2">
      <c r="A224" s="5769" t="s">
        <v>191</v>
      </c>
      <c r="B224" s="5770"/>
      <c r="C224" s="683"/>
      <c r="D224" s="486"/>
      <c r="E224" s="486"/>
      <c r="F224" s="486"/>
      <c r="G224" s="486"/>
      <c r="H224" s="486"/>
      <c r="I224" s="486"/>
      <c r="J224" s="486"/>
      <c r="K224" s="486"/>
      <c r="L224" s="486"/>
      <c r="M224" s="486"/>
      <c r="N224" s="486"/>
      <c r="O224" s="486"/>
      <c r="P224" s="486"/>
      <c r="Q224" s="486"/>
      <c r="R224" s="486"/>
      <c r="S224" s="486"/>
      <c r="T224" s="486"/>
      <c r="U224" s="486"/>
      <c r="V224" s="486"/>
      <c r="W224" s="486"/>
      <c r="X224" s="486"/>
      <c r="Y224" s="486"/>
      <c r="Z224" s="486"/>
      <c r="AA224" s="486"/>
      <c r="AB224" s="486"/>
      <c r="AC224" s="486"/>
      <c r="AD224" s="486"/>
      <c r="AE224" s="486"/>
      <c r="AF224" s="486"/>
      <c r="AG224" s="486"/>
      <c r="AH224" s="486"/>
      <c r="AI224" s="486"/>
      <c r="AJ224" s="486"/>
      <c r="AK224" s="486"/>
      <c r="AL224" s="486"/>
      <c r="AM224" s="486"/>
      <c r="AN224" s="2503"/>
      <c r="AO224" s="684"/>
      <c r="AP224" s="685"/>
      <c r="AQ224" s="486"/>
      <c r="AR224" s="486"/>
      <c r="AS224" s="486"/>
      <c r="AT224" s="685"/>
      <c r="AU224" s="685"/>
      <c r="AV224" s="685"/>
      <c r="AW224" s="31"/>
      <c r="AX224" s="32"/>
      <c r="AY224" s="32"/>
      <c r="AZ224" s="32"/>
      <c r="BA224" s="32"/>
      <c r="BB224" s="32"/>
      <c r="BC224" s="32"/>
      <c r="BD224" s="32"/>
      <c r="BE224" s="32"/>
      <c r="BF224" s="32"/>
      <c r="BG224" s="32"/>
      <c r="BH224" s="13"/>
      <c r="BI224" s="13"/>
      <c r="BY224" s="3"/>
      <c r="CA224" s="33"/>
      <c r="CB224" s="33"/>
      <c r="CC224" s="33"/>
      <c r="CD224" s="33"/>
      <c r="CE224" s="33"/>
      <c r="CF224" s="33"/>
      <c r="CG224" s="34"/>
      <c r="CH224" s="34"/>
      <c r="CI224" s="34"/>
      <c r="CJ224" s="34"/>
      <c r="CK224" s="34"/>
      <c r="CL224" s="34"/>
      <c r="CM224" s="34"/>
      <c r="CN224" s="33"/>
      <c r="CO224" s="33"/>
      <c r="CZ224" s="2"/>
    </row>
    <row r="225" spans="1:104" ht="21" customHeight="1" x14ac:dyDescent="0.2">
      <c r="A225" s="5764" t="s">
        <v>246</v>
      </c>
      <c r="B225" s="2494" t="s">
        <v>247</v>
      </c>
      <c r="C225" s="2475">
        <f>SUM(D225+E225)</f>
        <v>8</v>
      </c>
      <c r="D225" s="2476">
        <f t="shared" ref="D225:D233" si="66">SUM(F225+H225+J225+L225+N225+P225+R225+T225+V225+X225+Z225+AB225+AD225+AF225+AH225+AJ225+AL225)</f>
        <v>2</v>
      </c>
      <c r="E225" s="2474">
        <f t="shared" ref="E225:E233" si="67">SUM(G225+I225+K225+M225+O225+Q225+S225+U225+W225+Y225+AA225+AC225+AE225+AG225+AI225+AK225+AM225)</f>
        <v>6</v>
      </c>
      <c r="F225" s="2430">
        <v>0</v>
      </c>
      <c r="G225" s="2431">
        <v>0</v>
      </c>
      <c r="H225" s="2430">
        <v>0</v>
      </c>
      <c r="I225" s="2431">
        <v>0</v>
      </c>
      <c r="J225" s="2430">
        <v>2</v>
      </c>
      <c r="K225" s="2431">
        <v>4</v>
      </c>
      <c r="L225" s="2430">
        <v>0</v>
      </c>
      <c r="M225" s="2431">
        <v>2</v>
      </c>
      <c r="N225" s="2430">
        <v>0</v>
      </c>
      <c r="O225" s="2431">
        <v>0</v>
      </c>
      <c r="P225" s="2430">
        <v>0</v>
      </c>
      <c r="Q225" s="2431">
        <v>0</v>
      </c>
      <c r="R225" s="2430">
        <v>0</v>
      </c>
      <c r="S225" s="2431">
        <v>0</v>
      </c>
      <c r="T225" s="2430">
        <v>0</v>
      </c>
      <c r="U225" s="2431">
        <v>0</v>
      </c>
      <c r="V225" s="2430">
        <v>0</v>
      </c>
      <c r="W225" s="2431">
        <v>0</v>
      </c>
      <c r="X225" s="2430">
        <v>0</v>
      </c>
      <c r="Y225" s="2431">
        <v>0</v>
      </c>
      <c r="Z225" s="2430">
        <v>0</v>
      </c>
      <c r="AA225" s="2431">
        <v>0</v>
      </c>
      <c r="AB225" s="2430">
        <v>0</v>
      </c>
      <c r="AC225" s="2431">
        <v>0</v>
      </c>
      <c r="AD225" s="2430">
        <v>0</v>
      </c>
      <c r="AE225" s="2431">
        <v>0</v>
      </c>
      <c r="AF225" s="2430">
        <v>0</v>
      </c>
      <c r="AG225" s="2431">
        <v>0</v>
      </c>
      <c r="AH225" s="2430">
        <v>0</v>
      </c>
      <c r="AI225" s="2431">
        <v>0</v>
      </c>
      <c r="AJ225" s="2430">
        <v>0</v>
      </c>
      <c r="AK225" s="2431">
        <v>0</v>
      </c>
      <c r="AL225" s="2430">
        <v>0</v>
      </c>
      <c r="AM225" s="2432">
        <v>0</v>
      </c>
      <c r="AN225" s="2433">
        <v>0</v>
      </c>
      <c r="AO225" s="2495">
        <v>0</v>
      </c>
      <c r="AP225" s="2431">
        <v>0</v>
      </c>
      <c r="AQ225" s="2431">
        <v>0</v>
      </c>
      <c r="AR225" s="2478">
        <v>0</v>
      </c>
      <c r="AS225" s="2430">
        <v>0</v>
      </c>
      <c r="AT225" s="2431">
        <v>0</v>
      </c>
      <c r="AU225" s="2431">
        <v>7</v>
      </c>
      <c r="AV225" s="2431">
        <v>0</v>
      </c>
      <c r="AW225" s="31" t="str">
        <f t="shared" ref="AW225:AW265" si="68">CA225&amp;CB225&amp;CC225&amp;CD225&amp;CE225&amp;CF225&amp;CN225</f>
        <v/>
      </c>
      <c r="AX225" s="32"/>
      <c r="AY225" s="32"/>
      <c r="AZ225" s="32"/>
      <c r="BA225" s="32"/>
      <c r="BB225" s="32"/>
      <c r="BC225" s="32"/>
      <c r="BD225" s="32"/>
      <c r="BE225" s="32"/>
      <c r="BF225" s="32"/>
      <c r="BG225" s="32"/>
      <c r="BH225" s="13"/>
      <c r="BI225" s="13"/>
      <c r="BY225" s="3"/>
      <c r="CA225" s="33" t="str">
        <f t="shared" si="60"/>
        <v/>
      </c>
      <c r="CB225" s="33" t="str">
        <f t="shared" si="61"/>
        <v/>
      </c>
      <c r="CC225" s="33" t="str">
        <f t="shared" si="62"/>
        <v/>
      </c>
      <c r="CD225" s="33" t="str">
        <f t="shared" si="63"/>
        <v/>
      </c>
      <c r="CE225" s="33" t="str">
        <f t="shared" si="64"/>
        <v/>
      </c>
      <c r="CF225" s="33" t="str">
        <f t="shared" si="65"/>
        <v/>
      </c>
      <c r="CG225" s="34">
        <f t="shared" ref="CG225:CG265" si="69">IF(E225&lt;AQ225,1,0)</f>
        <v>0</v>
      </c>
      <c r="CH225" s="34">
        <f t="shared" ref="CH225:CH265" si="70">IF(E225&lt;AR225,1,0)</f>
        <v>0</v>
      </c>
      <c r="CI225" s="34">
        <f t="shared" ref="CI225:CI265" si="71">IF(C225&lt;SUM(AS225,AT225),1,0)</f>
        <v>0</v>
      </c>
      <c r="CJ225" s="34">
        <f t="shared" ref="CJ225:CJ265" si="72">IF(C225&lt;AU225,1,0)</f>
        <v>0</v>
      </c>
      <c r="CK225" s="34">
        <f t="shared" ref="CK225:CK265" si="73">IF(C225&lt;AV225,1,0)</f>
        <v>0</v>
      </c>
      <c r="CL225" s="34">
        <f t="shared" ref="CL225:CL265" si="74">IF(AND(C225&lt;&gt;0,OR(AQ225="",AR225="",AS225="",AT225="",AU225="",AV225="")),1,0)</f>
        <v>0</v>
      </c>
      <c r="CM225" s="34"/>
      <c r="CN225" s="33"/>
      <c r="CO225" s="33"/>
      <c r="CZ225" s="2"/>
    </row>
    <row r="226" spans="1:104" ht="21.75" customHeight="1" x14ac:dyDescent="0.2">
      <c r="A226" s="5744"/>
      <c r="B226" s="477" t="s">
        <v>194</v>
      </c>
      <c r="C226" s="454">
        <f>SUM(D226+E226)</f>
        <v>0</v>
      </c>
      <c r="D226" s="455">
        <f t="shared" si="66"/>
        <v>0</v>
      </c>
      <c r="E226" s="1887">
        <f t="shared" si="67"/>
        <v>0</v>
      </c>
      <c r="F226" s="43">
        <v>0</v>
      </c>
      <c r="G226" s="63">
        <v>0</v>
      </c>
      <c r="H226" s="43">
        <v>0</v>
      </c>
      <c r="I226" s="63">
        <v>0</v>
      </c>
      <c r="J226" s="43">
        <v>0</v>
      </c>
      <c r="K226" s="63">
        <v>0</v>
      </c>
      <c r="L226" s="43">
        <v>0</v>
      </c>
      <c r="M226" s="63">
        <v>0</v>
      </c>
      <c r="N226" s="43">
        <v>0</v>
      </c>
      <c r="O226" s="63">
        <v>0</v>
      </c>
      <c r="P226" s="43">
        <v>0</v>
      </c>
      <c r="Q226" s="63">
        <v>0</v>
      </c>
      <c r="R226" s="43">
        <v>0</v>
      </c>
      <c r="S226" s="63">
        <v>0</v>
      </c>
      <c r="T226" s="43">
        <v>0</v>
      </c>
      <c r="U226" s="63">
        <v>0</v>
      </c>
      <c r="V226" s="43">
        <v>0</v>
      </c>
      <c r="W226" s="63">
        <v>0</v>
      </c>
      <c r="X226" s="43">
        <v>0</v>
      </c>
      <c r="Y226" s="63">
        <v>0</v>
      </c>
      <c r="Z226" s="43">
        <v>0</v>
      </c>
      <c r="AA226" s="63">
        <v>0</v>
      </c>
      <c r="AB226" s="43">
        <v>0</v>
      </c>
      <c r="AC226" s="63">
        <v>0</v>
      </c>
      <c r="AD226" s="43">
        <v>0</v>
      </c>
      <c r="AE226" s="63">
        <v>0</v>
      </c>
      <c r="AF226" s="43">
        <v>0</v>
      </c>
      <c r="AG226" s="63">
        <v>0</v>
      </c>
      <c r="AH226" s="43">
        <v>0</v>
      </c>
      <c r="AI226" s="63">
        <v>0</v>
      </c>
      <c r="AJ226" s="58">
        <v>0</v>
      </c>
      <c r="AK226" s="60">
        <v>0</v>
      </c>
      <c r="AL226" s="43">
        <v>0</v>
      </c>
      <c r="AM226" s="456">
        <v>0</v>
      </c>
      <c r="AN226" s="490">
        <v>0</v>
      </c>
      <c r="AO226" s="244">
        <v>0</v>
      </c>
      <c r="AP226" s="63">
        <v>0</v>
      </c>
      <c r="AQ226" s="63">
        <v>0</v>
      </c>
      <c r="AR226" s="298">
        <v>0</v>
      </c>
      <c r="AS226" s="43">
        <v>0</v>
      </c>
      <c r="AT226" s="63">
        <v>0</v>
      </c>
      <c r="AU226" s="63">
        <v>0</v>
      </c>
      <c r="AV226" s="63">
        <v>0</v>
      </c>
      <c r="AW226" s="31" t="str">
        <f t="shared" si="68"/>
        <v/>
      </c>
      <c r="AX226" s="32"/>
      <c r="AY226" s="32"/>
      <c r="AZ226" s="32"/>
      <c r="BA226" s="32"/>
      <c r="BB226" s="32"/>
      <c r="BC226" s="32"/>
      <c r="BD226" s="32"/>
      <c r="BE226" s="32"/>
      <c r="BF226" s="32"/>
      <c r="BG226" s="32"/>
      <c r="BH226" s="13"/>
      <c r="BI226" s="13"/>
      <c r="BY226" s="3"/>
      <c r="CA226" s="33" t="str">
        <f t="shared" si="60"/>
        <v/>
      </c>
      <c r="CB226" s="33" t="str">
        <f t="shared" si="61"/>
        <v/>
      </c>
      <c r="CC226" s="33" t="str">
        <f t="shared" si="62"/>
        <v/>
      </c>
      <c r="CD226" s="33" t="str">
        <f t="shared" si="63"/>
        <v/>
      </c>
      <c r="CE226" s="33" t="str">
        <f t="shared" si="64"/>
        <v/>
      </c>
      <c r="CF226" s="33" t="str">
        <f t="shared" si="65"/>
        <v/>
      </c>
      <c r="CG226" s="34">
        <f t="shared" si="69"/>
        <v>0</v>
      </c>
      <c r="CH226" s="34">
        <f t="shared" si="70"/>
        <v>0</v>
      </c>
      <c r="CI226" s="34">
        <f t="shared" si="71"/>
        <v>0</v>
      </c>
      <c r="CJ226" s="34">
        <f t="shared" si="72"/>
        <v>0</v>
      </c>
      <c r="CK226" s="34">
        <f t="shared" si="73"/>
        <v>0</v>
      </c>
      <c r="CL226" s="34">
        <f t="shared" si="74"/>
        <v>0</v>
      </c>
      <c r="CM226" s="34"/>
      <c r="CN226" s="33"/>
      <c r="CO226" s="33"/>
      <c r="CZ226" s="2"/>
    </row>
    <row r="227" spans="1:104" ht="18.75" customHeight="1" x14ac:dyDescent="0.2">
      <c r="A227" s="5771" t="s">
        <v>195</v>
      </c>
      <c r="B227" s="5772"/>
      <c r="C227" s="2504">
        <f t="shared" ref="C227:C264" si="75">SUM(D227+E227)</f>
        <v>8</v>
      </c>
      <c r="D227" s="2466">
        <f t="shared" si="66"/>
        <v>1</v>
      </c>
      <c r="E227" s="2482">
        <f t="shared" si="67"/>
        <v>7</v>
      </c>
      <c r="F227" s="2467">
        <v>0</v>
      </c>
      <c r="G227" s="2470">
        <v>0</v>
      </c>
      <c r="H227" s="2467">
        <v>0</v>
      </c>
      <c r="I227" s="2470">
        <v>0</v>
      </c>
      <c r="J227" s="2467">
        <v>1</v>
      </c>
      <c r="K227" s="2470">
        <v>2</v>
      </c>
      <c r="L227" s="2467">
        <v>0</v>
      </c>
      <c r="M227" s="2470">
        <v>5</v>
      </c>
      <c r="N227" s="2467">
        <v>0</v>
      </c>
      <c r="O227" s="2470">
        <v>0</v>
      </c>
      <c r="P227" s="2467">
        <v>0</v>
      </c>
      <c r="Q227" s="2470">
        <v>0</v>
      </c>
      <c r="R227" s="2467">
        <v>0</v>
      </c>
      <c r="S227" s="2470">
        <v>0</v>
      </c>
      <c r="T227" s="2467">
        <v>0</v>
      </c>
      <c r="U227" s="2470">
        <v>0</v>
      </c>
      <c r="V227" s="2467">
        <v>0</v>
      </c>
      <c r="W227" s="2470">
        <v>0</v>
      </c>
      <c r="X227" s="2467">
        <v>0</v>
      </c>
      <c r="Y227" s="2470">
        <v>0</v>
      </c>
      <c r="Z227" s="2467">
        <v>0</v>
      </c>
      <c r="AA227" s="2470">
        <v>0</v>
      </c>
      <c r="AB227" s="2467">
        <v>0</v>
      </c>
      <c r="AC227" s="2470">
        <v>0</v>
      </c>
      <c r="AD227" s="2467">
        <v>0</v>
      </c>
      <c r="AE227" s="2470">
        <v>0</v>
      </c>
      <c r="AF227" s="2467">
        <v>0</v>
      </c>
      <c r="AG227" s="2470">
        <v>0</v>
      </c>
      <c r="AH227" s="2467">
        <v>0</v>
      </c>
      <c r="AI227" s="2470">
        <v>0</v>
      </c>
      <c r="AJ227" s="2467">
        <v>0</v>
      </c>
      <c r="AK227" s="2470">
        <v>0</v>
      </c>
      <c r="AL227" s="2467">
        <v>0</v>
      </c>
      <c r="AM227" s="2483">
        <v>0</v>
      </c>
      <c r="AN227" s="2505">
        <v>0</v>
      </c>
      <c r="AO227" s="2506">
        <v>0</v>
      </c>
      <c r="AP227" s="2470">
        <v>0</v>
      </c>
      <c r="AQ227" s="2470">
        <v>0</v>
      </c>
      <c r="AR227" s="2484">
        <v>0</v>
      </c>
      <c r="AS227" s="2467">
        <v>0</v>
      </c>
      <c r="AT227" s="2470">
        <v>0</v>
      </c>
      <c r="AU227" s="2470">
        <v>6</v>
      </c>
      <c r="AV227" s="2470">
        <v>0</v>
      </c>
      <c r="AW227" s="31" t="str">
        <f t="shared" si="68"/>
        <v/>
      </c>
      <c r="AX227" s="32"/>
      <c r="AY227" s="32"/>
      <c r="AZ227" s="32"/>
      <c r="BA227" s="32"/>
      <c r="BB227" s="32"/>
      <c r="BC227" s="32"/>
      <c r="BD227" s="32"/>
      <c r="BE227" s="32"/>
      <c r="BF227" s="32"/>
      <c r="BG227" s="32"/>
      <c r="BH227" s="13"/>
      <c r="BI227" s="13"/>
      <c r="BY227" s="3"/>
      <c r="CA227" s="33"/>
      <c r="CB227" s="33"/>
      <c r="CC227" s="33" t="str">
        <f t="shared" si="62"/>
        <v/>
      </c>
      <c r="CD227" s="33" t="str">
        <f t="shared" si="63"/>
        <v/>
      </c>
      <c r="CE227" s="33" t="str">
        <f t="shared" si="64"/>
        <v/>
      </c>
      <c r="CF227" s="33" t="str">
        <f t="shared" si="65"/>
        <v/>
      </c>
      <c r="CG227" s="34">
        <v>0</v>
      </c>
      <c r="CH227" s="34">
        <v>0</v>
      </c>
      <c r="CI227" s="34">
        <f t="shared" si="71"/>
        <v>0</v>
      </c>
      <c r="CJ227" s="34">
        <f t="shared" si="72"/>
        <v>0</v>
      </c>
      <c r="CK227" s="34">
        <f t="shared" si="73"/>
        <v>0</v>
      </c>
      <c r="CL227" s="34">
        <f t="shared" si="74"/>
        <v>0</v>
      </c>
      <c r="CM227" s="34"/>
      <c r="CN227" s="33"/>
      <c r="CO227" s="33"/>
      <c r="CZ227" s="2"/>
    </row>
    <row r="228" spans="1:104" ht="20.25" customHeight="1" x14ac:dyDescent="0.2">
      <c r="A228" s="5764" t="s">
        <v>196</v>
      </c>
      <c r="B228" s="2474" t="s">
        <v>197</v>
      </c>
      <c r="C228" s="2475">
        <f t="shared" si="75"/>
        <v>0</v>
      </c>
      <c r="D228" s="2476">
        <f t="shared" si="66"/>
        <v>0</v>
      </c>
      <c r="E228" s="2474">
        <f t="shared" si="67"/>
        <v>0</v>
      </c>
      <c r="F228" s="2430">
        <v>0</v>
      </c>
      <c r="G228" s="2431">
        <v>0</v>
      </c>
      <c r="H228" s="2430">
        <v>0</v>
      </c>
      <c r="I228" s="2431">
        <v>0</v>
      </c>
      <c r="J228" s="2430">
        <v>0</v>
      </c>
      <c r="K228" s="2431">
        <v>0</v>
      </c>
      <c r="L228" s="2430">
        <v>0</v>
      </c>
      <c r="M228" s="2431">
        <v>0</v>
      </c>
      <c r="N228" s="2430">
        <v>0</v>
      </c>
      <c r="O228" s="2431">
        <v>0</v>
      </c>
      <c r="P228" s="2430">
        <v>0</v>
      </c>
      <c r="Q228" s="2431">
        <v>0</v>
      </c>
      <c r="R228" s="2430">
        <v>0</v>
      </c>
      <c r="S228" s="2431">
        <v>0</v>
      </c>
      <c r="T228" s="2430">
        <v>0</v>
      </c>
      <c r="U228" s="2431">
        <v>0</v>
      </c>
      <c r="V228" s="2430">
        <v>0</v>
      </c>
      <c r="W228" s="2431">
        <v>0</v>
      </c>
      <c r="X228" s="2430">
        <v>0</v>
      </c>
      <c r="Y228" s="2431">
        <v>0</v>
      </c>
      <c r="Z228" s="2430">
        <v>0</v>
      </c>
      <c r="AA228" s="2431">
        <v>0</v>
      </c>
      <c r="AB228" s="2430">
        <v>0</v>
      </c>
      <c r="AC228" s="2431">
        <v>0</v>
      </c>
      <c r="AD228" s="2430">
        <v>0</v>
      </c>
      <c r="AE228" s="2431">
        <v>0</v>
      </c>
      <c r="AF228" s="2430">
        <v>0</v>
      </c>
      <c r="AG228" s="2431">
        <v>0</v>
      </c>
      <c r="AH228" s="2430">
        <v>0</v>
      </c>
      <c r="AI228" s="2431">
        <v>0</v>
      </c>
      <c r="AJ228" s="2430">
        <v>0</v>
      </c>
      <c r="AK228" s="2431">
        <v>0</v>
      </c>
      <c r="AL228" s="2430">
        <v>0</v>
      </c>
      <c r="AM228" s="2432">
        <v>0</v>
      </c>
      <c r="AN228" s="2433">
        <v>0</v>
      </c>
      <c r="AO228" s="2495">
        <v>0</v>
      </c>
      <c r="AP228" s="2431">
        <v>0</v>
      </c>
      <c r="AQ228" s="2431">
        <v>0</v>
      </c>
      <c r="AR228" s="2478">
        <v>0</v>
      </c>
      <c r="AS228" s="2430">
        <v>0</v>
      </c>
      <c r="AT228" s="2431">
        <v>0</v>
      </c>
      <c r="AU228" s="2431">
        <v>0</v>
      </c>
      <c r="AV228" s="2431">
        <v>0</v>
      </c>
      <c r="AW228" s="31" t="str">
        <f t="shared" si="68"/>
        <v/>
      </c>
      <c r="AX228" s="32"/>
      <c r="AY228" s="32"/>
      <c r="AZ228" s="32"/>
      <c r="BA228" s="32"/>
      <c r="BB228" s="32"/>
      <c r="BC228" s="32"/>
      <c r="BD228" s="32"/>
      <c r="BE228" s="32"/>
      <c r="BF228" s="32"/>
      <c r="BG228" s="32"/>
      <c r="BH228" s="13"/>
      <c r="BI228" s="13"/>
      <c r="BY228" s="3"/>
      <c r="CA228" s="33" t="str">
        <f t="shared" si="60"/>
        <v/>
      </c>
      <c r="CB228" s="33" t="str">
        <f t="shared" si="61"/>
        <v/>
      </c>
      <c r="CC228" s="33" t="str">
        <f t="shared" si="62"/>
        <v/>
      </c>
      <c r="CD228" s="33" t="str">
        <f t="shared" si="63"/>
        <v/>
      </c>
      <c r="CE228" s="33" t="str">
        <f t="shared" si="64"/>
        <v/>
      </c>
      <c r="CF228" s="33" t="str">
        <f t="shared" si="65"/>
        <v/>
      </c>
      <c r="CG228" s="34">
        <f t="shared" si="69"/>
        <v>0</v>
      </c>
      <c r="CH228" s="34">
        <f t="shared" si="70"/>
        <v>0</v>
      </c>
      <c r="CI228" s="34">
        <f t="shared" si="71"/>
        <v>0</v>
      </c>
      <c r="CJ228" s="34">
        <f t="shared" si="72"/>
        <v>0</v>
      </c>
      <c r="CK228" s="34">
        <f t="shared" si="73"/>
        <v>0</v>
      </c>
      <c r="CL228" s="34">
        <f t="shared" si="74"/>
        <v>0</v>
      </c>
      <c r="CM228" s="34"/>
      <c r="CN228" s="33"/>
      <c r="CO228" s="33"/>
      <c r="CZ228" s="2"/>
    </row>
    <row r="229" spans="1:104" ht="15" customHeight="1" x14ac:dyDescent="0.2">
      <c r="A229" s="5744"/>
      <c r="B229" s="2480" t="s">
        <v>198</v>
      </c>
      <c r="C229" s="1588">
        <f t="shared" si="75"/>
        <v>5</v>
      </c>
      <c r="D229" s="432">
        <f t="shared" si="66"/>
        <v>1</v>
      </c>
      <c r="E229" s="416">
        <f t="shared" si="67"/>
        <v>4</v>
      </c>
      <c r="F229" s="1589">
        <v>0</v>
      </c>
      <c r="G229" s="417">
        <v>0</v>
      </c>
      <c r="H229" s="1589">
        <v>0</v>
      </c>
      <c r="I229" s="417">
        <v>0</v>
      </c>
      <c r="J229" s="1589">
        <v>0</v>
      </c>
      <c r="K229" s="417">
        <v>3</v>
      </c>
      <c r="L229" s="1589">
        <v>1</v>
      </c>
      <c r="M229" s="417">
        <v>1</v>
      </c>
      <c r="N229" s="1589">
        <v>0</v>
      </c>
      <c r="O229" s="417">
        <v>0</v>
      </c>
      <c r="P229" s="1589">
        <v>0</v>
      </c>
      <c r="Q229" s="417">
        <v>0</v>
      </c>
      <c r="R229" s="1589">
        <v>0</v>
      </c>
      <c r="S229" s="417">
        <v>0</v>
      </c>
      <c r="T229" s="1589">
        <v>0</v>
      </c>
      <c r="U229" s="417">
        <v>0</v>
      </c>
      <c r="V229" s="1589">
        <v>0</v>
      </c>
      <c r="W229" s="417">
        <v>0</v>
      </c>
      <c r="X229" s="1589">
        <v>0</v>
      </c>
      <c r="Y229" s="417">
        <v>0</v>
      </c>
      <c r="Z229" s="1589">
        <v>0</v>
      </c>
      <c r="AA229" s="417">
        <v>0</v>
      </c>
      <c r="AB229" s="1589">
        <v>0</v>
      </c>
      <c r="AC229" s="417">
        <v>0</v>
      </c>
      <c r="AD229" s="1589">
        <v>0</v>
      </c>
      <c r="AE229" s="417">
        <v>0</v>
      </c>
      <c r="AF229" s="1589">
        <v>0</v>
      </c>
      <c r="AG229" s="417">
        <v>0</v>
      </c>
      <c r="AH229" s="1589">
        <v>0</v>
      </c>
      <c r="AI229" s="417">
        <v>0</v>
      </c>
      <c r="AJ229" s="2171">
        <v>0</v>
      </c>
      <c r="AK229" s="2264">
        <v>0</v>
      </c>
      <c r="AL229" s="1589">
        <v>0</v>
      </c>
      <c r="AM229" s="395">
        <v>0</v>
      </c>
      <c r="AN229" s="492">
        <v>0</v>
      </c>
      <c r="AO229" s="493">
        <v>0</v>
      </c>
      <c r="AP229" s="2264">
        <v>0</v>
      </c>
      <c r="AQ229" s="417">
        <v>0</v>
      </c>
      <c r="AR229" s="697">
        <v>1</v>
      </c>
      <c r="AS229" s="1589">
        <v>0</v>
      </c>
      <c r="AT229" s="417">
        <v>0</v>
      </c>
      <c r="AU229" s="417">
        <v>0</v>
      </c>
      <c r="AV229" s="417">
        <v>0</v>
      </c>
      <c r="AW229" s="31" t="str">
        <f t="shared" si="68"/>
        <v/>
      </c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13"/>
      <c r="BI229" s="13"/>
      <c r="BY229" s="3"/>
      <c r="CA229" s="33" t="str">
        <f t="shared" si="60"/>
        <v/>
      </c>
      <c r="CB229" s="33" t="str">
        <f t="shared" si="61"/>
        <v/>
      </c>
      <c r="CC229" s="33" t="str">
        <f t="shared" si="62"/>
        <v/>
      </c>
      <c r="CD229" s="33" t="str">
        <f t="shared" si="63"/>
        <v/>
      </c>
      <c r="CE229" s="33" t="str">
        <f t="shared" si="64"/>
        <v/>
      </c>
      <c r="CF229" s="33" t="str">
        <f t="shared" si="65"/>
        <v/>
      </c>
      <c r="CG229" s="34">
        <f t="shared" si="69"/>
        <v>0</v>
      </c>
      <c r="CH229" s="34">
        <f t="shared" si="70"/>
        <v>0</v>
      </c>
      <c r="CI229" s="34">
        <f t="shared" si="71"/>
        <v>0</v>
      </c>
      <c r="CJ229" s="34">
        <f t="shared" si="72"/>
        <v>0</v>
      </c>
      <c r="CK229" s="34">
        <f t="shared" si="73"/>
        <v>0</v>
      </c>
      <c r="CL229" s="34">
        <f t="shared" si="74"/>
        <v>0</v>
      </c>
      <c r="CM229" s="34"/>
      <c r="CN229" s="33"/>
      <c r="CO229" s="33"/>
      <c r="CZ229" s="2"/>
    </row>
    <row r="230" spans="1:104" ht="20.25" customHeight="1" x14ac:dyDescent="0.2">
      <c r="A230" s="2485" t="s">
        <v>199</v>
      </c>
      <c r="B230" s="2486"/>
      <c r="C230" s="2402">
        <f t="shared" si="75"/>
        <v>33</v>
      </c>
      <c r="D230" s="2403">
        <f t="shared" si="66"/>
        <v>10</v>
      </c>
      <c r="E230" s="2404">
        <f t="shared" si="67"/>
        <v>23</v>
      </c>
      <c r="F230" s="2467">
        <v>0</v>
      </c>
      <c r="G230" s="2470">
        <v>0</v>
      </c>
      <c r="H230" s="2467">
        <v>1</v>
      </c>
      <c r="I230" s="2470">
        <v>0</v>
      </c>
      <c r="J230" s="2467">
        <v>5</v>
      </c>
      <c r="K230" s="2470">
        <v>7</v>
      </c>
      <c r="L230" s="2467">
        <v>4</v>
      </c>
      <c r="M230" s="2470">
        <v>13</v>
      </c>
      <c r="N230" s="2467">
        <v>0</v>
      </c>
      <c r="O230" s="2470">
        <v>1</v>
      </c>
      <c r="P230" s="2467">
        <v>0</v>
      </c>
      <c r="Q230" s="2470">
        <v>0</v>
      </c>
      <c r="R230" s="2467">
        <v>0</v>
      </c>
      <c r="S230" s="2470">
        <v>1</v>
      </c>
      <c r="T230" s="2467">
        <v>0</v>
      </c>
      <c r="U230" s="2470">
        <v>0</v>
      </c>
      <c r="V230" s="2467">
        <v>0</v>
      </c>
      <c r="W230" s="2470">
        <v>0</v>
      </c>
      <c r="X230" s="2467">
        <v>0</v>
      </c>
      <c r="Y230" s="2470">
        <v>0</v>
      </c>
      <c r="Z230" s="2467">
        <v>0</v>
      </c>
      <c r="AA230" s="2470">
        <v>1</v>
      </c>
      <c r="AB230" s="2467">
        <v>0</v>
      </c>
      <c r="AC230" s="2470">
        <v>0</v>
      </c>
      <c r="AD230" s="2467">
        <v>0</v>
      </c>
      <c r="AE230" s="2470">
        <v>0</v>
      </c>
      <c r="AF230" s="2467">
        <v>0</v>
      </c>
      <c r="AG230" s="2470">
        <v>0</v>
      </c>
      <c r="AH230" s="2467">
        <v>0</v>
      </c>
      <c r="AI230" s="2470">
        <v>0</v>
      </c>
      <c r="AJ230" s="2467">
        <v>0</v>
      </c>
      <c r="AK230" s="2470">
        <v>0</v>
      </c>
      <c r="AL230" s="2467">
        <v>0</v>
      </c>
      <c r="AM230" s="2483">
        <v>0</v>
      </c>
      <c r="AN230" s="2505">
        <v>3</v>
      </c>
      <c r="AO230" s="2506">
        <v>0</v>
      </c>
      <c r="AP230" s="2470">
        <v>27</v>
      </c>
      <c r="AQ230" s="2470">
        <v>0</v>
      </c>
      <c r="AR230" s="2484">
        <v>1</v>
      </c>
      <c r="AS230" s="2467">
        <v>0</v>
      </c>
      <c r="AT230" s="2470">
        <v>0</v>
      </c>
      <c r="AU230" s="2470">
        <v>14</v>
      </c>
      <c r="AV230" s="2470">
        <v>0</v>
      </c>
      <c r="AW230" s="31" t="str">
        <f t="shared" si="68"/>
        <v/>
      </c>
      <c r="AX230" s="32"/>
      <c r="AY230" s="32"/>
      <c r="AZ230" s="32"/>
      <c r="BA230" s="32"/>
      <c r="BB230" s="32"/>
      <c r="BC230" s="32"/>
      <c r="BD230" s="32"/>
      <c r="BE230" s="32"/>
      <c r="BF230" s="32"/>
      <c r="BG230" s="32"/>
      <c r="BH230" s="13"/>
      <c r="BI230" s="13"/>
      <c r="BY230" s="3"/>
      <c r="CA230" s="33" t="str">
        <f t="shared" si="60"/>
        <v/>
      </c>
      <c r="CB230" s="33" t="str">
        <f t="shared" si="61"/>
        <v/>
      </c>
      <c r="CC230" s="33" t="str">
        <f t="shared" si="62"/>
        <v/>
      </c>
      <c r="CD230" s="33" t="str">
        <f t="shared" si="63"/>
        <v/>
      </c>
      <c r="CE230" s="33" t="str">
        <f t="shared" si="64"/>
        <v/>
      </c>
      <c r="CF230" s="33" t="str">
        <f t="shared" si="65"/>
        <v/>
      </c>
      <c r="CG230" s="34">
        <f t="shared" si="69"/>
        <v>0</v>
      </c>
      <c r="CH230" s="34">
        <f t="shared" si="70"/>
        <v>0</v>
      </c>
      <c r="CI230" s="34">
        <f t="shared" si="71"/>
        <v>0</v>
      </c>
      <c r="CJ230" s="34">
        <f t="shared" si="72"/>
        <v>0</v>
      </c>
      <c r="CK230" s="34">
        <f t="shared" si="73"/>
        <v>0</v>
      </c>
      <c r="CL230" s="34">
        <f t="shared" si="74"/>
        <v>0</v>
      </c>
      <c r="CM230" s="15">
        <v>0</v>
      </c>
      <c r="CZ230" s="2"/>
    </row>
    <row r="231" spans="1:104" ht="16.350000000000001" customHeight="1" x14ac:dyDescent="0.2">
      <c r="A231" s="5764" t="s">
        <v>200</v>
      </c>
      <c r="B231" s="494" t="s">
        <v>201</v>
      </c>
      <c r="C231" s="436">
        <f t="shared" si="75"/>
        <v>0</v>
      </c>
      <c r="D231" s="437">
        <f t="shared" si="66"/>
        <v>0</v>
      </c>
      <c r="E231" s="1889">
        <f t="shared" si="67"/>
        <v>0</v>
      </c>
      <c r="F231" s="55">
        <v>0</v>
      </c>
      <c r="G231" s="57">
        <v>0</v>
      </c>
      <c r="H231" s="55">
        <v>0</v>
      </c>
      <c r="I231" s="57">
        <v>0</v>
      </c>
      <c r="J231" s="55">
        <v>0</v>
      </c>
      <c r="K231" s="57">
        <v>0</v>
      </c>
      <c r="L231" s="55">
        <v>0</v>
      </c>
      <c r="M231" s="57">
        <v>0</v>
      </c>
      <c r="N231" s="55">
        <v>0</v>
      </c>
      <c r="O231" s="57">
        <v>0</v>
      </c>
      <c r="P231" s="55">
        <v>0</v>
      </c>
      <c r="Q231" s="57">
        <v>0</v>
      </c>
      <c r="R231" s="55">
        <v>0</v>
      </c>
      <c r="S231" s="57">
        <v>0</v>
      </c>
      <c r="T231" s="55">
        <v>0</v>
      </c>
      <c r="U231" s="57">
        <v>0</v>
      </c>
      <c r="V231" s="55">
        <v>0</v>
      </c>
      <c r="W231" s="57">
        <v>0</v>
      </c>
      <c r="X231" s="55">
        <v>0</v>
      </c>
      <c r="Y231" s="57">
        <v>0</v>
      </c>
      <c r="Z231" s="55">
        <v>0</v>
      </c>
      <c r="AA231" s="57">
        <v>0</v>
      </c>
      <c r="AB231" s="55">
        <v>0</v>
      </c>
      <c r="AC231" s="57">
        <v>0</v>
      </c>
      <c r="AD231" s="55">
        <v>0</v>
      </c>
      <c r="AE231" s="57">
        <v>0</v>
      </c>
      <c r="AF231" s="55">
        <v>0</v>
      </c>
      <c r="AG231" s="57">
        <v>0</v>
      </c>
      <c r="AH231" s="55">
        <v>0</v>
      </c>
      <c r="AI231" s="57">
        <v>0</v>
      </c>
      <c r="AJ231" s="55">
        <v>0</v>
      </c>
      <c r="AK231" s="57">
        <v>0</v>
      </c>
      <c r="AL231" s="55">
        <v>0</v>
      </c>
      <c r="AM231" s="362">
        <v>0</v>
      </c>
      <c r="AN231" s="363">
        <v>0</v>
      </c>
      <c r="AO231" s="373">
        <v>0</v>
      </c>
      <c r="AP231" s="57">
        <v>0</v>
      </c>
      <c r="AQ231" s="57">
        <v>0</v>
      </c>
      <c r="AR231" s="439">
        <v>0</v>
      </c>
      <c r="AS231" s="55">
        <v>0</v>
      </c>
      <c r="AT231" s="57">
        <v>0</v>
      </c>
      <c r="AU231" s="57">
        <v>0</v>
      </c>
      <c r="AV231" s="57">
        <v>0</v>
      </c>
      <c r="AW231" s="31" t="str">
        <f t="shared" si="68"/>
        <v/>
      </c>
      <c r="AX231" s="32"/>
      <c r="AY231" s="32"/>
      <c r="AZ231" s="32"/>
      <c r="BA231" s="32"/>
      <c r="BB231" s="32"/>
      <c r="BC231" s="32"/>
      <c r="BD231" s="32"/>
      <c r="BE231" s="32"/>
      <c r="BF231" s="32"/>
      <c r="BG231" s="32"/>
      <c r="BH231" s="13"/>
      <c r="BI231" s="13"/>
      <c r="BY231" s="3"/>
      <c r="CA231" s="33" t="str">
        <f t="shared" si="60"/>
        <v/>
      </c>
      <c r="CB231" s="33" t="str">
        <f t="shared" si="61"/>
        <v/>
      </c>
      <c r="CC231" s="33" t="str">
        <f t="shared" si="62"/>
        <v/>
      </c>
      <c r="CD231" s="33" t="str">
        <f t="shared" si="63"/>
        <v/>
      </c>
      <c r="CE231" s="33" t="str">
        <f t="shared" si="64"/>
        <v/>
      </c>
      <c r="CF231" s="33" t="str">
        <f t="shared" si="65"/>
        <v/>
      </c>
      <c r="CG231" s="34">
        <f t="shared" si="69"/>
        <v>0</v>
      </c>
      <c r="CH231" s="34">
        <f t="shared" si="70"/>
        <v>0</v>
      </c>
      <c r="CI231" s="34">
        <f t="shared" si="71"/>
        <v>0</v>
      </c>
      <c r="CJ231" s="34">
        <f t="shared" si="72"/>
        <v>0</v>
      </c>
      <c r="CK231" s="34">
        <f t="shared" si="73"/>
        <v>0</v>
      </c>
      <c r="CL231" s="34">
        <f t="shared" si="74"/>
        <v>0</v>
      </c>
      <c r="CM231" s="34"/>
      <c r="CZ231" s="2"/>
    </row>
    <row r="232" spans="1:104" ht="16.350000000000001" customHeight="1" x14ac:dyDescent="0.2">
      <c r="A232" s="5009"/>
      <c r="B232" s="286" t="s">
        <v>202</v>
      </c>
      <c r="C232" s="441">
        <f t="shared" si="75"/>
        <v>2</v>
      </c>
      <c r="D232" s="442">
        <f t="shared" si="66"/>
        <v>0</v>
      </c>
      <c r="E232" s="1884">
        <f t="shared" si="67"/>
        <v>2</v>
      </c>
      <c r="F232" s="36">
        <v>0</v>
      </c>
      <c r="G232" s="40">
        <v>0</v>
      </c>
      <c r="H232" s="36">
        <v>0</v>
      </c>
      <c r="I232" s="40">
        <v>0</v>
      </c>
      <c r="J232" s="36">
        <v>0</v>
      </c>
      <c r="K232" s="40">
        <v>0</v>
      </c>
      <c r="L232" s="36">
        <v>0</v>
      </c>
      <c r="M232" s="40">
        <v>2</v>
      </c>
      <c r="N232" s="36">
        <v>0</v>
      </c>
      <c r="O232" s="40">
        <v>0</v>
      </c>
      <c r="P232" s="36">
        <v>0</v>
      </c>
      <c r="Q232" s="40">
        <v>0</v>
      </c>
      <c r="R232" s="36">
        <v>0</v>
      </c>
      <c r="S232" s="40">
        <v>0</v>
      </c>
      <c r="T232" s="36">
        <v>0</v>
      </c>
      <c r="U232" s="40">
        <v>0</v>
      </c>
      <c r="V232" s="36">
        <v>0</v>
      </c>
      <c r="W232" s="40">
        <v>0</v>
      </c>
      <c r="X232" s="36">
        <v>0</v>
      </c>
      <c r="Y232" s="40">
        <v>0</v>
      </c>
      <c r="Z232" s="36">
        <v>0</v>
      </c>
      <c r="AA232" s="40">
        <v>0</v>
      </c>
      <c r="AB232" s="36">
        <v>0</v>
      </c>
      <c r="AC232" s="40">
        <v>0</v>
      </c>
      <c r="AD232" s="36">
        <v>0</v>
      </c>
      <c r="AE232" s="40">
        <v>0</v>
      </c>
      <c r="AF232" s="36">
        <v>0</v>
      </c>
      <c r="AG232" s="40">
        <v>0</v>
      </c>
      <c r="AH232" s="36">
        <v>0</v>
      </c>
      <c r="AI232" s="40">
        <v>0</v>
      </c>
      <c r="AJ232" s="36">
        <v>0</v>
      </c>
      <c r="AK232" s="40">
        <v>0</v>
      </c>
      <c r="AL232" s="36">
        <v>0</v>
      </c>
      <c r="AM232" s="347">
        <v>0</v>
      </c>
      <c r="AN232" s="363">
        <v>0</v>
      </c>
      <c r="AO232" s="373">
        <v>0</v>
      </c>
      <c r="AP232" s="57">
        <v>2</v>
      </c>
      <c r="AQ232" s="40">
        <v>0</v>
      </c>
      <c r="AR232" s="240">
        <v>0</v>
      </c>
      <c r="AS232" s="36">
        <v>0</v>
      </c>
      <c r="AT232" s="40">
        <v>0</v>
      </c>
      <c r="AU232" s="40">
        <v>1</v>
      </c>
      <c r="AV232" s="40">
        <v>0</v>
      </c>
      <c r="AW232" s="31" t="str">
        <f t="shared" si="68"/>
        <v/>
      </c>
      <c r="AX232" s="32"/>
      <c r="AY232" s="32"/>
      <c r="AZ232" s="32"/>
      <c r="BA232" s="32"/>
      <c r="BB232" s="32"/>
      <c r="BC232" s="32"/>
      <c r="BD232" s="32"/>
      <c r="BE232" s="32"/>
      <c r="BF232" s="32"/>
      <c r="BG232" s="32"/>
      <c r="BH232" s="13"/>
      <c r="BI232" s="13"/>
      <c r="BY232" s="3"/>
      <c r="CA232" s="33" t="str">
        <f t="shared" si="60"/>
        <v/>
      </c>
      <c r="CB232" s="33" t="str">
        <f t="shared" si="61"/>
        <v/>
      </c>
      <c r="CC232" s="33" t="str">
        <f t="shared" si="62"/>
        <v/>
      </c>
      <c r="CD232" s="33" t="str">
        <f t="shared" si="63"/>
        <v/>
      </c>
      <c r="CE232" s="33" t="str">
        <f t="shared" si="64"/>
        <v/>
      </c>
      <c r="CF232" s="33" t="str">
        <f t="shared" si="65"/>
        <v/>
      </c>
      <c r="CG232" s="34">
        <f t="shared" si="69"/>
        <v>0</v>
      </c>
      <c r="CH232" s="34">
        <f t="shared" si="70"/>
        <v>0</v>
      </c>
      <c r="CI232" s="34">
        <f t="shared" si="71"/>
        <v>0</v>
      </c>
      <c r="CJ232" s="34">
        <f t="shared" si="72"/>
        <v>0</v>
      </c>
      <c r="CK232" s="34">
        <f t="shared" si="73"/>
        <v>0</v>
      </c>
      <c r="CL232" s="34">
        <f t="shared" si="74"/>
        <v>0</v>
      </c>
      <c r="CM232" s="34"/>
      <c r="CZ232" s="2"/>
    </row>
    <row r="233" spans="1:104" ht="16.350000000000001" customHeight="1" x14ac:dyDescent="0.2">
      <c r="A233" s="5009"/>
      <c r="B233" s="286" t="s">
        <v>203</v>
      </c>
      <c r="C233" s="441">
        <f t="shared" si="75"/>
        <v>5</v>
      </c>
      <c r="D233" s="442">
        <f t="shared" si="66"/>
        <v>1</v>
      </c>
      <c r="E233" s="1884">
        <f t="shared" si="67"/>
        <v>4</v>
      </c>
      <c r="F233" s="36">
        <v>0</v>
      </c>
      <c r="G233" s="40">
        <v>0</v>
      </c>
      <c r="H233" s="36">
        <v>0</v>
      </c>
      <c r="I233" s="40">
        <v>0</v>
      </c>
      <c r="J233" s="36">
        <v>0</v>
      </c>
      <c r="K233" s="40">
        <v>1</v>
      </c>
      <c r="L233" s="36">
        <v>1</v>
      </c>
      <c r="M233" s="40">
        <v>3</v>
      </c>
      <c r="N233" s="36">
        <v>0</v>
      </c>
      <c r="O233" s="40">
        <v>0</v>
      </c>
      <c r="P233" s="36">
        <v>0</v>
      </c>
      <c r="Q233" s="40">
        <v>0</v>
      </c>
      <c r="R233" s="36">
        <v>0</v>
      </c>
      <c r="S233" s="40">
        <v>0</v>
      </c>
      <c r="T233" s="36">
        <v>0</v>
      </c>
      <c r="U233" s="40">
        <v>0</v>
      </c>
      <c r="V233" s="36">
        <v>0</v>
      </c>
      <c r="W233" s="40">
        <v>0</v>
      </c>
      <c r="X233" s="36">
        <v>0</v>
      </c>
      <c r="Y233" s="40">
        <v>0</v>
      </c>
      <c r="Z233" s="36">
        <v>0</v>
      </c>
      <c r="AA233" s="40">
        <v>0</v>
      </c>
      <c r="AB233" s="36">
        <v>0</v>
      </c>
      <c r="AC233" s="40">
        <v>0</v>
      </c>
      <c r="AD233" s="36">
        <v>0</v>
      </c>
      <c r="AE233" s="40">
        <v>0</v>
      </c>
      <c r="AF233" s="36">
        <v>0</v>
      </c>
      <c r="AG233" s="40">
        <v>0</v>
      </c>
      <c r="AH233" s="36">
        <v>0</v>
      </c>
      <c r="AI233" s="40">
        <v>0</v>
      </c>
      <c r="AJ233" s="36">
        <v>0</v>
      </c>
      <c r="AK233" s="40">
        <v>0</v>
      </c>
      <c r="AL233" s="36">
        <v>0</v>
      </c>
      <c r="AM233" s="347">
        <v>0</v>
      </c>
      <c r="AN233" s="363">
        <v>1</v>
      </c>
      <c r="AO233" s="373">
        <v>0</v>
      </c>
      <c r="AP233" s="57">
        <v>4</v>
      </c>
      <c r="AQ233" s="40">
        <v>0</v>
      </c>
      <c r="AR233" s="240">
        <v>0</v>
      </c>
      <c r="AS233" s="36">
        <v>0</v>
      </c>
      <c r="AT233" s="40">
        <v>0</v>
      </c>
      <c r="AU233" s="40">
        <v>1</v>
      </c>
      <c r="AV233" s="40">
        <v>0</v>
      </c>
      <c r="AW233" s="31" t="str">
        <f t="shared" si="68"/>
        <v/>
      </c>
      <c r="AX233" s="32"/>
      <c r="AY233" s="32"/>
      <c r="AZ233" s="32"/>
      <c r="BA233" s="32"/>
      <c r="BB233" s="32"/>
      <c r="BC233" s="32"/>
      <c r="BD233" s="32"/>
      <c r="BE233" s="32"/>
      <c r="BF233" s="32"/>
      <c r="BG233" s="32"/>
      <c r="BH233" s="13"/>
      <c r="BI233" s="13"/>
      <c r="BY233" s="3"/>
      <c r="CA233" s="33" t="str">
        <f t="shared" si="60"/>
        <v/>
      </c>
      <c r="CB233" s="33" t="str">
        <f t="shared" si="61"/>
        <v/>
      </c>
      <c r="CC233" s="33" t="str">
        <f t="shared" si="62"/>
        <v/>
      </c>
      <c r="CD233" s="33" t="str">
        <f t="shared" si="63"/>
        <v/>
      </c>
      <c r="CE233" s="33" t="str">
        <f t="shared" si="64"/>
        <v/>
      </c>
      <c r="CF233" s="33" t="str">
        <f t="shared" si="65"/>
        <v/>
      </c>
      <c r="CG233" s="34">
        <f t="shared" si="69"/>
        <v>0</v>
      </c>
      <c r="CH233" s="34">
        <f t="shared" si="70"/>
        <v>0</v>
      </c>
      <c r="CI233" s="34">
        <f t="shared" si="71"/>
        <v>0</v>
      </c>
      <c r="CJ233" s="34">
        <f t="shared" si="72"/>
        <v>0</v>
      </c>
      <c r="CK233" s="34">
        <f t="shared" si="73"/>
        <v>0</v>
      </c>
      <c r="CL233" s="34">
        <f t="shared" si="74"/>
        <v>0</v>
      </c>
      <c r="CM233" s="34"/>
      <c r="CZ233" s="2"/>
    </row>
    <row r="234" spans="1:104" ht="16.350000000000001" customHeight="1" x14ac:dyDescent="0.2">
      <c r="A234" s="5009"/>
      <c r="B234" s="495" t="s">
        <v>204</v>
      </c>
      <c r="C234" s="441">
        <f t="shared" si="75"/>
        <v>0</v>
      </c>
      <c r="D234" s="496"/>
      <c r="E234" s="1884">
        <f>SUM(K234+M234+O234+Q234+S234+U234+W234+Y234+AA234+AC234+AE234+AG234+AI234+AK234+AM234)</f>
        <v>0</v>
      </c>
      <c r="F234" s="379"/>
      <c r="G234" s="380"/>
      <c r="H234" s="379"/>
      <c r="I234" s="380"/>
      <c r="J234" s="379"/>
      <c r="K234" s="40"/>
      <c r="L234" s="379"/>
      <c r="M234" s="40"/>
      <c r="N234" s="379"/>
      <c r="O234" s="40"/>
      <c r="P234" s="379"/>
      <c r="Q234" s="40"/>
      <c r="R234" s="379"/>
      <c r="S234" s="40"/>
      <c r="T234" s="379"/>
      <c r="U234" s="40"/>
      <c r="V234" s="379"/>
      <c r="W234" s="40"/>
      <c r="X234" s="379"/>
      <c r="Y234" s="40"/>
      <c r="Z234" s="379"/>
      <c r="AA234" s="40"/>
      <c r="AB234" s="379"/>
      <c r="AC234" s="40"/>
      <c r="AD234" s="379"/>
      <c r="AE234" s="40"/>
      <c r="AF234" s="379"/>
      <c r="AG234" s="40"/>
      <c r="AH234" s="379"/>
      <c r="AI234" s="40"/>
      <c r="AJ234" s="379"/>
      <c r="AK234" s="40"/>
      <c r="AL234" s="379"/>
      <c r="AM234" s="347"/>
      <c r="AN234" s="363"/>
      <c r="AO234" s="373"/>
      <c r="AP234" s="57"/>
      <c r="AQ234" s="40"/>
      <c r="AR234" s="240"/>
      <c r="AS234" s="379"/>
      <c r="AT234" s="40"/>
      <c r="AU234" s="40"/>
      <c r="AV234" s="40"/>
      <c r="AW234" s="31" t="str">
        <f t="shared" si="68"/>
        <v/>
      </c>
      <c r="AX234" s="32"/>
      <c r="AY234" s="32"/>
      <c r="AZ234" s="32"/>
      <c r="BA234" s="32"/>
      <c r="BB234" s="32"/>
      <c r="BC234" s="32"/>
      <c r="BD234" s="32"/>
      <c r="BE234" s="32"/>
      <c r="BF234" s="32"/>
      <c r="BG234" s="32"/>
      <c r="BH234" s="13"/>
      <c r="BI234" s="13"/>
      <c r="BY234" s="3"/>
      <c r="CA234" s="33" t="str">
        <f t="shared" si="60"/>
        <v/>
      </c>
      <c r="CB234" s="33" t="str">
        <f t="shared" si="61"/>
        <v/>
      </c>
      <c r="CC234" s="33" t="str">
        <f t="shared" si="62"/>
        <v/>
      </c>
      <c r="CD234" s="33" t="str">
        <f t="shared" si="63"/>
        <v/>
      </c>
      <c r="CE234" s="33" t="str">
        <f t="shared" si="64"/>
        <v/>
      </c>
      <c r="CF234" s="33" t="str">
        <f t="shared" si="65"/>
        <v/>
      </c>
      <c r="CG234" s="34">
        <f t="shared" si="69"/>
        <v>0</v>
      </c>
      <c r="CH234" s="34">
        <f t="shared" si="70"/>
        <v>0</v>
      </c>
      <c r="CI234" s="34">
        <f t="shared" si="71"/>
        <v>0</v>
      </c>
      <c r="CJ234" s="34">
        <f t="shared" si="72"/>
        <v>0</v>
      </c>
      <c r="CK234" s="34">
        <f t="shared" si="73"/>
        <v>0</v>
      </c>
      <c r="CL234" s="34">
        <f>IF(AND(C234&lt;&gt;0,OR(AQ234="",AR234="",AT234="",AU234="",AV234="")),1,0)</f>
        <v>0</v>
      </c>
      <c r="CM234" s="34"/>
      <c r="CZ234" s="2"/>
    </row>
    <row r="235" spans="1:104" ht="16.350000000000001" customHeight="1" x14ac:dyDescent="0.2">
      <c r="A235" s="5009"/>
      <c r="B235" s="286" t="s">
        <v>205</v>
      </c>
      <c r="C235" s="441">
        <f t="shared" si="75"/>
        <v>2</v>
      </c>
      <c r="D235" s="442">
        <f t="shared" ref="D235:E241" si="76">SUM(F235+H235+J235+L235+N235+P235+R235+T235+V235+X235+Z235+AB235+AD235+AF235+AH235+AJ235+AL235)</f>
        <v>0</v>
      </c>
      <c r="E235" s="1884">
        <f t="shared" si="76"/>
        <v>2</v>
      </c>
      <c r="F235" s="36">
        <v>0</v>
      </c>
      <c r="G235" s="40">
        <v>0</v>
      </c>
      <c r="H235" s="36">
        <v>0</v>
      </c>
      <c r="I235" s="40">
        <v>0</v>
      </c>
      <c r="J235" s="36">
        <v>0</v>
      </c>
      <c r="K235" s="40">
        <v>0</v>
      </c>
      <c r="L235" s="36">
        <v>0</v>
      </c>
      <c r="M235" s="40">
        <v>2</v>
      </c>
      <c r="N235" s="36">
        <v>0</v>
      </c>
      <c r="O235" s="40">
        <v>0</v>
      </c>
      <c r="P235" s="36">
        <v>0</v>
      </c>
      <c r="Q235" s="40">
        <v>0</v>
      </c>
      <c r="R235" s="36">
        <v>0</v>
      </c>
      <c r="S235" s="40">
        <v>0</v>
      </c>
      <c r="T235" s="36">
        <v>0</v>
      </c>
      <c r="U235" s="40">
        <v>0</v>
      </c>
      <c r="V235" s="36">
        <v>0</v>
      </c>
      <c r="W235" s="40">
        <v>0</v>
      </c>
      <c r="X235" s="36">
        <v>0</v>
      </c>
      <c r="Y235" s="40">
        <v>0</v>
      </c>
      <c r="Z235" s="36">
        <v>0</v>
      </c>
      <c r="AA235" s="40">
        <v>0</v>
      </c>
      <c r="AB235" s="36">
        <v>0</v>
      </c>
      <c r="AC235" s="40">
        <v>0</v>
      </c>
      <c r="AD235" s="36">
        <v>0</v>
      </c>
      <c r="AE235" s="40">
        <v>0</v>
      </c>
      <c r="AF235" s="36">
        <v>0</v>
      </c>
      <c r="AG235" s="40">
        <v>0</v>
      </c>
      <c r="AH235" s="36">
        <v>0</v>
      </c>
      <c r="AI235" s="40">
        <v>0</v>
      </c>
      <c r="AJ235" s="36">
        <v>0</v>
      </c>
      <c r="AK235" s="40">
        <v>0</v>
      </c>
      <c r="AL235" s="36">
        <v>0</v>
      </c>
      <c r="AM235" s="347">
        <v>0</v>
      </c>
      <c r="AN235" s="363">
        <v>0</v>
      </c>
      <c r="AO235" s="373">
        <v>0</v>
      </c>
      <c r="AP235" s="57">
        <v>2</v>
      </c>
      <c r="AQ235" s="40">
        <v>0</v>
      </c>
      <c r="AR235" s="240">
        <v>0</v>
      </c>
      <c r="AS235" s="36">
        <v>0</v>
      </c>
      <c r="AT235" s="40">
        <v>0</v>
      </c>
      <c r="AU235" s="40">
        <v>2</v>
      </c>
      <c r="AV235" s="40">
        <v>0</v>
      </c>
      <c r="AW235" s="31" t="str">
        <f t="shared" si="68"/>
        <v/>
      </c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13"/>
      <c r="BI235" s="13"/>
      <c r="BY235" s="3"/>
      <c r="CA235" s="33" t="str">
        <f t="shared" si="60"/>
        <v/>
      </c>
      <c r="CB235" s="33" t="str">
        <f t="shared" si="61"/>
        <v/>
      </c>
      <c r="CC235" s="33" t="str">
        <f t="shared" si="62"/>
        <v/>
      </c>
      <c r="CD235" s="33" t="str">
        <f t="shared" si="63"/>
        <v/>
      </c>
      <c r="CE235" s="33" t="str">
        <f t="shared" si="64"/>
        <v/>
      </c>
      <c r="CF235" s="33" t="str">
        <f t="shared" si="65"/>
        <v/>
      </c>
      <c r="CG235" s="34">
        <f t="shared" si="69"/>
        <v>0</v>
      </c>
      <c r="CH235" s="34">
        <f t="shared" si="70"/>
        <v>0</v>
      </c>
      <c r="CI235" s="34">
        <f t="shared" si="71"/>
        <v>0</v>
      </c>
      <c r="CJ235" s="34">
        <f t="shared" si="72"/>
        <v>0</v>
      </c>
      <c r="CK235" s="34">
        <f t="shared" si="73"/>
        <v>0</v>
      </c>
      <c r="CL235" s="34">
        <f t="shared" si="74"/>
        <v>0</v>
      </c>
      <c r="CM235" s="34"/>
      <c r="CZ235" s="2"/>
    </row>
    <row r="236" spans="1:104" ht="16.350000000000001" customHeight="1" x14ac:dyDescent="0.2">
      <c r="A236" s="5009"/>
      <c r="B236" s="497" t="s">
        <v>206</v>
      </c>
      <c r="C236" s="441">
        <f t="shared" si="75"/>
        <v>0</v>
      </c>
      <c r="D236" s="442">
        <f t="shared" si="76"/>
        <v>0</v>
      </c>
      <c r="E236" s="1884">
        <f t="shared" si="76"/>
        <v>0</v>
      </c>
      <c r="F236" s="36">
        <v>0</v>
      </c>
      <c r="G236" s="40">
        <v>0</v>
      </c>
      <c r="H236" s="36">
        <v>0</v>
      </c>
      <c r="I236" s="40">
        <v>0</v>
      </c>
      <c r="J236" s="36">
        <v>0</v>
      </c>
      <c r="K236" s="40">
        <v>0</v>
      </c>
      <c r="L236" s="36">
        <v>0</v>
      </c>
      <c r="M236" s="40">
        <v>0</v>
      </c>
      <c r="N236" s="36">
        <v>0</v>
      </c>
      <c r="O236" s="40">
        <v>0</v>
      </c>
      <c r="P236" s="36">
        <v>0</v>
      </c>
      <c r="Q236" s="40">
        <v>0</v>
      </c>
      <c r="R236" s="36">
        <v>0</v>
      </c>
      <c r="S236" s="40">
        <v>0</v>
      </c>
      <c r="T236" s="36">
        <v>0</v>
      </c>
      <c r="U236" s="40">
        <v>0</v>
      </c>
      <c r="V236" s="36">
        <v>0</v>
      </c>
      <c r="W236" s="40">
        <v>0</v>
      </c>
      <c r="X236" s="36">
        <v>0</v>
      </c>
      <c r="Y236" s="40">
        <v>0</v>
      </c>
      <c r="Z236" s="36">
        <v>0</v>
      </c>
      <c r="AA236" s="40">
        <v>0</v>
      </c>
      <c r="AB236" s="36">
        <v>0</v>
      </c>
      <c r="AC236" s="40">
        <v>0</v>
      </c>
      <c r="AD236" s="36">
        <v>0</v>
      </c>
      <c r="AE236" s="40">
        <v>0</v>
      </c>
      <c r="AF236" s="36">
        <v>0</v>
      </c>
      <c r="AG236" s="40">
        <v>0</v>
      </c>
      <c r="AH236" s="36">
        <v>0</v>
      </c>
      <c r="AI236" s="40">
        <v>0</v>
      </c>
      <c r="AJ236" s="36">
        <v>0</v>
      </c>
      <c r="AK236" s="40">
        <v>0</v>
      </c>
      <c r="AL236" s="36">
        <v>0</v>
      </c>
      <c r="AM236" s="347">
        <v>0</v>
      </c>
      <c r="AN236" s="363">
        <v>0</v>
      </c>
      <c r="AO236" s="373">
        <v>0</v>
      </c>
      <c r="AP236" s="57">
        <v>0</v>
      </c>
      <c r="AQ236" s="40">
        <v>0</v>
      </c>
      <c r="AR236" s="240">
        <v>0</v>
      </c>
      <c r="AS236" s="36">
        <v>0</v>
      </c>
      <c r="AT236" s="40">
        <v>0</v>
      </c>
      <c r="AU236" s="40">
        <v>0</v>
      </c>
      <c r="AV236" s="40">
        <v>0</v>
      </c>
      <c r="AW236" s="31" t="str">
        <f t="shared" si="68"/>
        <v/>
      </c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13"/>
      <c r="BI236" s="13"/>
      <c r="BY236" s="3"/>
      <c r="CA236" s="33" t="str">
        <f t="shared" si="60"/>
        <v/>
      </c>
      <c r="CB236" s="33" t="str">
        <f t="shared" si="61"/>
        <v/>
      </c>
      <c r="CC236" s="33" t="str">
        <f t="shared" si="62"/>
        <v/>
      </c>
      <c r="CD236" s="33" t="str">
        <f t="shared" si="63"/>
        <v/>
      </c>
      <c r="CE236" s="33" t="str">
        <f t="shared" si="64"/>
        <v/>
      </c>
      <c r="CF236" s="33" t="str">
        <f t="shared" si="65"/>
        <v/>
      </c>
      <c r="CG236" s="34">
        <f t="shared" si="69"/>
        <v>0</v>
      </c>
      <c r="CH236" s="34">
        <f t="shared" si="70"/>
        <v>0</v>
      </c>
      <c r="CI236" s="34">
        <f t="shared" si="71"/>
        <v>0</v>
      </c>
      <c r="CJ236" s="34">
        <f t="shared" si="72"/>
        <v>0</v>
      </c>
      <c r="CK236" s="34">
        <f t="shared" si="73"/>
        <v>0</v>
      </c>
      <c r="CL236" s="34">
        <f t="shared" si="74"/>
        <v>0</v>
      </c>
      <c r="CM236" s="34"/>
      <c r="CZ236" s="2"/>
    </row>
    <row r="237" spans="1:104" ht="17.25" customHeight="1" x14ac:dyDescent="0.2">
      <c r="A237" s="5009"/>
      <c r="B237" s="497" t="s">
        <v>207</v>
      </c>
      <c r="C237" s="441">
        <f t="shared" si="75"/>
        <v>4</v>
      </c>
      <c r="D237" s="442">
        <f t="shared" si="76"/>
        <v>2</v>
      </c>
      <c r="E237" s="1884">
        <f t="shared" si="76"/>
        <v>2</v>
      </c>
      <c r="F237" s="36">
        <v>0</v>
      </c>
      <c r="G237" s="40">
        <v>0</v>
      </c>
      <c r="H237" s="36">
        <v>1</v>
      </c>
      <c r="I237" s="40">
        <v>0</v>
      </c>
      <c r="J237" s="36">
        <v>0</v>
      </c>
      <c r="K237" s="40">
        <v>2</v>
      </c>
      <c r="L237" s="36">
        <v>1</v>
      </c>
      <c r="M237" s="40">
        <v>0</v>
      </c>
      <c r="N237" s="36">
        <v>0</v>
      </c>
      <c r="O237" s="40">
        <v>0</v>
      </c>
      <c r="P237" s="36">
        <v>0</v>
      </c>
      <c r="Q237" s="40">
        <v>0</v>
      </c>
      <c r="R237" s="36">
        <v>0</v>
      </c>
      <c r="S237" s="40">
        <v>0</v>
      </c>
      <c r="T237" s="36">
        <v>0</v>
      </c>
      <c r="U237" s="40">
        <v>0</v>
      </c>
      <c r="V237" s="36">
        <v>0</v>
      </c>
      <c r="W237" s="40">
        <v>0</v>
      </c>
      <c r="X237" s="36">
        <v>0</v>
      </c>
      <c r="Y237" s="40">
        <v>0</v>
      </c>
      <c r="Z237" s="36">
        <v>0</v>
      </c>
      <c r="AA237" s="40">
        <v>0</v>
      </c>
      <c r="AB237" s="36">
        <v>0</v>
      </c>
      <c r="AC237" s="40">
        <v>0</v>
      </c>
      <c r="AD237" s="36">
        <v>0</v>
      </c>
      <c r="AE237" s="40">
        <v>0</v>
      </c>
      <c r="AF237" s="36">
        <v>0</v>
      </c>
      <c r="AG237" s="40">
        <v>0</v>
      </c>
      <c r="AH237" s="36">
        <v>0</v>
      </c>
      <c r="AI237" s="40">
        <v>0</v>
      </c>
      <c r="AJ237" s="36">
        <v>0</v>
      </c>
      <c r="AK237" s="40">
        <v>0</v>
      </c>
      <c r="AL237" s="36">
        <v>0</v>
      </c>
      <c r="AM237" s="347">
        <v>0</v>
      </c>
      <c r="AN237" s="363">
        <v>0</v>
      </c>
      <c r="AO237" s="373">
        <v>0</v>
      </c>
      <c r="AP237" s="57">
        <v>4</v>
      </c>
      <c r="AQ237" s="40">
        <v>0</v>
      </c>
      <c r="AR237" s="240">
        <v>0</v>
      </c>
      <c r="AS237" s="36">
        <v>0</v>
      </c>
      <c r="AT237" s="40">
        <v>0</v>
      </c>
      <c r="AU237" s="40">
        <v>1</v>
      </c>
      <c r="AV237" s="40">
        <v>0</v>
      </c>
      <c r="AW237" s="31" t="str">
        <f t="shared" si="68"/>
        <v/>
      </c>
      <c r="AX237" s="32"/>
      <c r="AY237" s="32"/>
      <c r="AZ237" s="32"/>
      <c r="BA237" s="32"/>
      <c r="BB237" s="32"/>
      <c r="BC237" s="32"/>
      <c r="BD237" s="32"/>
      <c r="BE237" s="32"/>
      <c r="BF237" s="32"/>
      <c r="BG237" s="32"/>
      <c r="BH237" s="13"/>
      <c r="BI237" s="13"/>
      <c r="BY237" s="3"/>
      <c r="CA237" s="33" t="str">
        <f t="shared" si="60"/>
        <v/>
      </c>
      <c r="CB237" s="33" t="str">
        <f t="shared" si="61"/>
        <v/>
      </c>
      <c r="CC237" s="33" t="str">
        <f t="shared" si="62"/>
        <v/>
      </c>
      <c r="CD237" s="33" t="str">
        <f t="shared" si="63"/>
        <v/>
      </c>
      <c r="CE237" s="33" t="str">
        <f t="shared" si="64"/>
        <v/>
      </c>
      <c r="CF237" s="33" t="str">
        <f t="shared" si="65"/>
        <v/>
      </c>
      <c r="CG237" s="34">
        <f t="shared" si="69"/>
        <v>0</v>
      </c>
      <c r="CH237" s="34">
        <f t="shared" si="70"/>
        <v>0</v>
      </c>
      <c r="CI237" s="34">
        <f t="shared" si="71"/>
        <v>0</v>
      </c>
      <c r="CJ237" s="34">
        <f t="shared" si="72"/>
        <v>0</v>
      </c>
      <c r="CK237" s="34">
        <f t="shared" si="73"/>
        <v>0</v>
      </c>
      <c r="CL237" s="34">
        <f t="shared" si="74"/>
        <v>0</v>
      </c>
      <c r="CM237" s="34"/>
      <c r="CZ237" s="2"/>
    </row>
    <row r="238" spans="1:104" ht="17.25" customHeight="1" x14ac:dyDescent="0.2">
      <c r="A238" s="5744"/>
      <c r="B238" s="498" t="s">
        <v>208</v>
      </c>
      <c r="C238" s="451">
        <f t="shared" si="75"/>
        <v>1</v>
      </c>
      <c r="D238" s="444">
        <f t="shared" si="76"/>
        <v>0</v>
      </c>
      <c r="E238" s="1888">
        <f t="shared" si="76"/>
        <v>1</v>
      </c>
      <c r="F238" s="58">
        <v>0</v>
      </c>
      <c r="G238" s="60">
        <v>0</v>
      </c>
      <c r="H238" s="58">
        <v>0</v>
      </c>
      <c r="I238" s="60">
        <v>0</v>
      </c>
      <c r="J238" s="58">
        <v>0</v>
      </c>
      <c r="K238" s="60">
        <v>1</v>
      </c>
      <c r="L238" s="58">
        <v>0</v>
      </c>
      <c r="M238" s="60">
        <v>0</v>
      </c>
      <c r="N238" s="58">
        <v>0</v>
      </c>
      <c r="O238" s="60">
        <v>0</v>
      </c>
      <c r="P238" s="58">
        <v>0</v>
      </c>
      <c r="Q238" s="60">
        <v>0</v>
      </c>
      <c r="R238" s="58">
        <v>0</v>
      </c>
      <c r="S238" s="60">
        <v>0</v>
      </c>
      <c r="T238" s="58">
        <v>0</v>
      </c>
      <c r="U238" s="60">
        <v>0</v>
      </c>
      <c r="V238" s="58">
        <v>0</v>
      </c>
      <c r="W238" s="60">
        <v>0</v>
      </c>
      <c r="X238" s="58">
        <v>0</v>
      </c>
      <c r="Y238" s="60">
        <v>0</v>
      </c>
      <c r="Z238" s="58">
        <v>0</v>
      </c>
      <c r="AA238" s="60">
        <v>0</v>
      </c>
      <c r="AB238" s="58">
        <v>0</v>
      </c>
      <c r="AC238" s="60">
        <v>0</v>
      </c>
      <c r="AD238" s="58">
        <v>0</v>
      </c>
      <c r="AE238" s="60">
        <v>0</v>
      </c>
      <c r="AF238" s="58">
        <v>0</v>
      </c>
      <c r="AG238" s="60">
        <v>0</v>
      </c>
      <c r="AH238" s="58">
        <v>0</v>
      </c>
      <c r="AI238" s="60">
        <v>0</v>
      </c>
      <c r="AJ238" s="58">
        <v>0</v>
      </c>
      <c r="AK238" s="60">
        <v>0</v>
      </c>
      <c r="AL238" s="58">
        <v>0</v>
      </c>
      <c r="AM238" s="352">
        <v>0</v>
      </c>
      <c r="AN238" s="490">
        <v>0</v>
      </c>
      <c r="AO238" s="244">
        <v>0</v>
      </c>
      <c r="AP238" s="63">
        <v>1</v>
      </c>
      <c r="AQ238" s="60">
        <v>0</v>
      </c>
      <c r="AR238" s="307">
        <v>0</v>
      </c>
      <c r="AS238" s="58">
        <v>0</v>
      </c>
      <c r="AT238" s="60">
        <v>0</v>
      </c>
      <c r="AU238" s="60">
        <v>1</v>
      </c>
      <c r="AV238" s="60">
        <v>0</v>
      </c>
      <c r="AW238" s="31" t="str">
        <f t="shared" si="68"/>
        <v/>
      </c>
      <c r="AX238" s="32"/>
      <c r="AY238" s="32"/>
      <c r="AZ238" s="32"/>
      <c r="BA238" s="32"/>
      <c r="BB238" s="32"/>
      <c r="BC238" s="32"/>
      <c r="BD238" s="32"/>
      <c r="BE238" s="32"/>
      <c r="BF238" s="32"/>
      <c r="BG238" s="32"/>
      <c r="BH238" s="13"/>
      <c r="BI238" s="13"/>
      <c r="BY238" s="3"/>
      <c r="CA238" s="33" t="str">
        <f t="shared" si="60"/>
        <v/>
      </c>
      <c r="CB238" s="33" t="str">
        <f t="shared" si="61"/>
        <v/>
      </c>
      <c r="CC238" s="33" t="str">
        <f t="shared" si="62"/>
        <v/>
      </c>
      <c r="CD238" s="33" t="str">
        <f t="shared" si="63"/>
        <v/>
      </c>
      <c r="CE238" s="33" t="str">
        <f t="shared" si="64"/>
        <v/>
      </c>
      <c r="CF238" s="33" t="str">
        <f t="shared" si="65"/>
        <v/>
      </c>
      <c r="CG238" s="34">
        <f t="shared" si="69"/>
        <v>0</v>
      </c>
      <c r="CH238" s="34">
        <f t="shared" si="70"/>
        <v>0</v>
      </c>
      <c r="CI238" s="34">
        <f t="shared" si="71"/>
        <v>0</v>
      </c>
      <c r="CJ238" s="34">
        <f t="shared" si="72"/>
        <v>0</v>
      </c>
      <c r="CK238" s="34">
        <f t="shared" si="73"/>
        <v>0</v>
      </c>
      <c r="CL238" s="34">
        <f t="shared" si="74"/>
        <v>0</v>
      </c>
      <c r="CM238" s="34"/>
      <c r="CZ238" s="2"/>
    </row>
    <row r="239" spans="1:104" ht="28.5" customHeight="1" x14ac:dyDescent="0.2">
      <c r="A239" s="5764" t="s">
        <v>209</v>
      </c>
      <c r="B239" s="2507" t="s">
        <v>210</v>
      </c>
      <c r="C239" s="2475">
        <f t="shared" si="75"/>
        <v>0</v>
      </c>
      <c r="D239" s="2476">
        <f t="shared" si="76"/>
        <v>0</v>
      </c>
      <c r="E239" s="2474">
        <f t="shared" si="76"/>
        <v>0</v>
      </c>
      <c r="F239" s="2430"/>
      <c r="G239" s="2431"/>
      <c r="H239" s="2430"/>
      <c r="I239" s="2431"/>
      <c r="J239" s="2430"/>
      <c r="K239" s="2431"/>
      <c r="L239" s="2430"/>
      <c r="M239" s="2431"/>
      <c r="N239" s="2430"/>
      <c r="O239" s="2431"/>
      <c r="P239" s="2430"/>
      <c r="Q239" s="2431"/>
      <c r="R239" s="2430"/>
      <c r="S239" s="2431"/>
      <c r="T239" s="2430"/>
      <c r="U239" s="2431"/>
      <c r="V239" s="2430"/>
      <c r="W239" s="2431"/>
      <c r="X239" s="2430"/>
      <c r="Y239" s="2431"/>
      <c r="Z239" s="2430"/>
      <c r="AA239" s="2431"/>
      <c r="AB239" s="2430"/>
      <c r="AC239" s="2431"/>
      <c r="AD239" s="2430"/>
      <c r="AE239" s="2431"/>
      <c r="AF239" s="2430"/>
      <c r="AG239" s="2431"/>
      <c r="AH239" s="2430"/>
      <c r="AI239" s="2431"/>
      <c r="AJ239" s="2508"/>
      <c r="AK239" s="587"/>
      <c r="AL239" s="2430"/>
      <c r="AM239" s="2432"/>
      <c r="AN239" s="363"/>
      <c r="AO239" s="373"/>
      <c r="AP239" s="57"/>
      <c r="AQ239" s="2431"/>
      <c r="AR239" s="2478"/>
      <c r="AS239" s="2430"/>
      <c r="AT239" s="2431"/>
      <c r="AU239" s="2431"/>
      <c r="AV239" s="2431"/>
      <c r="AW239" s="31" t="str">
        <f t="shared" si="68"/>
        <v/>
      </c>
      <c r="AX239" s="32"/>
      <c r="AY239" s="32"/>
      <c r="AZ239" s="32"/>
      <c r="BA239" s="32"/>
      <c r="BB239" s="32"/>
      <c r="BC239" s="32"/>
      <c r="BD239" s="32"/>
      <c r="BE239" s="32"/>
      <c r="BF239" s="32"/>
      <c r="BG239" s="32"/>
      <c r="BH239" s="13"/>
      <c r="BI239" s="13"/>
      <c r="BY239" s="3"/>
      <c r="CA239" s="33" t="str">
        <f t="shared" si="60"/>
        <v/>
      </c>
      <c r="CB239" s="33" t="str">
        <f t="shared" si="61"/>
        <v/>
      </c>
      <c r="CC239" s="33" t="str">
        <f t="shared" si="62"/>
        <v/>
      </c>
      <c r="CD239" s="33" t="str">
        <f t="shared" si="63"/>
        <v/>
      </c>
      <c r="CE239" s="33" t="str">
        <f t="shared" si="64"/>
        <v/>
      </c>
      <c r="CF239" s="33" t="str">
        <f t="shared" si="65"/>
        <v/>
      </c>
      <c r="CG239" s="34">
        <f t="shared" si="69"/>
        <v>0</v>
      </c>
      <c r="CH239" s="34">
        <f t="shared" si="70"/>
        <v>0</v>
      </c>
      <c r="CI239" s="34">
        <f t="shared" si="71"/>
        <v>0</v>
      </c>
      <c r="CJ239" s="34">
        <f t="shared" si="72"/>
        <v>0</v>
      </c>
      <c r="CK239" s="34">
        <f t="shared" si="73"/>
        <v>0</v>
      </c>
      <c r="CL239" s="34">
        <f t="shared" si="74"/>
        <v>0</v>
      </c>
      <c r="CM239" s="34"/>
      <c r="CZ239" s="2"/>
    </row>
    <row r="240" spans="1:104" ht="27" customHeight="1" x14ac:dyDescent="0.2">
      <c r="A240" s="5009"/>
      <c r="B240" s="476" t="s">
        <v>211</v>
      </c>
      <c r="C240" s="441">
        <f t="shared" si="75"/>
        <v>0</v>
      </c>
      <c r="D240" s="442">
        <f t="shared" si="76"/>
        <v>0</v>
      </c>
      <c r="E240" s="1884">
        <f t="shared" si="76"/>
        <v>0</v>
      </c>
      <c r="F240" s="36"/>
      <c r="G240" s="40"/>
      <c r="H240" s="36"/>
      <c r="I240" s="40"/>
      <c r="J240" s="36"/>
      <c r="K240" s="40"/>
      <c r="L240" s="36"/>
      <c r="M240" s="40"/>
      <c r="N240" s="36"/>
      <c r="O240" s="40"/>
      <c r="P240" s="36"/>
      <c r="Q240" s="40"/>
      <c r="R240" s="36"/>
      <c r="S240" s="40"/>
      <c r="T240" s="36"/>
      <c r="U240" s="40"/>
      <c r="V240" s="36"/>
      <c r="W240" s="40"/>
      <c r="X240" s="36"/>
      <c r="Y240" s="40"/>
      <c r="Z240" s="36"/>
      <c r="AA240" s="40"/>
      <c r="AB240" s="36"/>
      <c r="AC240" s="40"/>
      <c r="AD240" s="36"/>
      <c r="AE240" s="40"/>
      <c r="AF240" s="36"/>
      <c r="AG240" s="40"/>
      <c r="AH240" s="36"/>
      <c r="AI240" s="40"/>
      <c r="AJ240" s="58"/>
      <c r="AK240" s="60"/>
      <c r="AL240" s="36"/>
      <c r="AM240" s="347"/>
      <c r="AN240" s="363"/>
      <c r="AO240" s="373"/>
      <c r="AP240" s="57"/>
      <c r="AQ240" s="40"/>
      <c r="AR240" s="240"/>
      <c r="AS240" s="36"/>
      <c r="AT240" s="40"/>
      <c r="AU240" s="40"/>
      <c r="AV240" s="40"/>
      <c r="AW240" s="31" t="str">
        <f t="shared" si="68"/>
        <v/>
      </c>
      <c r="AX240" s="32"/>
      <c r="AY240" s="32"/>
      <c r="AZ240" s="32"/>
      <c r="BA240" s="32"/>
      <c r="BB240" s="32"/>
      <c r="BC240" s="32"/>
      <c r="BD240" s="32"/>
      <c r="BE240" s="32"/>
      <c r="BF240" s="32"/>
      <c r="BG240" s="32"/>
      <c r="BH240" s="13"/>
      <c r="BI240" s="13"/>
      <c r="BY240" s="3"/>
      <c r="CA240" s="33" t="str">
        <f t="shared" si="60"/>
        <v/>
      </c>
      <c r="CB240" s="33" t="str">
        <f t="shared" si="61"/>
        <v/>
      </c>
      <c r="CC240" s="33" t="str">
        <f t="shared" si="62"/>
        <v/>
      </c>
      <c r="CD240" s="33" t="str">
        <f t="shared" si="63"/>
        <v/>
      </c>
      <c r="CE240" s="33" t="str">
        <f t="shared" si="64"/>
        <v/>
      </c>
      <c r="CF240" s="33" t="str">
        <f t="shared" si="65"/>
        <v/>
      </c>
      <c r="CG240" s="34">
        <f t="shared" si="69"/>
        <v>0</v>
      </c>
      <c r="CH240" s="34">
        <f t="shared" si="70"/>
        <v>0</v>
      </c>
      <c r="CI240" s="34">
        <f t="shared" si="71"/>
        <v>0</v>
      </c>
      <c r="CJ240" s="34">
        <f t="shared" si="72"/>
        <v>0</v>
      </c>
      <c r="CK240" s="34">
        <f t="shared" si="73"/>
        <v>0</v>
      </c>
      <c r="CL240" s="34">
        <f t="shared" si="74"/>
        <v>0</v>
      </c>
      <c r="CM240" s="34"/>
      <c r="CZ240" s="2"/>
    </row>
    <row r="241" spans="1:104" ht="17.25" customHeight="1" x14ac:dyDescent="0.2">
      <c r="A241" s="5009"/>
      <c r="B241" s="477" t="s">
        <v>212</v>
      </c>
      <c r="C241" s="454">
        <f t="shared" si="75"/>
        <v>0</v>
      </c>
      <c r="D241" s="455">
        <f t="shared" si="76"/>
        <v>0</v>
      </c>
      <c r="E241" s="1887">
        <f t="shared" si="76"/>
        <v>0</v>
      </c>
      <c r="F241" s="43"/>
      <c r="G241" s="63"/>
      <c r="H241" s="43"/>
      <c r="I241" s="63"/>
      <c r="J241" s="43"/>
      <c r="K241" s="63"/>
      <c r="L241" s="43"/>
      <c r="M241" s="63"/>
      <c r="N241" s="43"/>
      <c r="O241" s="63"/>
      <c r="P241" s="43"/>
      <c r="Q241" s="63"/>
      <c r="R241" s="43"/>
      <c r="S241" s="63"/>
      <c r="T241" s="43"/>
      <c r="U241" s="63"/>
      <c r="V241" s="43"/>
      <c r="W241" s="63"/>
      <c r="X241" s="43"/>
      <c r="Y241" s="63"/>
      <c r="Z241" s="43"/>
      <c r="AA241" s="63"/>
      <c r="AB241" s="43"/>
      <c r="AC241" s="63"/>
      <c r="AD241" s="43"/>
      <c r="AE241" s="63"/>
      <c r="AF241" s="43"/>
      <c r="AG241" s="63"/>
      <c r="AH241" s="43"/>
      <c r="AI241" s="63"/>
      <c r="AJ241" s="43"/>
      <c r="AK241" s="63"/>
      <c r="AL241" s="43"/>
      <c r="AM241" s="456"/>
      <c r="AN241" s="490"/>
      <c r="AO241" s="244"/>
      <c r="AP241" s="63"/>
      <c r="AQ241" s="63"/>
      <c r="AR241" s="298"/>
      <c r="AS241" s="43"/>
      <c r="AT241" s="63"/>
      <c r="AU241" s="63"/>
      <c r="AV241" s="63"/>
      <c r="AW241" s="31" t="str">
        <f t="shared" si="68"/>
        <v/>
      </c>
      <c r="AX241" s="32"/>
      <c r="AY241" s="32"/>
      <c r="AZ241" s="32"/>
      <c r="BA241" s="32"/>
      <c r="BB241" s="32"/>
      <c r="BC241" s="32"/>
      <c r="BD241" s="32"/>
      <c r="BE241" s="32"/>
      <c r="BF241" s="32"/>
      <c r="BG241" s="32"/>
      <c r="BH241" s="13"/>
      <c r="BI241" s="13"/>
      <c r="BY241" s="3"/>
      <c r="CA241" s="33" t="str">
        <f t="shared" si="60"/>
        <v/>
      </c>
      <c r="CB241" s="33" t="str">
        <f t="shared" si="61"/>
        <v/>
      </c>
      <c r="CC241" s="33" t="str">
        <f t="shared" si="62"/>
        <v/>
      </c>
      <c r="CD241" s="33" t="str">
        <f t="shared" si="63"/>
        <v/>
      </c>
      <c r="CE241" s="33" t="str">
        <f t="shared" si="64"/>
        <v/>
      </c>
      <c r="CF241" s="33" t="str">
        <f t="shared" si="65"/>
        <v/>
      </c>
      <c r="CG241" s="34">
        <f t="shared" si="69"/>
        <v>0</v>
      </c>
      <c r="CH241" s="34">
        <f t="shared" si="70"/>
        <v>0</v>
      </c>
      <c r="CI241" s="34">
        <f t="shared" si="71"/>
        <v>0</v>
      </c>
      <c r="CJ241" s="34">
        <f t="shared" si="72"/>
        <v>0</v>
      </c>
      <c r="CK241" s="34">
        <f t="shared" si="73"/>
        <v>0</v>
      </c>
      <c r="CL241" s="34">
        <f t="shared" si="74"/>
        <v>0</v>
      </c>
      <c r="CM241" s="34"/>
      <c r="CZ241" s="2"/>
    </row>
    <row r="242" spans="1:104" ht="18.75" customHeight="1" x14ac:dyDescent="0.2">
      <c r="A242" s="5764" t="s">
        <v>213</v>
      </c>
      <c r="B242" s="2494" t="s">
        <v>214</v>
      </c>
      <c r="C242" s="2475">
        <f t="shared" si="75"/>
        <v>0</v>
      </c>
      <c r="D242" s="2476">
        <f>SUM(F242+H242+J242+L242+N242)</f>
        <v>0</v>
      </c>
      <c r="E242" s="2474">
        <f>SUM(G242+I242+K242+M242+O242)</f>
        <v>0</v>
      </c>
      <c r="F242" s="2430"/>
      <c r="G242" s="2431"/>
      <c r="H242" s="2430"/>
      <c r="I242" s="2431"/>
      <c r="J242" s="2430"/>
      <c r="K242" s="2431"/>
      <c r="L242" s="2430"/>
      <c r="M242" s="2431"/>
      <c r="N242" s="2430"/>
      <c r="O242" s="2431"/>
      <c r="P242" s="2488"/>
      <c r="Q242" s="2489"/>
      <c r="R242" s="2488"/>
      <c r="S242" s="2489"/>
      <c r="T242" s="2488"/>
      <c r="U242" s="2489"/>
      <c r="V242" s="2488"/>
      <c r="W242" s="2489"/>
      <c r="X242" s="2488"/>
      <c r="Y242" s="2489"/>
      <c r="Z242" s="2488"/>
      <c r="AA242" s="2489"/>
      <c r="AB242" s="2488"/>
      <c r="AC242" s="2489"/>
      <c r="AD242" s="2488"/>
      <c r="AE242" s="2489"/>
      <c r="AF242" s="2488"/>
      <c r="AG242" s="2489"/>
      <c r="AH242" s="2488"/>
      <c r="AI242" s="2489"/>
      <c r="AJ242" s="2488"/>
      <c r="AK242" s="2489"/>
      <c r="AL242" s="2488"/>
      <c r="AM242" s="2509"/>
      <c r="AN242" s="2433"/>
      <c r="AO242" s="2495"/>
      <c r="AP242" s="2431"/>
      <c r="AQ242" s="2431"/>
      <c r="AR242" s="2491"/>
      <c r="AS242" s="2430"/>
      <c r="AT242" s="2431"/>
      <c r="AU242" s="2431"/>
      <c r="AV242" s="2431"/>
      <c r="AW242" s="31" t="str">
        <f t="shared" si="68"/>
        <v/>
      </c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13"/>
      <c r="BI242" s="13"/>
      <c r="BY242" s="3"/>
      <c r="CA242" s="33"/>
      <c r="CB242" s="33"/>
      <c r="CC242" s="33" t="str">
        <f t="shared" si="62"/>
        <v/>
      </c>
      <c r="CD242" s="33" t="str">
        <f t="shared" si="63"/>
        <v/>
      </c>
      <c r="CE242" s="33" t="str">
        <f t="shared" si="64"/>
        <v/>
      </c>
      <c r="CF242" s="33" t="str">
        <f t="shared" si="65"/>
        <v/>
      </c>
      <c r="CG242" s="34">
        <v>0</v>
      </c>
      <c r="CH242" s="34">
        <v>0</v>
      </c>
      <c r="CI242" s="34">
        <f t="shared" si="71"/>
        <v>0</v>
      </c>
      <c r="CJ242" s="34">
        <f t="shared" si="72"/>
        <v>0</v>
      </c>
      <c r="CK242" s="34">
        <f t="shared" si="73"/>
        <v>0</v>
      </c>
      <c r="CL242" s="34">
        <f>IF(AND(C242&lt;&gt;0,OR(AQ242="",AS242="",AT242="",AU242="",AV242="")),1,0)</f>
        <v>0</v>
      </c>
      <c r="CM242" s="34"/>
      <c r="CZ242" s="2"/>
    </row>
    <row r="243" spans="1:104" ht="26.25" customHeight="1" x14ac:dyDescent="0.2">
      <c r="A243" s="5009"/>
      <c r="B243" s="286" t="s">
        <v>215</v>
      </c>
      <c r="C243" s="441">
        <f t="shared" si="75"/>
        <v>0</v>
      </c>
      <c r="D243" s="442">
        <f t="shared" ref="D243:E245" si="77">SUM(F243+H243+J243+L243+N243)</f>
        <v>0</v>
      </c>
      <c r="E243" s="1884">
        <f t="shared" si="77"/>
        <v>0</v>
      </c>
      <c r="F243" s="36"/>
      <c r="G243" s="40"/>
      <c r="H243" s="36"/>
      <c r="I243" s="40"/>
      <c r="J243" s="36"/>
      <c r="K243" s="40"/>
      <c r="L243" s="36"/>
      <c r="M243" s="40"/>
      <c r="N243" s="36"/>
      <c r="O243" s="40"/>
      <c r="P243" s="379"/>
      <c r="Q243" s="380"/>
      <c r="R243" s="379"/>
      <c r="S243" s="380"/>
      <c r="T243" s="379"/>
      <c r="U243" s="380"/>
      <c r="V243" s="379"/>
      <c r="W243" s="380"/>
      <c r="X243" s="379"/>
      <c r="Y243" s="380"/>
      <c r="Z243" s="379"/>
      <c r="AA243" s="380"/>
      <c r="AB243" s="379"/>
      <c r="AC243" s="380"/>
      <c r="AD243" s="379"/>
      <c r="AE243" s="380"/>
      <c r="AF243" s="379"/>
      <c r="AG243" s="380"/>
      <c r="AH243" s="379"/>
      <c r="AI243" s="380"/>
      <c r="AJ243" s="379"/>
      <c r="AK243" s="380"/>
      <c r="AL243" s="379"/>
      <c r="AM243" s="501"/>
      <c r="AN243" s="363"/>
      <c r="AO243" s="373"/>
      <c r="AP243" s="57"/>
      <c r="AQ243" s="40"/>
      <c r="AR243" s="502"/>
      <c r="AS243" s="36"/>
      <c r="AT243" s="40"/>
      <c r="AU243" s="40"/>
      <c r="AV243" s="40"/>
      <c r="AW243" s="31" t="str">
        <f t="shared" si="68"/>
        <v/>
      </c>
      <c r="AX243" s="32"/>
      <c r="AY243" s="32"/>
      <c r="AZ243" s="32"/>
      <c r="BA243" s="32"/>
      <c r="BB243" s="32"/>
      <c r="BC243" s="32"/>
      <c r="BD243" s="32"/>
      <c r="BE243" s="13"/>
      <c r="BF243" s="13"/>
      <c r="BY243" s="3"/>
      <c r="CA243" s="33" t="str">
        <f t="shared" si="60"/>
        <v/>
      </c>
      <c r="CB243" s="33"/>
      <c r="CC243" s="33" t="str">
        <f t="shared" si="62"/>
        <v/>
      </c>
      <c r="CD243" s="33" t="str">
        <f t="shared" si="63"/>
        <v/>
      </c>
      <c r="CE243" s="33" t="str">
        <f t="shared" si="64"/>
        <v/>
      </c>
      <c r="CF243" s="33" t="str">
        <f t="shared" si="65"/>
        <v/>
      </c>
      <c r="CG243" s="34">
        <f t="shared" si="69"/>
        <v>0</v>
      </c>
      <c r="CH243" s="34"/>
      <c r="CI243" s="34">
        <f t="shared" si="71"/>
        <v>0</v>
      </c>
      <c r="CJ243" s="34">
        <f t="shared" si="72"/>
        <v>0</v>
      </c>
      <c r="CK243" s="34">
        <f t="shared" si="73"/>
        <v>0</v>
      </c>
      <c r="CL243" s="34">
        <f>IF(AND(C243&lt;&gt;0,OR(AQ243="",AS243="",AT243="",AU243="",AV243="")),1,0)</f>
        <v>0</v>
      </c>
      <c r="CM243" s="34"/>
      <c r="CZ243" s="2"/>
    </row>
    <row r="244" spans="1:104" ht="28.5" customHeight="1" x14ac:dyDescent="0.2">
      <c r="A244" s="5009"/>
      <c r="B244" s="286" t="s">
        <v>216</v>
      </c>
      <c r="C244" s="441">
        <f t="shared" si="75"/>
        <v>0</v>
      </c>
      <c r="D244" s="442">
        <f t="shared" si="77"/>
        <v>0</v>
      </c>
      <c r="E244" s="1884">
        <f t="shared" si="77"/>
        <v>0</v>
      </c>
      <c r="F244" s="36"/>
      <c r="G244" s="40"/>
      <c r="H244" s="36"/>
      <c r="I244" s="40"/>
      <c r="J244" s="36"/>
      <c r="K244" s="40"/>
      <c r="L244" s="36"/>
      <c r="M244" s="40"/>
      <c r="N244" s="36"/>
      <c r="O244" s="40"/>
      <c r="P244" s="379"/>
      <c r="Q244" s="380"/>
      <c r="R244" s="379"/>
      <c r="S244" s="380"/>
      <c r="T244" s="379"/>
      <c r="U244" s="380"/>
      <c r="V244" s="379"/>
      <c r="W244" s="380"/>
      <c r="X244" s="379"/>
      <c r="Y244" s="380"/>
      <c r="Z244" s="379"/>
      <c r="AA244" s="380"/>
      <c r="AB244" s="379"/>
      <c r="AC244" s="380"/>
      <c r="AD244" s="379"/>
      <c r="AE244" s="380"/>
      <c r="AF244" s="379"/>
      <c r="AG244" s="380"/>
      <c r="AH244" s="379"/>
      <c r="AI244" s="380"/>
      <c r="AJ244" s="379"/>
      <c r="AK244" s="380"/>
      <c r="AL244" s="379"/>
      <c r="AM244" s="501"/>
      <c r="AN244" s="363"/>
      <c r="AO244" s="373"/>
      <c r="AP244" s="57"/>
      <c r="AQ244" s="40"/>
      <c r="AR244" s="502"/>
      <c r="AS244" s="36"/>
      <c r="AT244" s="40"/>
      <c r="AU244" s="40"/>
      <c r="AV244" s="40"/>
      <c r="AW244" s="31" t="str">
        <f t="shared" si="68"/>
        <v/>
      </c>
      <c r="AX244" s="32"/>
      <c r="AY244" s="32"/>
      <c r="AZ244" s="32"/>
      <c r="BA244" s="32"/>
      <c r="BB244" s="32"/>
      <c r="BC244" s="32"/>
      <c r="BD244" s="32"/>
      <c r="BE244" s="13"/>
      <c r="BF244" s="13"/>
      <c r="BY244" s="3"/>
      <c r="CA244" s="33" t="str">
        <f t="shared" si="60"/>
        <v/>
      </c>
      <c r="CB244" s="33"/>
      <c r="CC244" s="33" t="str">
        <f t="shared" si="62"/>
        <v/>
      </c>
      <c r="CD244" s="33" t="str">
        <f t="shared" si="63"/>
        <v/>
      </c>
      <c r="CE244" s="33" t="str">
        <f t="shared" si="64"/>
        <v/>
      </c>
      <c r="CF244" s="33" t="str">
        <f t="shared" si="65"/>
        <v/>
      </c>
      <c r="CG244" s="34">
        <f t="shared" si="69"/>
        <v>0</v>
      </c>
      <c r="CH244" s="34"/>
      <c r="CI244" s="34">
        <f t="shared" si="71"/>
        <v>0</v>
      </c>
      <c r="CJ244" s="34">
        <f t="shared" si="72"/>
        <v>0</v>
      </c>
      <c r="CK244" s="34">
        <f t="shared" si="73"/>
        <v>0</v>
      </c>
      <c r="CL244" s="34">
        <f>IF(AND(C244&lt;&gt;0,OR(AQ244="",AS244="",AT244="",AU244="",AV244="")),1,0)</f>
        <v>0</v>
      </c>
      <c r="CM244" s="34"/>
      <c r="CZ244" s="2"/>
    </row>
    <row r="245" spans="1:104" ht="47.25" customHeight="1" x14ac:dyDescent="0.2">
      <c r="A245" s="5009"/>
      <c r="B245" s="477" t="s">
        <v>217</v>
      </c>
      <c r="C245" s="454">
        <f t="shared" si="75"/>
        <v>0</v>
      </c>
      <c r="D245" s="455">
        <f t="shared" si="77"/>
        <v>0</v>
      </c>
      <c r="E245" s="1887">
        <f t="shared" si="77"/>
        <v>0</v>
      </c>
      <c r="F245" s="43"/>
      <c r="G245" s="63"/>
      <c r="H245" s="43"/>
      <c r="I245" s="63"/>
      <c r="J245" s="43"/>
      <c r="K245" s="63"/>
      <c r="L245" s="43"/>
      <c r="M245" s="63"/>
      <c r="N245" s="43"/>
      <c r="O245" s="63"/>
      <c r="P245" s="383"/>
      <c r="Q245" s="384"/>
      <c r="R245" s="383"/>
      <c r="S245" s="384"/>
      <c r="T245" s="383"/>
      <c r="U245" s="384"/>
      <c r="V245" s="383"/>
      <c r="W245" s="384"/>
      <c r="X245" s="383"/>
      <c r="Y245" s="384"/>
      <c r="Z245" s="383"/>
      <c r="AA245" s="384"/>
      <c r="AB245" s="383"/>
      <c r="AC245" s="384"/>
      <c r="AD245" s="383"/>
      <c r="AE245" s="384"/>
      <c r="AF245" s="383"/>
      <c r="AG245" s="384"/>
      <c r="AH245" s="383"/>
      <c r="AI245" s="384"/>
      <c r="AJ245" s="383"/>
      <c r="AK245" s="384"/>
      <c r="AL245" s="383"/>
      <c r="AM245" s="503"/>
      <c r="AN245" s="363"/>
      <c r="AO245" s="373"/>
      <c r="AP245" s="48"/>
      <c r="AQ245" s="43"/>
      <c r="AR245" s="504"/>
      <c r="AS245" s="43"/>
      <c r="AT245" s="63"/>
      <c r="AU245" s="63"/>
      <c r="AV245" s="63"/>
      <c r="AW245" s="31" t="str">
        <f t="shared" si="68"/>
        <v/>
      </c>
      <c r="AX245" s="32"/>
      <c r="AY245" s="32"/>
      <c r="AZ245" s="32"/>
      <c r="BA245" s="32"/>
      <c r="BB245" s="32"/>
      <c r="BC245" s="32"/>
      <c r="BD245" s="32"/>
      <c r="BE245" s="13"/>
      <c r="BF245" s="13"/>
      <c r="BY245" s="3"/>
      <c r="CA245" s="33" t="str">
        <f t="shared" si="60"/>
        <v/>
      </c>
      <c r="CB245" s="33"/>
      <c r="CC245" s="33" t="str">
        <f t="shared" si="62"/>
        <v/>
      </c>
      <c r="CD245" s="33" t="str">
        <f t="shared" si="63"/>
        <v/>
      </c>
      <c r="CE245" s="33" t="str">
        <f t="shared" si="64"/>
        <v/>
      </c>
      <c r="CF245" s="33" t="str">
        <f t="shared" si="65"/>
        <v/>
      </c>
      <c r="CG245" s="34">
        <f t="shared" si="69"/>
        <v>0</v>
      </c>
      <c r="CH245" s="34"/>
      <c r="CI245" s="34">
        <f t="shared" si="71"/>
        <v>0</v>
      </c>
      <c r="CJ245" s="34">
        <f t="shared" si="72"/>
        <v>0</v>
      </c>
      <c r="CK245" s="34">
        <f t="shared" si="73"/>
        <v>0</v>
      </c>
      <c r="CL245" s="34">
        <f>IF(AND(C245&lt;&gt;0,OR(AQ245="",AS245="",AT245="",AU245="",AV245="")),1,0)</f>
        <v>0</v>
      </c>
      <c r="CM245" s="34"/>
      <c r="CZ245" s="2"/>
    </row>
    <row r="246" spans="1:104" ht="22.5" customHeight="1" x14ac:dyDescent="0.2">
      <c r="A246" s="5764" t="s">
        <v>218</v>
      </c>
      <c r="B246" s="2510" t="s">
        <v>248</v>
      </c>
      <c r="C246" s="436">
        <f t="shared" si="75"/>
        <v>2</v>
      </c>
      <c r="D246" s="437">
        <f t="shared" ref="D246:E264" si="78">SUM(F246+H246+J246+L246+N246+P246+R246+T246+V246+X246+Z246+AB246+AD246+AF246+AH246+AJ246+AL246)</f>
        <v>1</v>
      </c>
      <c r="E246" s="1889">
        <f>SUM(G246+I246+K246+M246+O246+Q246+S246+U246+W246+Y246+AA246+AC246+AE246+AG246+AI246+AK246+AM246)</f>
        <v>1</v>
      </c>
      <c r="F246" s="55">
        <v>0</v>
      </c>
      <c r="G246" s="57">
        <v>0</v>
      </c>
      <c r="H246" s="55">
        <v>0</v>
      </c>
      <c r="I246" s="57">
        <v>0</v>
      </c>
      <c r="J246" s="55">
        <v>1</v>
      </c>
      <c r="K246" s="57">
        <v>0</v>
      </c>
      <c r="L246" s="55">
        <v>0</v>
      </c>
      <c r="M246" s="57">
        <v>1</v>
      </c>
      <c r="N246" s="55">
        <v>0</v>
      </c>
      <c r="O246" s="57">
        <v>0</v>
      </c>
      <c r="P246" s="55">
        <v>0</v>
      </c>
      <c r="Q246" s="57">
        <v>0</v>
      </c>
      <c r="R246" s="55">
        <v>0</v>
      </c>
      <c r="S246" s="57">
        <v>0</v>
      </c>
      <c r="T246" s="55">
        <v>0</v>
      </c>
      <c r="U246" s="57">
        <v>0</v>
      </c>
      <c r="V246" s="55">
        <v>0</v>
      </c>
      <c r="W246" s="57">
        <v>0</v>
      </c>
      <c r="X246" s="55">
        <v>0</v>
      </c>
      <c r="Y246" s="57">
        <v>0</v>
      </c>
      <c r="Z246" s="55">
        <v>0</v>
      </c>
      <c r="AA246" s="57">
        <v>0</v>
      </c>
      <c r="AB246" s="55">
        <v>0</v>
      </c>
      <c r="AC246" s="57">
        <v>0</v>
      </c>
      <c r="AD246" s="55">
        <v>0</v>
      </c>
      <c r="AE246" s="57">
        <v>0</v>
      </c>
      <c r="AF246" s="55">
        <v>0</v>
      </c>
      <c r="AG246" s="57">
        <v>0</v>
      </c>
      <c r="AH246" s="55">
        <v>0</v>
      </c>
      <c r="AI246" s="57">
        <v>0</v>
      </c>
      <c r="AJ246" s="55">
        <v>0</v>
      </c>
      <c r="AK246" s="57">
        <v>0</v>
      </c>
      <c r="AL246" s="55">
        <v>0</v>
      </c>
      <c r="AM246" s="2496">
        <v>0</v>
      </c>
      <c r="AN246" s="2495">
        <v>0</v>
      </c>
      <c r="AO246" s="2434">
        <v>0</v>
      </c>
      <c r="AP246" s="2449">
        <v>2</v>
      </c>
      <c r="AQ246" s="57">
        <v>0</v>
      </c>
      <c r="AR246" s="57">
        <v>0</v>
      </c>
      <c r="AS246" s="2430">
        <v>0</v>
      </c>
      <c r="AT246" s="40">
        <v>0</v>
      </c>
      <c r="AU246" s="40">
        <v>2</v>
      </c>
      <c r="AV246" s="40">
        <v>0</v>
      </c>
      <c r="AW246" s="31" t="str">
        <f t="shared" si="68"/>
        <v/>
      </c>
      <c r="AX246" s="32"/>
      <c r="AY246" s="32"/>
      <c r="AZ246" s="32"/>
      <c r="BA246" s="32"/>
      <c r="BB246" s="32"/>
      <c r="BC246" s="32"/>
      <c r="BD246" s="32"/>
      <c r="BE246" s="13"/>
      <c r="BF246" s="13"/>
      <c r="BY246" s="3"/>
      <c r="CA246" s="33" t="str">
        <f t="shared" si="60"/>
        <v/>
      </c>
      <c r="CB246" s="33" t="str">
        <f t="shared" si="61"/>
        <v/>
      </c>
      <c r="CC246" s="33" t="str">
        <f t="shared" si="62"/>
        <v/>
      </c>
      <c r="CD246" s="33" t="str">
        <f t="shared" si="63"/>
        <v/>
      </c>
      <c r="CE246" s="33" t="str">
        <f t="shared" si="64"/>
        <v/>
      </c>
      <c r="CF246" s="33" t="str">
        <f t="shared" si="65"/>
        <v/>
      </c>
      <c r="CG246" s="34">
        <f t="shared" si="69"/>
        <v>0</v>
      </c>
      <c r="CH246" s="34">
        <f t="shared" si="70"/>
        <v>0</v>
      </c>
      <c r="CI246" s="34">
        <f t="shared" si="71"/>
        <v>0</v>
      </c>
      <c r="CJ246" s="34">
        <f t="shared" si="72"/>
        <v>0</v>
      </c>
      <c r="CK246" s="34">
        <f t="shared" si="73"/>
        <v>0</v>
      </c>
      <c r="CL246" s="34">
        <f t="shared" si="74"/>
        <v>0</v>
      </c>
      <c r="CM246" s="34"/>
      <c r="CZ246" s="2"/>
    </row>
    <row r="247" spans="1:104" ht="19.5" customHeight="1" x14ac:dyDescent="0.2">
      <c r="A247" s="5009"/>
      <c r="B247" s="1885" t="s">
        <v>220</v>
      </c>
      <c r="C247" s="441">
        <f t="shared" si="75"/>
        <v>0</v>
      </c>
      <c r="D247" s="442">
        <f t="shared" si="78"/>
        <v>0</v>
      </c>
      <c r="E247" s="1884">
        <f t="shared" si="78"/>
        <v>0</v>
      </c>
      <c r="F247" s="36">
        <v>0</v>
      </c>
      <c r="G247" s="40">
        <v>0</v>
      </c>
      <c r="H247" s="36">
        <v>0</v>
      </c>
      <c r="I247" s="40">
        <v>0</v>
      </c>
      <c r="J247" s="36">
        <v>0</v>
      </c>
      <c r="K247" s="40">
        <v>0</v>
      </c>
      <c r="L247" s="36">
        <v>0</v>
      </c>
      <c r="M247" s="40">
        <v>0</v>
      </c>
      <c r="N247" s="36">
        <v>0</v>
      </c>
      <c r="O247" s="40">
        <v>0</v>
      </c>
      <c r="P247" s="36">
        <v>0</v>
      </c>
      <c r="Q247" s="40">
        <v>0</v>
      </c>
      <c r="R247" s="36">
        <v>0</v>
      </c>
      <c r="S247" s="40">
        <v>0</v>
      </c>
      <c r="T247" s="36">
        <v>0</v>
      </c>
      <c r="U247" s="40">
        <v>0</v>
      </c>
      <c r="V247" s="36">
        <v>0</v>
      </c>
      <c r="W247" s="40">
        <v>0</v>
      </c>
      <c r="X247" s="36">
        <v>0</v>
      </c>
      <c r="Y247" s="40">
        <v>0</v>
      </c>
      <c r="Z247" s="36">
        <v>0</v>
      </c>
      <c r="AA247" s="40">
        <v>0</v>
      </c>
      <c r="AB247" s="36">
        <v>0</v>
      </c>
      <c r="AC247" s="40">
        <v>0</v>
      </c>
      <c r="AD247" s="36">
        <v>0</v>
      </c>
      <c r="AE247" s="40">
        <v>0</v>
      </c>
      <c r="AF247" s="36">
        <v>0</v>
      </c>
      <c r="AG247" s="40">
        <v>0</v>
      </c>
      <c r="AH247" s="36">
        <v>0</v>
      </c>
      <c r="AI247" s="40">
        <v>0</v>
      </c>
      <c r="AJ247" s="36">
        <v>0</v>
      </c>
      <c r="AK247" s="40">
        <v>0</v>
      </c>
      <c r="AL247" s="36">
        <v>0</v>
      </c>
      <c r="AM247" s="39">
        <v>0</v>
      </c>
      <c r="AN247" s="237">
        <v>0</v>
      </c>
      <c r="AO247" s="37">
        <v>0</v>
      </c>
      <c r="AP247" s="41">
        <v>0</v>
      </c>
      <c r="AQ247" s="40">
        <v>0</v>
      </c>
      <c r="AR247" s="40">
        <v>0</v>
      </c>
      <c r="AS247" s="36">
        <v>0</v>
      </c>
      <c r="AT247" s="40">
        <v>0</v>
      </c>
      <c r="AU247" s="40">
        <v>0</v>
      </c>
      <c r="AV247" s="40">
        <v>0</v>
      </c>
      <c r="AW247" s="31" t="str">
        <f t="shared" si="68"/>
        <v/>
      </c>
      <c r="AX247" s="32"/>
      <c r="AY247" s="32"/>
      <c r="AZ247" s="32"/>
      <c r="BA247" s="32"/>
      <c r="BB247" s="32"/>
      <c r="BC247" s="32"/>
      <c r="BD247" s="32"/>
      <c r="BE247" s="13"/>
      <c r="BF247" s="13"/>
      <c r="BY247" s="3"/>
      <c r="CA247" s="33" t="str">
        <f t="shared" si="60"/>
        <v/>
      </c>
      <c r="CB247" s="33" t="str">
        <f t="shared" si="61"/>
        <v/>
      </c>
      <c r="CC247" s="33" t="str">
        <f t="shared" si="62"/>
        <v/>
      </c>
      <c r="CD247" s="33" t="str">
        <f t="shared" si="63"/>
        <v/>
      </c>
      <c r="CE247" s="33" t="str">
        <f t="shared" si="64"/>
        <v/>
      </c>
      <c r="CF247" s="33" t="str">
        <f t="shared" si="65"/>
        <v/>
      </c>
      <c r="CG247" s="34">
        <f t="shared" si="69"/>
        <v>0</v>
      </c>
      <c r="CH247" s="34">
        <f t="shared" si="70"/>
        <v>0</v>
      </c>
      <c r="CI247" s="34">
        <f t="shared" si="71"/>
        <v>0</v>
      </c>
      <c r="CJ247" s="34">
        <f t="shared" si="72"/>
        <v>0</v>
      </c>
      <c r="CK247" s="34">
        <f t="shared" si="73"/>
        <v>0</v>
      </c>
      <c r="CL247" s="34">
        <f t="shared" si="74"/>
        <v>0</v>
      </c>
      <c r="CM247" s="34"/>
      <c r="CZ247" s="2"/>
    </row>
    <row r="248" spans="1:104" ht="18.75" customHeight="1" x14ac:dyDescent="0.2">
      <c r="A248" s="5009"/>
      <c r="B248" s="1885" t="s">
        <v>221</v>
      </c>
      <c r="C248" s="441">
        <f t="shared" si="75"/>
        <v>1</v>
      </c>
      <c r="D248" s="442">
        <f t="shared" si="78"/>
        <v>0</v>
      </c>
      <c r="E248" s="1884">
        <f t="shared" si="78"/>
        <v>1</v>
      </c>
      <c r="F248" s="36">
        <v>0</v>
      </c>
      <c r="G248" s="40">
        <v>0</v>
      </c>
      <c r="H248" s="36">
        <v>0</v>
      </c>
      <c r="I248" s="40">
        <v>0</v>
      </c>
      <c r="J248" s="36">
        <v>0</v>
      </c>
      <c r="K248" s="40">
        <v>0</v>
      </c>
      <c r="L248" s="36">
        <v>0</v>
      </c>
      <c r="M248" s="40">
        <v>0</v>
      </c>
      <c r="N248" s="36">
        <v>0</v>
      </c>
      <c r="O248" s="40">
        <v>0</v>
      </c>
      <c r="P248" s="36">
        <v>0</v>
      </c>
      <c r="Q248" s="40">
        <v>0</v>
      </c>
      <c r="R248" s="36">
        <v>0</v>
      </c>
      <c r="S248" s="40">
        <v>1</v>
      </c>
      <c r="T248" s="36">
        <v>0</v>
      </c>
      <c r="U248" s="40">
        <v>0</v>
      </c>
      <c r="V248" s="36">
        <v>0</v>
      </c>
      <c r="W248" s="40">
        <v>0</v>
      </c>
      <c r="X248" s="36">
        <v>0</v>
      </c>
      <c r="Y248" s="40">
        <v>0</v>
      </c>
      <c r="Z248" s="36">
        <v>0</v>
      </c>
      <c r="AA248" s="40">
        <v>0</v>
      </c>
      <c r="AB248" s="36">
        <v>0</v>
      </c>
      <c r="AC248" s="40">
        <v>0</v>
      </c>
      <c r="AD248" s="36">
        <v>0</v>
      </c>
      <c r="AE248" s="40">
        <v>0</v>
      </c>
      <c r="AF248" s="36">
        <v>0</v>
      </c>
      <c r="AG248" s="40">
        <v>0</v>
      </c>
      <c r="AH248" s="36">
        <v>0</v>
      </c>
      <c r="AI248" s="40">
        <v>0</v>
      </c>
      <c r="AJ248" s="36">
        <v>0</v>
      </c>
      <c r="AK248" s="40">
        <v>0</v>
      </c>
      <c r="AL248" s="36">
        <v>0</v>
      </c>
      <c r="AM248" s="39">
        <v>0</v>
      </c>
      <c r="AN248" s="237">
        <v>0</v>
      </c>
      <c r="AO248" s="37">
        <v>0</v>
      </c>
      <c r="AP248" s="41">
        <v>0</v>
      </c>
      <c r="AQ248" s="40">
        <v>0</v>
      </c>
      <c r="AR248" s="40">
        <v>0</v>
      </c>
      <c r="AS248" s="36">
        <v>0</v>
      </c>
      <c r="AT248" s="40">
        <v>0</v>
      </c>
      <c r="AU248" s="40">
        <v>0</v>
      </c>
      <c r="AV248" s="40">
        <v>0</v>
      </c>
      <c r="AW248" s="31" t="str">
        <f t="shared" si="68"/>
        <v/>
      </c>
      <c r="AX248" s="32"/>
      <c r="AY248" s="32"/>
      <c r="AZ248" s="32"/>
      <c r="BA248" s="32"/>
      <c r="BB248" s="32"/>
      <c r="BC248" s="32"/>
      <c r="BD248" s="32"/>
      <c r="BE248" s="13"/>
      <c r="BF248" s="13"/>
      <c r="BY248" s="3"/>
      <c r="CA248" s="33" t="str">
        <f t="shared" si="60"/>
        <v/>
      </c>
      <c r="CB248" s="33" t="str">
        <f t="shared" si="61"/>
        <v/>
      </c>
      <c r="CC248" s="33" t="str">
        <f t="shared" si="62"/>
        <v/>
      </c>
      <c r="CD248" s="33" t="str">
        <f t="shared" si="63"/>
        <v/>
      </c>
      <c r="CE248" s="33" t="str">
        <f t="shared" si="64"/>
        <v/>
      </c>
      <c r="CF248" s="33" t="str">
        <f t="shared" si="65"/>
        <v/>
      </c>
      <c r="CG248" s="34">
        <f t="shared" si="69"/>
        <v>0</v>
      </c>
      <c r="CH248" s="34">
        <f t="shared" si="70"/>
        <v>0</v>
      </c>
      <c r="CI248" s="34">
        <f t="shared" si="71"/>
        <v>0</v>
      </c>
      <c r="CJ248" s="34">
        <f t="shared" si="72"/>
        <v>0</v>
      </c>
      <c r="CK248" s="34">
        <f t="shared" si="73"/>
        <v>0</v>
      </c>
      <c r="CL248" s="34">
        <f t="shared" si="74"/>
        <v>0</v>
      </c>
      <c r="CM248" s="34"/>
      <c r="CZ248" s="2"/>
    </row>
    <row r="249" spans="1:104" ht="18.75" customHeight="1" x14ac:dyDescent="0.2">
      <c r="A249" s="5009"/>
      <c r="B249" s="1885" t="s">
        <v>222</v>
      </c>
      <c r="C249" s="441">
        <f t="shared" si="75"/>
        <v>0</v>
      </c>
      <c r="D249" s="442">
        <f t="shared" si="78"/>
        <v>0</v>
      </c>
      <c r="E249" s="1884">
        <f t="shared" si="78"/>
        <v>0</v>
      </c>
      <c r="F249" s="36">
        <v>0</v>
      </c>
      <c r="G249" s="40">
        <v>0</v>
      </c>
      <c r="H249" s="36">
        <v>0</v>
      </c>
      <c r="I249" s="40">
        <v>0</v>
      </c>
      <c r="J249" s="36">
        <v>0</v>
      </c>
      <c r="K249" s="40">
        <v>0</v>
      </c>
      <c r="L249" s="36">
        <v>0</v>
      </c>
      <c r="M249" s="40">
        <v>0</v>
      </c>
      <c r="N249" s="36">
        <v>0</v>
      </c>
      <c r="O249" s="40">
        <v>0</v>
      </c>
      <c r="P249" s="36">
        <v>0</v>
      </c>
      <c r="Q249" s="40">
        <v>0</v>
      </c>
      <c r="R249" s="36">
        <v>0</v>
      </c>
      <c r="S249" s="40">
        <v>0</v>
      </c>
      <c r="T249" s="36">
        <v>0</v>
      </c>
      <c r="U249" s="40">
        <v>0</v>
      </c>
      <c r="V249" s="36">
        <v>0</v>
      </c>
      <c r="W249" s="40">
        <v>0</v>
      </c>
      <c r="X249" s="36">
        <v>0</v>
      </c>
      <c r="Y249" s="40">
        <v>0</v>
      </c>
      <c r="Z249" s="36">
        <v>0</v>
      </c>
      <c r="AA249" s="40">
        <v>0</v>
      </c>
      <c r="AB249" s="36">
        <v>0</v>
      </c>
      <c r="AC249" s="40">
        <v>0</v>
      </c>
      <c r="AD249" s="36">
        <v>0</v>
      </c>
      <c r="AE249" s="40">
        <v>0</v>
      </c>
      <c r="AF249" s="36">
        <v>0</v>
      </c>
      <c r="AG249" s="40">
        <v>0</v>
      </c>
      <c r="AH249" s="36">
        <v>0</v>
      </c>
      <c r="AI249" s="40">
        <v>0</v>
      </c>
      <c r="AJ249" s="36">
        <v>0</v>
      </c>
      <c r="AK249" s="40">
        <v>0</v>
      </c>
      <c r="AL249" s="36">
        <v>0</v>
      </c>
      <c r="AM249" s="39">
        <v>0</v>
      </c>
      <c r="AN249" s="237">
        <v>0</v>
      </c>
      <c r="AO249" s="37">
        <v>0</v>
      </c>
      <c r="AP249" s="41">
        <v>0</v>
      </c>
      <c r="AQ249" s="40">
        <v>0</v>
      </c>
      <c r="AR249" s="40">
        <v>0</v>
      </c>
      <c r="AS249" s="36">
        <v>0</v>
      </c>
      <c r="AT249" s="40">
        <v>0</v>
      </c>
      <c r="AU249" s="40">
        <v>0</v>
      </c>
      <c r="AV249" s="40">
        <v>0</v>
      </c>
      <c r="AW249" s="31" t="str">
        <f t="shared" si="68"/>
        <v/>
      </c>
      <c r="AX249" s="32"/>
      <c r="AY249" s="32"/>
      <c r="AZ249" s="32"/>
      <c r="BA249" s="32"/>
      <c r="BB249" s="32"/>
      <c r="BC249" s="32"/>
      <c r="BD249" s="32"/>
      <c r="BE249" s="32"/>
      <c r="BF249" s="32"/>
      <c r="BG249" s="32"/>
      <c r="BH249" s="13"/>
      <c r="BI249" s="13"/>
      <c r="BY249" s="3"/>
      <c r="CA249" s="33" t="str">
        <f t="shared" si="60"/>
        <v/>
      </c>
      <c r="CB249" s="33" t="str">
        <f t="shared" si="61"/>
        <v/>
      </c>
      <c r="CC249" s="33" t="str">
        <f t="shared" si="62"/>
        <v/>
      </c>
      <c r="CD249" s="33" t="str">
        <f t="shared" si="63"/>
        <v/>
      </c>
      <c r="CE249" s="33" t="str">
        <f t="shared" si="64"/>
        <v/>
      </c>
      <c r="CF249" s="33" t="str">
        <f t="shared" si="65"/>
        <v/>
      </c>
      <c r="CG249" s="34">
        <f t="shared" si="69"/>
        <v>0</v>
      </c>
      <c r="CH249" s="34">
        <f t="shared" si="70"/>
        <v>0</v>
      </c>
      <c r="CI249" s="34">
        <f t="shared" si="71"/>
        <v>0</v>
      </c>
      <c r="CJ249" s="34">
        <f t="shared" si="72"/>
        <v>0</v>
      </c>
      <c r="CK249" s="34">
        <f t="shared" si="73"/>
        <v>0</v>
      </c>
      <c r="CL249" s="34">
        <f t="shared" si="74"/>
        <v>0</v>
      </c>
      <c r="CM249" s="34"/>
      <c r="CZ249" s="2"/>
    </row>
    <row r="250" spans="1:104" ht="27.75" customHeight="1" x14ac:dyDescent="0.2">
      <c r="A250" s="5009"/>
      <c r="B250" s="1885" t="s">
        <v>223</v>
      </c>
      <c r="C250" s="436">
        <f t="shared" si="75"/>
        <v>0</v>
      </c>
      <c r="D250" s="437">
        <f t="shared" si="78"/>
        <v>0</v>
      </c>
      <c r="E250" s="1889">
        <f t="shared" si="78"/>
        <v>0</v>
      </c>
      <c r="F250" s="36">
        <v>0</v>
      </c>
      <c r="G250" s="40">
        <v>0</v>
      </c>
      <c r="H250" s="36">
        <v>0</v>
      </c>
      <c r="I250" s="40">
        <v>0</v>
      </c>
      <c r="J250" s="36">
        <v>0</v>
      </c>
      <c r="K250" s="40">
        <v>0</v>
      </c>
      <c r="L250" s="36">
        <v>0</v>
      </c>
      <c r="M250" s="40">
        <v>0</v>
      </c>
      <c r="N250" s="36">
        <v>0</v>
      </c>
      <c r="O250" s="40">
        <v>0</v>
      </c>
      <c r="P250" s="36">
        <v>0</v>
      </c>
      <c r="Q250" s="40">
        <v>0</v>
      </c>
      <c r="R250" s="36">
        <v>0</v>
      </c>
      <c r="S250" s="40">
        <v>0</v>
      </c>
      <c r="T250" s="36">
        <v>0</v>
      </c>
      <c r="U250" s="40">
        <v>0</v>
      </c>
      <c r="V250" s="36">
        <v>0</v>
      </c>
      <c r="W250" s="40">
        <v>0</v>
      </c>
      <c r="X250" s="36">
        <v>0</v>
      </c>
      <c r="Y250" s="40">
        <v>0</v>
      </c>
      <c r="Z250" s="36">
        <v>0</v>
      </c>
      <c r="AA250" s="40">
        <v>0</v>
      </c>
      <c r="AB250" s="36">
        <v>0</v>
      </c>
      <c r="AC250" s="40">
        <v>0</v>
      </c>
      <c r="AD250" s="36">
        <v>0</v>
      </c>
      <c r="AE250" s="40">
        <v>0</v>
      </c>
      <c r="AF250" s="36">
        <v>0</v>
      </c>
      <c r="AG250" s="40">
        <v>0</v>
      </c>
      <c r="AH250" s="36">
        <v>0</v>
      </c>
      <c r="AI250" s="40">
        <v>0</v>
      </c>
      <c r="AJ250" s="36">
        <v>0</v>
      </c>
      <c r="AK250" s="40">
        <v>0</v>
      </c>
      <c r="AL250" s="36">
        <v>0</v>
      </c>
      <c r="AM250" s="39">
        <v>0</v>
      </c>
      <c r="AN250" s="237">
        <v>0</v>
      </c>
      <c r="AO250" s="37">
        <v>0</v>
      </c>
      <c r="AP250" s="41">
        <v>0</v>
      </c>
      <c r="AQ250" s="40">
        <v>0</v>
      </c>
      <c r="AR250" s="40">
        <v>0</v>
      </c>
      <c r="AS250" s="36">
        <v>0</v>
      </c>
      <c r="AT250" s="40">
        <v>0</v>
      </c>
      <c r="AU250" s="40">
        <v>0</v>
      </c>
      <c r="AV250" s="40">
        <v>0</v>
      </c>
      <c r="AW250" s="31" t="str">
        <f t="shared" si="68"/>
        <v/>
      </c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13"/>
      <c r="BI250" s="13"/>
      <c r="BY250" s="3"/>
      <c r="CA250" s="33" t="str">
        <f t="shared" si="60"/>
        <v/>
      </c>
      <c r="CB250" s="33" t="str">
        <f t="shared" si="61"/>
        <v/>
      </c>
      <c r="CC250" s="33" t="str">
        <f t="shared" si="62"/>
        <v/>
      </c>
      <c r="CD250" s="33" t="str">
        <f t="shared" si="63"/>
        <v/>
      </c>
      <c r="CE250" s="33" t="str">
        <f t="shared" si="64"/>
        <v/>
      </c>
      <c r="CF250" s="33" t="str">
        <f t="shared" si="65"/>
        <v/>
      </c>
      <c r="CG250" s="34">
        <f t="shared" si="69"/>
        <v>0</v>
      </c>
      <c r="CH250" s="34">
        <f t="shared" si="70"/>
        <v>0</v>
      </c>
      <c r="CI250" s="34">
        <f t="shared" si="71"/>
        <v>0</v>
      </c>
      <c r="CJ250" s="34">
        <f t="shared" si="72"/>
        <v>0</v>
      </c>
      <c r="CK250" s="34">
        <f t="shared" si="73"/>
        <v>0</v>
      </c>
      <c r="CL250" s="34">
        <f t="shared" si="74"/>
        <v>0</v>
      </c>
      <c r="CM250" s="34"/>
      <c r="CZ250" s="2"/>
    </row>
    <row r="251" spans="1:104" ht="18.75" customHeight="1" x14ac:dyDescent="0.2">
      <c r="A251" s="5744"/>
      <c r="B251" s="469" t="s">
        <v>224</v>
      </c>
      <c r="C251" s="1588">
        <f t="shared" si="75"/>
        <v>1</v>
      </c>
      <c r="D251" s="432">
        <f t="shared" si="78"/>
        <v>0</v>
      </c>
      <c r="E251" s="416">
        <f t="shared" si="78"/>
        <v>1</v>
      </c>
      <c r="F251" s="36">
        <v>0</v>
      </c>
      <c r="G251" s="40">
        <v>0</v>
      </c>
      <c r="H251" s="36">
        <v>0</v>
      </c>
      <c r="I251" s="40">
        <v>0</v>
      </c>
      <c r="J251" s="36">
        <v>0</v>
      </c>
      <c r="K251" s="40">
        <v>0</v>
      </c>
      <c r="L251" s="36">
        <v>0</v>
      </c>
      <c r="M251" s="40">
        <v>0</v>
      </c>
      <c r="N251" s="36">
        <v>0</v>
      </c>
      <c r="O251" s="40">
        <v>1</v>
      </c>
      <c r="P251" s="36">
        <v>0</v>
      </c>
      <c r="Q251" s="40">
        <v>0</v>
      </c>
      <c r="R251" s="36">
        <v>0</v>
      </c>
      <c r="S251" s="40">
        <v>0</v>
      </c>
      <c r="T251" s="36">
        <v>0</v>
      </c>
      <c r="U251" s="40">
        <v>0</v>
      </c>
      <c r="V251" s="36">
        <v>0</v>
      </c>
      <c r="W251" s="40">
        <v>0</v>
      </c>
      <c r="X251" s="36">
        <v>0</v>
      </c>
      <c r="Y251" s="40">
        <v>0</v>
      </c>
      <c r="Z251" s="36">
        <v>0</v>
      </c>
      <c r="AA251" s="40">
        <v>0</v>
      </c>
      <c r="AB251" s="36">
        <v>0</v>
      </c>
      <c r="AC251" s="40">
        <v>0</v>
      </c>
      <c r="AD251" s="36">
        <v>0</v>
      </c>
      <c r="AE251" s="40">
        <v>0</v>
      </c>
      <c r="AF251" s="36">
        <v>0</v>
      </c>
      <c r="AG251" s="40">
        <v>0</v>
      </c>
      <c r="AH251" s="36">
        <v>0</v>
      </c>
      <c r="AI251" s="40">
        <v>0</v>
      </c>
      <c r="AJ251" s="36">
        <v>0</v>
      </c>
      <c r="AK251" s="40">
        <v>0</v>
      </c>
      <c r="AL251" s="43">
        <v>0</v>
      </c>
      <c r="AM251" s="46">
        <v>0</v>
      </c>
      <c r="AN251" s="244">
        <v>0</v>
      </c>
      <c r="AO251" s="44">
        <v>0</v>
      </c>
      <c r="AP251" s="48">
        <v>0</v>
      </c>
      <c r="AQ251" s="63">
        <v>0</v>
      </c>
      <c r="AR251" s="63">
        <v>0</v>
      </c>
      <c r="AS251" s="36">
        <v>0</v>
      </c>
      <c r="AT251" s="40">
        <v>0</v>
      </c>
      <c r="AU251" s="40">
        <v>0</v>
      </c>
      <c r="AV251" s="40">
        <v>0</v>
      </c>
      <c r="AW251" s="31" t="str">
        <f t="shared" si="68"/>
        <v/>
      </c>
      <c r="AX251" s="32"/>
      <c r="AY251" s="32"/>
      <c r="AZ251" s="32"/>
      <c r="BA251" s="32"/>
      <c r="BB251" s="32"/>
      <c r="BC251" s="32"/>
      <c r="BD251" s="32"/>
      <c r="BE251" s="32"/>
      <c r="BF251" s="32"/>
      <c r="BG251" s="32"/>
      <c r="BH251" s="13"/>
      <c r="BI251" s="13"/>
      <c r="BY251" s="3"/>
      <c r="CA251" s="33" t="str">
        <f t="shared" si="60"/>
        <v/>
      </c>
      <c r="CB251" s="33" t="str">
        <f t="shared" si="61"/>
        <v/>
      </c>
      <c r="CC251" s="33" t="str">
        <f t="shared" si="62"/>
        <v/>
      </c>
      <c r="CD251" s="33" t="str">
        <f t="shared" si="63"/>
        <v/>
      </c>
      <c r="CE251" s="33" t="str">
        <f t="shared" si="64"/>
        <v/>
      </c>
      <c r="CF251" s="33" t="str">
        <f t="shared" si="65"/>
        <v/>
      </c>
      <c r="CG251" s="34">
        <f t="shared" si="69"/>
        <v>0</v>
      </c>
      <c r="CH251" s="34">
        <f t="shared" si="70"/>
        <v>0</v>
      </c>
      <c r="CI251" s="34">
        <f t="shared" si="71"/>
        <v>0</v>
      </c>
      <c r="CJ251" s="34">
        <f t="shared" si="72"/>
        <v>0</v>
      </c>
      <c r="CK251" s="34">
        <f t="shared" si="73"/>
        <v>0</v>
      </c>
      <c r="CL251" s="34">
        <f t="shared" si="74"/>
        <v>0</v>
      </c>
      <c r="CM251" s="34"/>
      <c r="CZ251" s="2"/>
    </row>
    <row r="252" spans="1:104" ht="16.350000000000001" customHeight="1" x14ac:dyDescent="0.2">
      <c r="A252" s="5764" t="s">
        <v>225</v>
      </c>
      <c r="B252" s="2510" t="s">
        <v>226</v>
      </c>
      <c r="C252" s="2475">
        <f t="shared" si="75"/>
        <v>0</v>
      </c>
      <c r="D252" s="2476">
        <f t="shared" si="78"/>
        <v>0</v>
      </c>
      <c r="E252" s="2474">
        <f t="shared" si="78"/>
        <v>0</v>
      </c>
      <c r="F252" s="2430"/>
      <c r="G252" s="2431"/>
      <c r="H252" s="2430"/>
      <c r="I252" s="2431"/>
      <c r="J252" s="2430"/>
      <c r="K252" s="2431"/>
      <c r="L252" s="2430"/>
      <c r="M252" s="2431"/>
      <c r="N252" s="2430"/>
      <c r="O252" s="2431"/>
      <c r="P252" s="2430"/>
      <c r="Q252" s="2431"/>
      <c r="R252" s="2430"/>
      <c r="S252" s="2431"/>
      <c r="T252" s="2430"/>
      <c r="U252" s="2431"/>
      <c r="V252" s="2430"/>
      <c r="W252" s="2431"/>
      <c r="X252" s="2430"/>
      <c r="Y252" s="2431"/>
      <c r="Z252" s="2430"/>
      <c r="AA252" s="2431"/>
      <c r="AB252" s="2430"/>
      <c r="AC252" s="2431"/>
      <c r="AD252" s="2430"/>
      <c r="AE252" s="2431"/>
      <c r="AF252" s="2430"/>
      <c r="AG252" s="2431"/>
      <c r="AH252" s="2430"/>
      <c r="AI252" s="2431"/>
      <c r="AJ252" s="2430"/>
      <c r="AK252" s="2431"/>
      <c r="AL252" s="2430"/>
      <c r="AM252" s="2432"/>
      <c r="AN252" s="363"/>
      <c r="AO252" s="373"/>
      <c r="AP252" s="57"/>
      <c r="AQ252" s="507"/>
      <c r="AR252" s="508"/>
      <c r="AS252" s="2430"/>
      <c r="AT252" s="2431"/>
      <c r="AU252" s="2431"/>
      <c r="AV252" s="2431"/>
      <c r="AW252" s="31" t="str">
        <f t="shared" si="68"/>
        <v/>
      </c>
      <c r="AX252" s="32"/>
      <c r="AY252" s="32"/>
      <c r="AZ252" s="32"/>
      <c r="BA252" s="32"/>
      <c r="BB252" s="32"/>
      <c r="BC252" s="32"/>
      <c r="BD252" s="32"/>
      <c r="BE252" s="32"/>
      <c r="BF252" s="32"/>
      <c r="BG252" s="32"/>
      <c r="BH252" s="13"/>
      <c r="BI252" s="13"/>
      <c r="BY252" s="3"/>
      <c r="CA252" s="33"/>
      <c r="CB252" s="33"/>
      <c r="CC252" s="33" t="str">
        <f t="shared" si="62"/>
        <v/>
      </c>
      <c r="CD252" s="33" t="str">
        <f t="shared" si="63"/>
        <v/>
      </c>
      <c r="CE252" s="33" t="str">
        <f t="shared" si="64"/>
        <v/>
      </c>
      <c r="CF252" s="33" t="str">
        <f t="shared" si="65"/>
        <v/>
      </c>
      <c r="CG252" s="34"/>
      <c r="CH252" s="34"/>
      <c r="CI252" s="34">
        <f t="shared" si="71"/>
        <v>0</v>
      </c>
      <c r="CJ252" s="34">
        <f t="shared" si="72"/>
        <v>0</v>
      </c>
      <c r="CK252" s="34">
        <f t="shared" si="73"/>
        <v>0</v>
      </c>
      <c r="CL252" s="34">
        <f>IF(AND(C252&lt;&gt;0,OR(AS252="",AT252="",AU252="",AV252="")),1,0)</f>
        <v>0</v>
      </c>
      <c r="CM252" s="34"/>
      <c r="CZ252" s="2"/>
    </row>
    <row r="253" spans="1:104" ht="16.350000000000001" customHeight="1" x14ac:dyDescent="0.2">
      <c r="A253" s="5009"/>
      <c r="B253" s="1883" t="s">
        <v>227</v>
      </c>
      <c r="C253" s="436">
        <f t="shared" si="75"/>
        <v>0</v>
      </c>
      <c r="D253" s="437">
        <f t="shared" si="78"/>
        <v>0</v>
      </c>
      <c r="E253" s="1889">
        <f t="shared" si="78"/>
        <v>0</v>
      </c>
      <c r="F253" s="55"/>
      <c r="G253" s="57"/>
      <c r="H253" s="55"/>
      <c r="I253" s="57"/>
      <c r="J253" s="55"/>
      <c r="K253" s="57"/>
      <c r="L253" s="55"/>
      <c r="M253" s="57"/>
      <c r="N253" s="55"/>
      <c r="O253" s="57"/>
      <c r="P253" s="55"/>
      <c r="Q253" s="57"/>
      <c r="R253" s="55"/>
      <c r="S253" s="57"/>
      <c r="T253" s="55"/>
      <c r="U253" s="57"/>
      <c r="V253" s="55"/>
      <c r="W253" s="57"/>
      <c r="X253" s="55"/>
      <c r="Y253" s="57"/>
      <c r="Z253" s="55"/>
      <c r="AA253" s="57"/>
      <c r="AB253" s="55"/>
      <c r="AC253" s="57"/>
      <c r="AD253" s="55"/>
      <c r="AE253" s="57"/>
      <c r="AF253" s="55"/>
      <c r="AG253" s="57"/>
      <c r="AH253" s="55"/>
      <c r="AI253" s="57"/>
      <c r="AJ253" s="55"/>
      <c r="AK253" s="57"/>
      <c r="AL253" s="55"/>
      <c r="AM253" s="362"/>
      <c r="AN253" s="363"/>
      <c r="AO253" s="373"/>
      <c r="AP253" s="57"/>
      <c r="AQ253" s="380"/>
      <c r="AR253" s="502"/>
      <c r="AS253" s="55"/>
      <c r="AT253" s="57"/>
      <c r="AU253" s="57"/>
      <c r="AV253" s="57"/>
      <c r="AW253" s="31" t="str">
        <f t="shared" si="68"/>
        <v/>
      </c>
      <c r="AX253" s="32"/>
      <c r="AY253" s="32"/>
      <c r="AZ253" s="32"/>
      <c r="BA253" s="32"/>
      <c r="BB253" s="32"/>
      <c r="BC253" s="32"/>
      <c r="BD253" s="32"/>
      <c r="BE253" s="32"/>
      <c r="BF253" s="32"/>
      <c r="BG253" s="32"/>
      <c r="BH253" s="13"/>
      <c r="BI253" s="13"/>
      <c r="BY253" s="3"/>
      <c r="CA253" s="33"/>
      <c r="CB253" s="33"/>
      <c r="CC253" s="33" t="str">
        <f t="shared" si="62"/>
        <v/>
      </c>
      <c r="CD253" s="33" t="str">
        <f t="shared" si="63"/>
        <v/>
      </c>
      <c r="CE253" s="33" t="str">
        <f t="shared" si="64"/>
        <v/>
      </c>
      <c r="CF253" s="33" t="str">
        <f t="shared" si="65"/>
        <v/>
      </c>
      <c r="CG253" s="34"/>
      <c r="CH253" s="34"/>
      <c r="CI253" s="34">
        <f t="shared" si="71"/>
        <v>0</v>
      </c>
      <c r="CJ253" s="34">
        <f t="shared" si="72"/>
        <v>0</v>
      </c>
      <c r="CK253" s="34">
        <f t="shared" si="73"/>
        <v>0</v>
      </c>
      <c r="CL253" s="34">
        <f>IF(AND(C253&lt;&gt;0,OR(AS253="",AT253="",AU253="",AV253="")),1,0)</f>
        <v>0</v>
      </c>
      <c r="CM253" s="34"/>
      <c r="CZ253" s="2"/>
    </row>
    <row r="254" spans="1:104" ht="16.350000000000001" customHeight="1" x14ac:dyDescent="0.2">
      <c r="A254" s="5744"/>
      <c r="B254" s="1886" t="s">
        <v>228</v>
      </c>
      <c r="C254" s="2479">
        <f t="shared" si="75"/>
        <v>0</v>
      </c>
      <c r="D254" s="692">
        <f t="shared" si="78"/>
        <v>0</v>
      </c>
      <c r="E254" s="2480">
        <f t="shared" si="78"/>
        <v>0</v>
      </c>
      <c r="F254" s="2171"/>
      <c r="G254" s="2264"/>
      <c r="H254" s="2171"/>
      <c r="I254" s="2264"/>
      <c r="J254" s="2171"/>
      <c r="K254" s="2264"/>
      <c r="L254" s="2171"/>
      <c r="M254" s="2264"/>
      <c r="N254" s="2171"/>
      <c r="O254" s="2264"/>
      <c r="P254" s="2171"/>
      <c r="Q254" s="2264"/>
      <c r="R254" s="2171"/>
      <c r="S254" s="2264"/>
      <c r="T254" s="2171"/>
      <c r="U254" s="2264"/>
      <c r="V254" s="2171"/>
      <c r="W254" s="2264"/>
      <c r="X254" s="2171"/>
      <c r="Y254" s="2264"/>
      <c r="Z254" s="2171"/>
      <c r="AA254" s="2264"/>
      <c r="AB254" s="2171"/>
      <c r="AC254" s="2264"/>
      <c r="AD254" s="2171"/>
      <c r="AE254" s="2264"/>
      <c r="AF254" s="2171"/>
      <c r="AG254" s="2264"/>
      <c r="AH254" s="2171"/>
      <c r="AI254" s="2264"/>
      <c r="AJ254" s="2171"/>
      <c r="AK254" s="2264"/>
      <c r="AL254" s="2171"/>
      <c r="AM254" s="428"/>
      <c r="AN254" s="2502"/>
      <c r="AO254" s="2172"/>
      <c r="AP254" s="2264"/>
      <c r="AQ254" s="384"/>
      <c r="AR254" s="504"/>
      <c r="AS254" s="2171"/>
      <c r="AT254" s="2264"/>
      <c r="AU254" s="2264"/>
      <c r="AV254" s="2264"/>
      <c r="AW254" s="31" t="str">
        <f t="shared" si="68"/>
        <v/>
      </c>
      <c r="AX254" s="32"/>
      <c r="AY254" s="32"/>
      <c r="AZ254" s="32"/>
      <c r="BA254" s="32"/>
      <c r="BB254" s="32"/>
      <c r="BC254" s="32"/>
      <c r="BD254" s="32"/>
      <c r="BE254" s="32"/>
      <c r="BF254" s="32"/>
      <c r="BG254" s="32"/>
      <c r="BH254" s="13"/>
      <c r="BI254" s="13"/>
      <c r="BY254" s="3"/>
      <c r="CA254" s="33"/>
      <c r="CB254" s="33"/>
      <c r="CC254" s="33" t="str">
        <f t="shared" si="62"/>
        <v/>
      </c>
      <c r="CD254" s="33" t="str">
        <f t="shared" si="63"/>
        <v/>
      </c>
      <c r="CE254" s="33" t="str">
        <f t="shared" si="64"/>
        <v/>
      </c>
      <c r="CF254" s="33" t="str">
        <f t="shared" si="65"/>
        <v/>
      </c>
      <c r="CG254" s="34"/>
      <c r="CH254" s="34"/>
      <c r="CI254" s="34">
        <f t="shared" si="71"/>
        <v>0</v>
      </c>
      <c r="CJ254" s="34">
        <f t="shared" si="72"/>
        <v>0</v>
      </c>
      <c r="CK254" s="34">
        <f t="shared" si="73"/>
        <v>0</v>
      </c>
      <c r="CL254" s="34">
        <f>IF(AND(C254&lt;&gt;0,OR(AS254="",AT254="",AU254="",AV254="")),1,0)</f>
        <v>0</v>
      </c>
      <c r="CM254" s="34"/>
      <c r="CZ254" s="2"/>
    </row>
    <row r="255" spans="1:104" ht="16.350000000000001" customHeight="1" x14ac:dyDescent="0.2">
      <c r="A255" s="5777" t="s">
        <v>229</v>
      </c>
      <c r="B255" s="5778"/>
      <c r="C255" s="436">
        <f t="shared" si="75"/>
        <v>1</v>
      </c>
      <c r="D255" s="437">
        <f t="shared" si="78"/>
        <v>0</v>
      </c>
      <c r="E255" s="1889">
        <f t="shared" si="78"/>
        <v>1</v>
      </c>
      <c r="F255" s="55">
        <v>0</v>
      </c>
      <c r="G255" s="57">
        <v>0</v>
      </c>
      <c r="H255" s="55">
        <v>0</v>
      </c>
      <c r="I255" s="57">
        <v>0</v>
      </c>
      <c r="J255" s="55">
        <v>0</v>
      </c>
      <c r="K255" s="57">
        <v>0</v>
      </c>
      <c r="L255" s="55">
        <v>0</v>
      </c>
      <c r="M255" s="57">
        <v>1</v>
      </c>
      <c r="N255" s="55">
        <v>0</v>
      </c>
      <c r="O255" s="57">
        <v>0</v>
      </c>
      <c r="P255" s="55">
        <v>0</v>
      </c>
      <c r="Q255" s="57">
        <v>0</v>
      </c>
      <c r="R255" s="55">
        <v>0</v>
      </c>
      <c r="S255" s="57">
        <v>0</v>
      </c>
      <c r="T255" s="55">
        <v>0</v>
      </c>
      <c r="U255" s="57">
        <v>0</v>
      </c>
      <c r="V255" s="55">
        <v>0</v>
      </c>
      <c r="W255" s="57">
        <v>0</v>
      </c>
      <c r="X255" s="55">
        <v>0</v>
      </c>
      <c r="Y255" s="57">
        <v>0</v>
      </c>
      <c r="Z255" s="55">
        <v>0</v>
      </c>
      <c r="AA255" s="57">
        <v>0</v>
      </c>
      <c r="AB255" s="55">
        <v>0</v>
      </c>
      <c r="AC255" s="57">
        <v>0</v>
      </c>
      <c r="AD255" s="55">
        <v>0</v>
      </c>
      <c r="AE255" s="57">
        <v>0</v>
      </c>
      <c r="AF255" s="55">
        <v>0</v>
      </c>
      <c r="AG255" s="57">
        <v>0</v>
      </c>
      <c r="AH255" s="55">
        <v>0</v>
      </c>
      <c r="AI255" s="57">
        <v>0</v>
      </c>
      <c r="AJ255" s="55">
        <v>0</v>
      </c>
      <c r="AK255" s="57">
        <v>0</v>
      </c>
      <c r="AL255" s="55">
        <v>0</v>
      </c>
      <c r="AM255" s="362">
        <v>0</v>
      </c>
      <c r="AN255" s="363">
        <v>1</v>
      </c>
      <c r="AO255" s="373">
        <v>0</v>
      </c>
      <c r="AP255" s="57">
        <v>0</v>
      </c>
      <c r="AQ255" s="57">
        <v>0</v>
      </c>
      <c r="AR255" s="439">
        <v>1</v>
      </c>
      <c r="AS255" s="55">
        <v>0</v>
      </c>
      <c r="AT255" s="57">
        <v>0</v>
      </c>
      <c r="AU255" s="57">
        <v>1</v>
      </c>
      <c r="AV255" s="57">
        <v>0</v>
      </c>
      <c r="AW255" s="31" t="str">
        <f t="shared" si="68"/>
        <v/>
      </c>
      <c r="AX255" s="32"/>
      <c r="AY255" s="32"/>
      <c r="AZ255" s="32"/>
      <c r="BA255" s="32"/>
      <c r="BB255" s="32"/>
      <c r="BC255" s="32"/>
      <c r="BD255" s="32"/>
      <c r="BE255" s="32"/>
      <c r="BF255" s="32"/>
      <c r="BG255" s="32"/>
      <c r="BH255" s="13"/>
      <c r="BI255" s="13"/>
      <c r="BY255" s="3"/>
      <c r="CA255" s="33" t="str">
        <f t="shared" si="60"/>
        <v/>
      </c>
      <c r="CB255" s="33" t="str">
        <f t="shared" si="61"/>
        <v/>
      </c>
      <c r="CC255" s="33" t="str">
        <f t="shared" si="62"/>
        <v/>
      </c>
      <c r="CD255" s="33" t="str">
        <f t="shared" si="63"/>
        <v/>
      </c>
      <c r="CE255" s="33" t="str">
        <f t="shared" si="64"/>
        <v/>
      </c>
      <c r="CF255" s="33" t="str">
        <f t="shared" si="65"/>
        <v/>
      </c>
      <c r="CG255" s="34">
        <f t="shared" si="69"/>
        <v>0</v>
      </c>
      <c r="CH255" s="34">
        <f t="shared" si="70"/>
        <v>0</v>
      </c>
      <c r="CI255" s="34">
        <f t="shared" si="71"/>
        <v>0</v>
      </c>
      <c r="CJ255" s="34">
        <f t="shared" si="72"/>
        <v>0</v>
      </c>
      <c r="CK255" s="34">
        <f t="shared" si="73"/>
        <v>0</v>
      </c>
      <c r="CL255" s="34">
        <f t="shared" si="74"/>
        <v>0</v>
      </c>
      <c r="CM255" s="34"/>
      <c r="CZ255" s="2"/>
    </row>
    <row r="256" spans="1:104" ht="16.350000000000001" customHeight="1" x14ac:dyDescent="0.2">
      <c r="A256" s="4740" t="s">
        <v>230</v>
      </c>
      <c r="B256" s="4741"/>
      <c r="C256" s="441">
        <f t="shared" si="75"/>
        <v>0</v>
      </c>
      <c r="D256" s="442">
        <f t="shared" si="78"/>
        <v>0</v>
      </c>
      <c r="E256" s="1884">
        <f t="shared" si="78"/>
        <v>0</v>
      </c>
      <c r="F256" s="36">
        <v>0</v>
      </c>
      <c r="G256" s="40">
        <v>0</v>
      </c>
      <c r="H256" s="36">
        <v>0</v>
      </c>
      <c r="I256" s="40">
        <v>0</v>
      </c>
      <c r="J256" s="36">
        <v>0</v>
      </c>
      <c r="K256" s="40">
        <v>0</v>
      </c>
      <c r="L256" s="36">
        <v>0</v>
      </c>
      <c r="M256" s="40">
        <v>0</v>
      </c>
      <c r="N256" s="36">
        <v>0</v>
      </c>
      <c r="O256" s="40">
        <v>0</v>
      </c>
      <c r="P256" s="36">
        <v>0</v>
      </c>
      <c r="Q256" s="40">
        <v>0</v>
      </c>
      <c r="R256" s="36">
        <v>0</v>
      </c>
      <c r="S256" s="40">
        <v>0</v>
      </c>
      <c r="T256" s="36">
        <v>0</v>
      </c>
      <c r="U256" s="40">
        <v>0</v>
      </c>
      <c r="V256" s="36">
        <v>0</v>
      </c>
      <c r="W256" s="40">
        <v>0</v>
      </c>
      <c r="X256" s="36">
        <v>0</v>
      </c>
      <c r="Y256" s="40">
        <v>0</v>
      </c>
      <c r="Z256" s="36">
        <v>0</v>
      </c>
      <c r="AA256" s="40">
        <v>0</v>
      </c>
      <c r="AB256" s="36">
        <v>0</v>
      </c>
      <c r="AC256" s="40">
        <v>0</v>
      </c>
      <c r="AD256" s="36">
        <v>0</v>
      </c>
      <c r="AE256" s="40">
        <v>0</v>
      </c>
      <c r="AF256" s="36">
        <v>0</v>
      </c>
      <c r="AG256" s="40">
        <v>0</v>
      </c>
      <c r="AH256" s="36">
        <v>0</v>
      </c>
      <c r="AI256" s="40">
        <v>0</v>
      </c>
      <c r="AJ256" s="36">
        <v>0</v>
      </c>
      <c r="AK256" s="40">
        <v>0</v>
      </c>
      <c r="AL256" s="36">
        <v>0</v>
      </c>
      <c r="AM256" s="347">
        <v>0</v>
      </c>
      <c r="AN256" s="363">
        <v>0</v>
      </c>
      <c r="AO256" s="373">
        <v>0</v>
      </c>
      <c r="AP256" s="57">
        <v>0</v>
      </c>
      <c r="AQ256" s="40">
        <v>0</v>
      </c>
      <c r="AR256" s="240">
        <v>0</v>
      </c>
      <c r="AS256" s="36">
        <v>0</v>
      </c>
      <c r="AT256" s="40">
        <v>0</v>
      </c>
      <c r="AU256" s="40">
        <v>0</v>
      </c>
      <c r="AV256" s="40">
        <v>0</v>
      </c>
      <c r="AW256" s="31" t="str">
        <f t="shared" si="68"/>
        <v/>
      </c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13"/>
      <c r="BI256" s="13"/>
      <c r="BY256" s="3"/>
      <c r="CA256" s="33" t="str">
        <f t="shared" si="60"/>
        <v/>
      </c>
      <c r="CB256" s="33" t="str">
        <f t="shared" si="61"/>
        <v/>
      </c>
      <c r="CC256" s="33" t="str">
        <f t="shared" si="62"/>
        <v/>
      </c>
      <c r="CD256" s="33" t="str">
        <f t="shared" si="63"/>
        <v/>
      </c>
      <c r="CE256" s="33" t="str">
        <f t="shared" si="64"/>
        <v/>
      </c>
      <c r="CF256" s="33" t="str">
        <f t="shared" si="65"/>
        <v/>
      </c>
      <c r="CG256" s="34">
        <f t="shared" si="69"/>
        <v>0</v>
      </c>
      <c r="CH256" s="34">
        <f t="shared" si="70"/>
        <v>0</v>
      </c>
      <c r="CI256" s="34">
        <f t="shared" si="71"/>
        <v>0</v>
      </c>
      <c r="CJ256" s="34">
        <f t="shared" si="72"/>
        <v>0</v>
      </c>
      <c r="CK256" s="34">
        <f t="shared" si="73"/>
        <v>0</v>
      </c>
      <c r="CL256" s="34">
        <f t="shared" si="74"/>
        <v>0</v>
      </c>
      <c r="CM256" s="34"/>
      <c r="CZ256" s="2"/>
    </row>
    <row r="257" spans="1:104" ht="16.350000000000001" customHeight="1" x14ac:dyDescent="0.2">
      <c r="A257" s="4740" t="s">
        <v>231</v>
      </c>
      <c r="B257" s="4741"/>
      <c r="C257" s="441">
        <f t="shared" si="75"/>
        <v>2</v>
      </c>
      <c r="D257" s="442">
        <f t="shared" si="78"/>
        <v>1</v>
      </c>
      <c r="E257" s="1884">
        <f t="shared" si="78"/>
        <v>1</v>
      </c>
      <c r="F257" s="36">
        <v>0</v>
      </c>
      <c r="G257" s="40">
        <v>0</v>
      </c>
      <c r="H257" s="36">
        <v>0</v>
      </c>
      <c r="I257" s="40">
        <v>0</v>
      </c>
      <c r="J257" s="36">
        <v>0</v>
      </c>
      <c r="K257" s="40">
        <v>0</v>
      </c>
      <c r="L257" s="36">
        <v>1</v>
      </c>
      <c r="M257" s="40">
        <v>1</v>
      </c>
      <c r="N257" s="36">
        <v>0</v>
      </c>
      <c r="O257" s="40">
        <v>0</v>
      </c>
      <c r="P257" s="36">
        <v>0</v>
      </c>
      <c r="Q257" s="40">
        <v>0</v>
      </c>
      <c r="R257" s="36">
        <v>0</v>
      </c>
      <c r="S257" s="40">
        <v>0</v>
      </c>
      <c r="T257" s="36">
        <v>0</v>
      </c>
      <c r="U257" s="40">
        <v>0</v>
      </c>
      <c r="V257" s="36">
        <v>0</v>
      </c>
      <c r="W257" s="40">
        <v>0</v>
      </c>
      <c r="X257" s="36">
        <v>0</v>
      </c>
      <c r="Y257" s="40">
        <v>0</v>
      </c>
      <c r="Z257" s="36">
        <v>0</v>
      </c>
      <c r="AA257" s="40">
        <v>0</v>
      </c>
      <c r="AB257" s="36">
        <v>0</v>
      </c>
      <c r="AC257" s="40">
        <v>0</v>
      </c>
      <c r="AD257" s="36">
        <v>0</v>
      </c>
      <c r="AE257" s="40">
        <v>0</v>
      </c>
      <c r="AF257" s="36">
        <v>0</v>
      </c>
      <c r="AG257" s="40">
        <v>0</v>
      </c>
      <c r="AH257" s="36">
        <v>0</v>
      </c>
      <c r="AI257" s="40">
        <v>0</v>
      </c>
      <c r="AJ257" s="36">
        <v>0</v>
      </c>
      <c r="AK257" s="40">
        <v>0</v>
      </c>
      <c r="AL257" s="36">
        <v>0</v>
      </c>
      <c r="AM257" s="347">
        <v>0</v>
      </c>
      <c r="AN257" s="363">
        <v>0</v>
      </c>
      <c r="AO257" s="373">
        <v>0</v>
      </c>
      <c r="AP257" s="57">
        <v>1</v>
      </c>
      <c r="AQ257" s="40">
        <v>0</v>
      </c>
      <c r="AR257" s="240">
        <v>0</v>
      </c>
      <c r="AS257" s="36">
        <v>0</v>
      </c>
      <c r="AT257" s="40">
        <v>0</v>
      </c>
      <c r="AU257" s="40">
        <v>0</v>
      </c>
      <c r="AV257" s="40">
        <v>0</v>
      </c>
      <c r="AW257" s="31" t="str">
        <f t="shared" si="68"/>
        <v/>
      </c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13"/>
      <c r="BI257" s="13"/>
      <c r="BY257" s="3"/>
      <c r="CA257" s="33" t="str">
        <f t="shared" si="60"/>
        <v/>
      </c>
      <c r="CB257" s="33" t="str">
        <f t="shared" si="61"/>
        <v/>
      </c>
      <c r="CC257" s="33" t="str">
        <f t="shared" si="62"/>
        <v/>
      </c>
      <c r="CD257" s="33" t="str">
        <f t="shared" si="63"/>
        <v/>
      </c>
      <c r="CE257" s="33" t="str">
        <f t="shared" si="64"/>
        <v/>
      </c>
      <c r="CF257" s="33" t="str">
        <f t="shared" si="65"/>
        <v/>
      </c>
      <c r="CG257" s="34">
        <f t="shared" si="69"/>
        <v>0</v>
      </c>
      <c r="CH257" s="34">
        <f t="shared" si="70"/>
        <v>0</v>
      </c>
      <c r="CI257" s="34">
        <f t="shared" si="71"/>
        <v>0</v>
      </c>
      <c r="CJ257" s="34">
        <f t="shared" si="72"/>
        <v>0</v>
      </c>
      <c r="CK257" s="34">
        <f t="shared" si="73"/>
        <v>0</v>
      </c>
      <c r="CL257" s="34">
        <f t="shared" si="74"/>
        <v>0</v>
      </c>
      <c r="CM257" s="34"/>
      <c r="CZ257" s="2"/>
    </row>
    <row r="258" spans="1:104" ht="16.350000000000001" customHeight="1" x14ac:dyDescent="0.2">
      <c r="A258" s="4838" t="s">
        <v>232</v>
      </c>
      <c r="B258" s="4741"/>
      <c r="C258" s="441">
        <f t="shared" si="75"/>
        <v>8</v>
      </c>
      <c r="D258" s="442">
        <f t="shared" si="78"/>
        <v>1</v>
      </c>
      <c r="E258" s="1884">
        <f t="shared" si="78"/>
        <v>7</v>
      </c>
      <c r="F258" s="36">
        <v>0</v>
      </c>
      <c r="G258" s="40">
        <v>0</v>
      </c>
      <c r="H258" s="36">
        <v>0</v>
      </c>
      <c r="I258" s="40">
        <v>0</v>
      </c>
      <c r="J258" s="36">
        <v>1</v>
      </c>
      <c r="K258" s="40">
        <v>3</v>
      </c>
      <c r="L258" s="36">
        <v>0</v>
      </c>
      <c r="M258" s="40">
        <v>3</v>
      </c>
      <c r="N258" s="36">
        <v>0</v>
      </c>
      <c r="O258" s="40">
        <v>0</v>
      </c>
      <c r="P258" s="36">
        <v>0</v>
      </c>
      <c r="Q258" s="40">
        <v>0</v>
      </c>
      <c r="R258" s="36">
        <v>0</v>
      </c>
      <c r="S258" s="40">
        <v>0</v>
      </c>
      <c r="T258" s="36">
        <v>0</v>
      </c>
      <c r="U258" s="40">
        <v>0</v>
      </c>
      <c r="V258" s="36">
        <v>0</v>
      </c>
      <c r="W258" s="40">
        <v>0</v>
      </c>
      <c r="X258" s="36">
        <v>0</v>
      </c>
      <c r="Y258" s="40">
        <v>0</v>
      </c>
      <c r="Z258" s="36">
        <v>0</v>
      </c>
      <c r="AA258" s="40">
        <v>1</v>
      </c>
      <c r="AB258" s="36">
        <v>0</v>
      </c>
      <c r="AC258" s="40">
        <v>0</v>
      </c>
      <c r="AD258" s="36">
        <v>0</v>
      </c>
      <c r="AE258" s="40">
        <v>0</v>
      </c>
      <c r="AF258" s="36">
        <v>0</v>
      </c>
      <c r="AG258" s="40">
        <v>0</v>
      </c>
      <c r="AH258" s="36">
        <v>0</v>
      </c>
      <c r="AI258" s="40">
        <v>0</v>
      </c>
      <c r="AJ258" s="36">
        <v>0</v>
      </c>
      <c r="AK258" s="40">
        <v>0</v>
      </c>
      <c r="AL258" s="36">
        <v>0</v>
      </c>
      <c r="AM258" s="347">
        <v>0</v>
      </c>
      <c r="AN258" s="363">
        <v>1</v>
      </c>
      <c r="AO258" s="373">
        <v>0</v>
      </c>
      <c r="AP258" s="57">
        <v>7</v>
      </c>
      <c r="AQ258" s="40">
        <v>0</v>
      </c>
      <c r="AR258" s="240">
        <v>0</v>
      </c>
      <c r="AS258" s="36">
        <v>0</v>
      </c>
      <c r="AT258" s="40">
        <v>0</v>
      </c>
      <c r="AU258" s="40">
        <v>5</v>
      </c>
      <c r="AV258" s="40">
        <v>0</v>
      </c>
      <c r="AW258" s="31" t="str">
        <f t="shared" si="68"/>
        <v/>
      </c>
      <c r="AX258" s="32"/>
      <c r="AY258" s="32"/>
      <c r="AZ258" s="32"/>
      <c r="BA258" s="32"/>
      <c r="BB258" s="32"/>
      <c r="BC258" s="32"/>
      <c r="BD258" s="32"/>
      <c r="BE258" s="32"/>
      <c r="BF258" s="32"/>
      <c r="BG258" s="32"/>
      <c r="BH258" s="13"/>
      <c r="BI258" s="13"/>
      <c r="BY258" s="3"/>
      <c r="CA258" s="33" t="str">
        <f t="shared" si="60"/>
        <v/>
      </c>
      <c r="CB258" s="33" t="str">
        <f t="shared" si="61"/>
        <v/>
      </c>
      <c r="CC258" s="33" t="str">
        <f t="shared" si="62"/>
        <v/>
      </c>
      <c r="CD258" s="33" t="str">
        <f t="shared" si="63"/>
        <v/>
      </c>
      <c r="CE258" s="33" t="str">
        <f t="shared" si="64"/>
        <v/>
      </c>
      <c r="CF258" s="33" t="str">
        <f t="shared" si="65"/>
        <v/>
      </c>
      <c r="CG258" s="34">
        <f t="shared" si="69"/>
        <v>0</v>
      </c>
      <c r="CH258" s="34">
        <f t="shared" si="70"/>
        <v>0</v>
      </c>
      <c r="CI258" s="34">
        <f t="shared" si="71"/>
        <v>0</v>
      </c>
      <c r="CJ258" s="34">
        <f t="shared" si="72"/>
        <v>0</v>
      </c>
      <c r="CK258" s="34">
        <f t="shared" si="73"/>
        <v>0</v>
      </c>
      <c r="CL258" s="34">
        <f t="shared" si="74"/>
        <v>0</v>
      </c>
      <c r="CM258" s="34"/>
      <c r="CZ258" s="2"/>
    </row>
    <row r="259" spans="1:104" ht="19.5" customHeight="1" x14ac:dyDescent="0.2">
      <c r="A259" s="5764" t="s">
        <v>233</v>
      </c>
      <c r="B259" s="2494" t="s">
        <v>234</v>
      </c>
      <c r="C259" s="441">
        <f t="shared" si="75"/>
        <v>3</v>
      </c>
      <c r="D259" s="442">
        <f t="shared" si="78"/>
        <v>3</v>
      </c>
      <c r="E259" s="1884">
        <f t="shared" si="78"/>
        <v>0</v>
      </c>
      <c r="F259" s="58">
        <v>0</v>
      </c>
      <c r="G259" s="60">
        <v>0</v>
      </c>
      <c r="H259" s="58">
        <v>0</v>
      </c>
      <c r="I259" s="60">
        <v>0</v>
      </c>
      <c r="J259" s="58">
        <v>3</v>
      </c>
      <c r="K259" s="60">
        <v>0</v>
      </c>
      <c r="L259" s="58">
        <v>0</v>
      </c>
      <c r="M259" s="60">
        <v>0</v>
      </c>
      <c r="N259" s="58">
        <v>0</v>
      </c>
      <c r="O259" s="60">
        <v>0</v>
      </c>
      <c r="P259" s="58">
        <v>0</v>
      </c>
      <c r="Q259" s="60">
        <v>0</v>
      </c>
      <c r="R259" s="58">
        <v>0</v>
      </c>
      <c r="S259" s="60">
        <v>0</v>
      </c>
      <c r="T259" s="58">
        <v>0</v>
      </c>
      <c r="U259" s="60">
        <v>0</v>
      </c>
      <c r="V259" s="58">
        <v>0</v>
      </c>
      <c r="W259" s="60">
        <v>0</v>
      </c>
      <c r="X259" s="58">
        <v>0</v>
      </c>
      <c r="Y259" s="60">
        <v>0</v>
      </c>
      <c r="Z259" s="58">
        <v>0</v>
      </c>
      <c r="AA259" s="60">
        <v>0</v>
      </c>
      <c r="AB259" s="58">
        <v>0</v>
      </c>
      <c r="AC259" s="60">
        <v>0</v>
      </c>
      <c r="AD259" s="58">
        <v>0</v>
      </c>
      <c r="AE259" s="60">
        <v>0</v>
      </c>
      <c r="AF259" s="58">
        <v>0</v>
      </c>
      <c r="AG259" s="60">
        <v>0</v>
      </c>
      <c r="AH259" s="58">
        <v>0</v>
      </c>
      <c r="AI259" s="60">
        <v>0</v>
      </c>
      <c r="AJ259" s="58">
        <v>0</v>
      </c>
      <c r="AK259" s="60">
        <v>0</v>
      </c>
      <c r="AL259" s="58">
        <v>0</v>
      </c>
      <c r="AM259" s="352">
        <v>0</v>
      </c>
      <c r="AN259" s="363">
        <v>0</v>
      </c>
      <c r="AO259" s="373">
        <v>0</v>
      </c>
      <c r="AP259" s="57">
        <v>3</v>
      </c>
      <c r="AQ259" s="60">
        <v>0</v>
      </c>
      <c r="AR259" s="307">
        <v>0</v>
      </c>
      <c r="AS259" s="58">
        <v>0</v>
      </c>
      <c r="AT259" s="60">
        <v>0</v>
      </c>
      <c r="AU259" s="60">
        <v>0</v>
      </c>
      <c r="AV259" s="60">
        <v>0</v>
      </c>
      <c r="AW259" s="31" t="str">
        <f t="shared" si="68"/>
        <v/>
      </c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CA259" s="33" t="str">
        <f>IF(CG259=0,"","* Las gestantes egresadas del Programa NO debe ser mayor al Total de Mujeres egresadas. ")</f>
        <v/>
      </c>
      <c r="CB259" s="33" t="str">
        <f>IF(CH259=0,"","* Las madres de hijos menor de 5 años NO DEBE ser mayor al Total de Mujeres Egresadas al Programa. ")</f>
        <v/>
      </c>
      <c r="CC259" s="33" t="str">
        <f>IF(CI259=0,"","* Los egresos de Pueblos Originarios NO DEBE ser mayor al Total de egresos del Programa.")</f>
        <v/>
      </c>
      <c r="CD259" s="33" t="str">
        <f>IF(CJ259=0,"","* Los Niños, Niñas, Adolescentes y Jóvenes de Programas SENAME NO DEBE ser mayor al Total de egresos del Programa. ")</f>
        <v/>
      </c>
      <c r="CE259" s="33" t="str">
        <f>IF(CK259=0,"","* Los Migrantes NO DEBEN ser mayor al Total de ingresos del Programa. ")</f>
        <v/>
      </c>
      <c r="CF259" s="33" t="str">
        <f>IF(CL259=0,"","* No olvide escribir los campos Gestante y/o Madre de Hijo menor de 5 años y/o Pueblos Originarios y/o Niños, Niñas, Adolescentes y Jóvenes de Programas SENAME (Digite CERO si no tiene). ")</f>
        <v/>
      </c>
      <c r="CG259" s="34">
        <f t="shared" si="69"/>
        <v>0</v>
      </c>
      <c r="CH259" s="34">
        <f t="shared" si="70"/>
        <v>0</v>
      </c>
      <c r="CI259" s="34">
        <f t="shared" si="71"/>
        <v>0</v>
      </c>
      <c r="CJ259" s="34">
        <f t="shared" si="72"/>
        <v>0</v>
      </c>
      <c r="CK259" s="34">
        <f t="shared" si="73"/>
        <v>0</v>
      </c>
      <c r="CL259" s="34">
        <f t="shared" si="74"/>
        <v>0</v>
      </c>
      <c r="CM259" s="34"/>
      <c r="CZ259" s="2"/>
    </row>
    <row r="260" spans="1:104" ht="19.5" customHeight="1" x14ac:dyDescent="0.2">
      <c r="A260" s="5009"/>
      <c r="B260" s="286" t="s">
        <v>235</v>
      </c>
      <c r="C260" s="441">
        <f t="shared" si="75"/>
        <v>1</v>
      </c>
      <c r="D260" s="442">
        <f t="shared" si="78"/>
        <v>1</v>
      </c>
      <c r="E260" s="1884">
        <f t="shared" si="78"/>
        <v>0</v>
      </c>
      <c r="F260" s="58">
        <v>0</v>
      </c>
      <c r="G260" s="60">
        <v>0</v>
      </c>
      <c r="H260" s="58">
        <v>0</v>
      </c>
      <c r="I260" s="60">
        <v>0</v>
      </c>
      <c r="J260" s="58">
        <v>0</v>
      </c>
      <c r="K260" s="60">
        <v>0</v>
      </c>
      <c r="L260" s="58">
        <v>1</v>
      </c>
      <c r="M260" s="60">
        <v>0</v>
      </c>
      <c r="N260" s="58">
        <v>0</v>
      </c>
      <c r="O260" s="60">
        <v>0</v>
      </c>
      <c r="P260" s="58">
        <v>0</v>
      </c>
      <c r="Q260" s="60">
        <v>0</v>
      </c>
      <c r="R260" s="58">
        <v>0</v>
      </c>
      <c r="S260" s="60">
        <v>0</v>
      </c>
      <c r="T260" s="58">
        <v>0</v>
      </c>
      <c r="U260" s="60">
        <v>0</v>
      </c>
      <c r="V260" s="58">
        <v>0</v>
      </c>
      <c r="W260" s="60">
        <v>0</v>
      </c>
      <c r="X260" s="58">
        <v>0</v>
      </c>
      <c r="Y260" s="60">
        <v>0</v>
      </c>
      <c r="Z260" s="58">
        <v>0</v>
      </c>
      <c r="AA260" s="60">
        <v>0</v>
      </c>
      <c r="AB260" s="58">
        <v>0</v>
      </c>
      <c r="AC260" s="60">
        <v>0</v>
      </c>
      <c r="AD260" s="58">
        <v>0</v>
      </c>
      <c r="AE260" s="60">
        <v>0</v>
      </c>
      <c r="AF260" s="58">
        <v>0</v>
      </c>
      <c r="AG260" s="60">
        <v>0</v>
      </c>
      <c r="AH260" s="58">
        <v>0</v>
      </c>
      <c r="AI260" s="60">
        <v>0</v>
      </c>
      <c r="AJ260" s="58">
        <v>0</v>
      </c>
      <c r="AK260" s="60">
        <v>0</v>
      </c>
      <c r="AL260" s="58">
        <v>0</v>
      </c>
      <c r="AM260" s="352">
        <v>0</v>
      </c>
      <c r="AN260" s="363">
        <v>0</v>
      </c>
      <c r="AO260" s="373">
        <v>0</v>
      </c>
      <c r="AP260" s="57">
        <v>1</v>
      </c>
      <c r="AQ260" s="60">
        <v>0</v>
      </c>
      <c r="AR260" s="307">
        <v>0</v>
      </c>
      <c r="AS260" s="58">
        <v>0</v>
      </c>
      <c r="AT260" s="60">
        <v>0</v>
      </c>
      <c r="AU260" s="60">
        <v>0</v>
      </c>
      <c r="AV260" s="60">
        <v>0</v>
      </c>
      <c r="AW260" s="31" t="str">
        <f t="shared" si="68"/>
        <v/>
      </c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CA260" s="33"/>
      <c r="CB260" s="33"/>
      <c r="CC260" s="33"/>
      <c r="CD260" s="33"/>
      <c r="CE260" s="33"/>
      <c r="CF260" s="33"/>
      <c r="CG260" s="34">
        <f t="shared" si="69"/>
        <v>0</v>
      </c>
      <c r="CH260" s="34">
        <f t="shared" si="70"/>
        <v>0</v>
      </c>
      <c r="CI260" s="34">
        <f t="shared" si="71"/>
        <v>0</v>
      </c>
      <c r="CJ260" s="34">
        <f t="shared" si="72"/>
        <v>0</v>
      </c>
      <c r="CK260" s="34">
        <f t="shared" si="73"/>
        <v>0</v>
      </c>
      <c r="CL260" s="34">
        <f t="shared" si="74"/>
        <v>0</v>
      </c>
      <c r="CM260" s="34"/>
      <c r="CZ260" s="2"/>
    </row>
    <row r="261" spans="1:104" ht="19.5" customHeight="1" x14ac:dyDescent="0.2">
      <c r="A261" s="5009"/>
      <c r="B261" s="286" t="s">
        <v>236</v>
      </c>
      <c r="C261" s="441">
        <f t="shared" si="75"/>
        <v>0</v>
      </c>
      <c r="D261" s="442">
        <f t="shared" si="78"/>
        <v>0</v>
      </c>
      <c r="E261" s="1884">
        <f t="shared" si="78"/>
        <v>0</v>
      </c>
      <c r="F261" s="58">
        <v>0</v>
      </c>
      <c r="G261" s="60">
        <v>0</v>
      </c>
      <c r="H261" s="58">
        <v>0</v>
      </c>
      <c r="I261" s="60">
        <v>0</v>
      </c>
      <c r="J261" s="58">
        <v>0</v>
      </c>
      <c r="K261" s="60">
        <v>0</v>
      </c>
      <c r="L261" s="58">
        <v>0</v>
      </c>
      <c r="M261" s="60">
        <v>0</v>
      </c>
      <c r="N261" s="58">
        <v>0</v>
      </c>
      <c r="O261" s="60">
        <v>0</v>
      </c>
      <c r="P261" s="58">
        <v>0</v>
      </c>
      <c r="Q261" s="60">
        <v>0</v>
      </c>
      <c r="R261" s="58">
        <v>0</v>
      </c>
      <c r="S261" s="60">
        <v>0</v>
      </c>
      <c r="T261" s="58">
        <v>0</v>
      </c>
      <c r="U261" s="60">
        <v>0</v>
      </c>
      <c r="V261" s="58">
        <v>0</v>
      </c>
      <c r="W261" s="60">
        <v>0</v>
      </c>
      <c r="X261" s="58">
        <v>0</v>
      </c>
      <c r="Y261" s="60">
        <v>0</v>
      </c>
      <c r="Z261" s="58">
        <v>0</v>
      </c>
      <c r="AA261" s="60">
        <v>0</v>
      </c>
      <c r="AB261" s="58">
        <v>0</v>
      </c>
      <c r="AC261" s="60">
        <v>0</v>
      </c>
      <c r="AD261" s="58">
        <v>0</v>
      </c>
      <c r="AE261" s="60">
        <v>0</v>
      </c>
      <c r="AF261" s="58">
        <v>0</v>
      </c>
      <c r="AG261" s="60">
        <v>0</v>
      </c>
      <c r="AH261" s="58">
        <v>0</v>
      </c>
      <c r="AI261" s="60">
        <v>0</v>
      </c>
      <c r="AJ261" s="58">
        <v>0</v>
      </c>
      <c r="AK261" s="60">
        <v>0</v>
      </c>
      <c r="AL261" s="58">
        <v>0</v>
      </c>
      <c r="AM261" s="352">
        <v>0</v>
      </c>
      <c r="AN261" s="363">
        <v>0</v>
      </c>
      <c r="AO261" s="373">
        <v>0</v>
      </c>
      <c r="AP261" s="57">
        <v>0</v>
      </c>
      <c r="AQ261" s="60">
        <v>0</v>
      </c>
      <c r="AR261" s="307">
        <v>0</v>
      </c>
      <c r="AS261" s="58">
        <v>0</v>
      </c>
      <c r="AT261" s="60">
        <v>0</v>
      </c>
      <c r="AU261" s="60">
        <v>0</v>
      </c>
      <c r="AV261" s="60">
        <v>0</v>
      </c>
      <c r="AW261" s="31" t="str">
        <f t="shared" si="68"/>
        <v/>
      </c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CA261" s="33"/>
      <c r="CB261" s="33"/>
      <c r="CC261" s="33"/>
      <c r="CD261" s="33"/>
      <c r="CE261" s="33"/>
      <c r="CF261" s="33"/>
      <c r="CG261" s="34">
        <f t="shared" si="69"/>
        <v>0</v>
      </c>
      <c r="CH261" s="34">
        <f t="shared" si="70"/>
        <v>0</v>
      </c>
      <c r="CI261" s="34">
        <f t="shared" si="71"/>
        <v>0</v>
      </c>
      <c r="CJ261" s="34">
        <f t="shared" si="72"/>
        <v>0</v>
      </c>
      <c r="CK261" s="34">
        <f t="shared" si="73"/>
        <v>0</v>
      </c>
      <c r="CL261" s="34">
        <f t="shared" si="74"/>
        <v>0</v>
      </c>
      <c r="CM261" s="34"/>
      <c r="CZ261" s="2"/>
    </row>
    <row r="262" spans="1:104" ht="26.25" customHeight="1" x14ac:dyDescent="0.2">
      <c r="A262" s="5009"/>
      <c r="B262" s="286" t="s">
        <v>237</v>
      </c>
      <c r="C262" s="441">
        <f t="shared" si="75"/>
        <v>0</v>
      </c>
      <c r="D262" s="442">
        <f t="shared" si="78"/>
        <v>0</v>
      </c>
      <c r="E262" s="1884">
        <f t="shared" si="78"/>
        <v>0</v>
      </c>
      <c r="F262" s="58">
        <v>0</v>
      </c>
      <c r="G262" s="60">
        <v>0</v>
      </c>
      <c r="H262" s="58">
        <v>0</v>
      </c>
      <c r="I262" s="60">
        <v>0</v>
      </c>
      <c r="J262" s="58">
        <v>0</v>
      </c>
      <c r="K262" s="60">
        <v>0</v>
      </c>
      <c r="L262" s="58">
        <v>0</v>
      </c>
      <c r="M262" s="60">
        <v>0</v>
      </c>
      <c r="N262" s="58">
        <v>0</v>
      </c>
      <c r="O262" s="60">
        <v>0</v>
      </c>
      <c r="P262" s="58">
        <v>0</v>
      </c>
      <c r="Q262" s="60">
        <v>0</v>
      </c>
      <c r="R262" s="58">
        <v>0</v>
      </c>
      <c r="S262" s="60">
        <v>0</v>
      </c>
      <c r="T262" s="58">
        <v>0</v>
      </c>
      <c r="U262" s="60">
        <v>0</v>
      </c>
      <c r="V262" s="58">
        <v>0</v>
      </c>
      <c r="W262" s="60">
        <v>0</v>
      </c>
      <c r="X262" s="58">
        <v>0</v>
      </c>
      <c r="Y262" s="60">
        <v>0</v>
      </c>
      <c r="Z262" s="58">
        <v>0</v>
      </c>
      <c r="AA262" s="60">
        <v>0</v>
      </c>
      <c r="AB262" s="58">
        <v>0</v>
      </c>
      <c r="AC262" s="60">
        <v>0</v>
      </c>
      <c r="AD262" s="58">
        <v>0</v>
      </c>
      <c r="AE262" s="60">
        <v>0</v>
      </c>
      <c r="AF262" s="58">
        <v>0</v>
      </c>
      <c r="AG262" s="60">
        <v>0</v>
      </c>
      <c r="AH262" s="58">
        <v>0</v>
      </c>
      <c r="AI262" s="60">
        <v>0</v>
      </c>
      <c r="AJ262" s="58">
        <v>0</v>
      </c>
      <c r="AK262" s="60">
        <v>0</v>
      </c>
      <c r="AL262" s="58">
        <v>0</v>
      </c>
      <c r="AM262" s="352">
        <v>0</v>
      </c>
      <c r="AN262" s="363">
        <v>0</v>
      </c>
      <c r="AO262" s="373">
        <v>0</v>
      </c>
      <c r="AP262" s="57">
        <v>0</v>
      </c>
      <c r="AQ262" s="60">
        <v>0</v>
      </c>
      <c r="AR262" s="307">
        <v>0</v>
      </c>
      <c r="AS262" s="58">
        <v>0</v>
      </c>
      <c r="AT262" s="60">
        <v>0</v>
      </c>
      <c r="AU262" s="60">
        <v>0</v>
      </c>
      <c r="AV262" s="60">
        <v>0</v>
      </c>
      <c r="AW262" s="31" t="str">
        <f t="shared" si="68"/>
        <v/>
      </c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CA262" s="33"/>
      <c r="CB262" s="33"/>
      <c r="CC262" s="33"/>
      <c r="CD262" s="33"/>
      <c r="CE262" s="33"/>
      <c r="CF262" s="33"/>
      <c r="CG262" s="34">
        <f t="shared" si="69"/>
        <v>0</v>
      </c>
      <c r="CH262" s="34">
        <f t="shared" si="70"/>
        <v>0</v>
      </c>
      <c r="CI262" s="34">
        <f t="shared" si="71"/>
        <v>0</v>
      </c>
      <c r="CJ262" s="34">
        <f t="shared" si="72"/>
        <v>0</v>
      </c>
      <c r="CK262" s="34">
        <f t="shared" si="73"/>
        <v>0</v>
      </c>
      <c r="CL262" s="34">
        <f t="shared" si="74"/>
        <v>0</v>
      </c>
      <c r="CM262" s="34"/>
      <c r="CZ262" s="2"/>
    </row>
    <row r="263" spans="1:104" ht="24.75" customHeight="1" x14ac:dyDescent="0.2">
      <c r="A263" s="5744"/>
      <c r="B263" s="477" t="s">
        <v>238</v>
      </c>
      <c r="C263" s="454">
        <f t="shared" si="75"/>
        <v>0</v>
      </c>
      <c r="D263" s="455">
        <f t="shared" si="78"/>
        <v>0</v>
      </c>
      <c r="E263" s="1887">
        <f t="shared" si="78"/>
        <v>0</v>
      </c>
      <c r="F263" s="43">
        <v>0</v>
      </c>
      <c r="G263" s="63">
        <v>0</v>
      </c>
      <c r="H263" s="43">
        <v>0</v>
      </c>
      <c r="I263" s="63">
        <v>0</v>
      </c>
      <c r="J263" s="43">
        <v>0</v>
      </c>
      <c r="K263" s="63">
        <v>0</v>
      </c>
      <c r="L263" s="43">
        <v>0</v>
      </c>
      <c r="M263" s="63">
        <v>0</v>
      </c>
      <c r="N263" s="43">
        <v>0</v>
      </c>
      <c r="O263" s="63">
        <v>0</v>
      </c>
      <c r="P263" s="43">
        <v>0</v>
      </c>
      <c r="Q263" s="63">
        <v>0</v>
      </c>
      <c r="R263" s="43">
        <v>0</v>
      </c>
      <c r="S263" s="63">
        <v>0</v>
      </c>
      <c r="T263" s="43">
        <v>0</v>
      </c>
      <c r="U263" s="63">
        <v>0</v>
      </c>
      <c r="V263" s="43">
        <v>0</v>
      </c>
      <c r="W263" s="63">
        <v>0</v>
      </c>
      <c r="X263" s="43">
        <v>0</v>
      </c>
      <c r="Y263" s="63">
        <v>0</v>
      </c>
      <c r="Z263" s="43">
        <v>0</v>
      </c>
      <c r="AA263" s="63">
        <v>0</v>
      </c>
      <c r="AB263" s="43">
        <v>0</v>
      </c>
      <c r="AC263" s="63">
        <v>0</v>
      </c>
      <c r="AD263" s="43">
        <v>0</v>
      </c>
      <c r="AE263" s="63">
        <v>0</v>
      </c>
      <c r="AF263" s="43">
        <v>0</v>
      </c>
      <c r="AG263" s="63">
        <v>0</v>
      </c>
      <c r="AH263" s="43">
        <v>0</v>
      </c>
      <c r="AI263" s="63">
        <v>0</v>
      </c>
      <c r="AJ263" s="43">
        <v>0</v>
      </c>
      <c r="AK263" s="63">
        <v>0</v>
      </c>
      <c r="AL263" s="43">
        <v>0</v>
      </c>
      <c r="AM263" s="456">
        <v>0</v>
      </c>
      <c r="AN263" s="490">
        <v>0</v>
      </c>
      <c r="AO263" s="244">
        <v>0</v>
      </c>
      <c r="AP263" s="63">
        <v>0</v>
      </c>
      <c r="AQ263" s="63">
        <v>0</v>
      </c>
      <c r="AR263" s="298">
        <v>0</v>
      </c>
      <c r="AS263" s="43">
        <v>0</v>
      </c>
      <c r="AT263" s="63">
        <v>0</v>
      </c>
      <c r="AU263" s="63">
        <v>0</v>
      </c>
      <c r="AV263" s="63">
        <v>0</v>
      </c>
      <c r="AW263" s="31" t="str">
        <f t="shared" si="68"/>
        <v/>
      </c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CA263" s="33"/>
      <c r="CB263" s="33"/>
      <c r="CC263" s="33"/>
      <c r="CD263" s="33"/>
      <c r="CE263" s="33"/>
      <c r="CF263" s="33"/>
      <c r="CG263" s="34">
        <f t="shared" si="69"/>
        <v>0</v>
      </c>
      <c r="CH263" s="34">
        <f t="shared" si="70"/>
        <v>0</v>
      </c>
      <c r="CI263" s="34">
        <f t="shared" si="71"/>
        <v>0</v>
      </c>
      <c r="CJ263" s="34">
        <f t="shared" si="72"/>
        <v>0</v>
      </c>
      <c r="CK263" s="34">
        <f t="shared" si="73"/>
        <v>0</v>
      </c>
      <c r="CL263" s="34">
        <f t="shared" si="74"/>
        <v>0</v>
      </c>
      <c r="CM263" s="34"/>
      <c r="CZ263" s="2"/>
    </row>
    <row r="264" spans="1:104" ht="19.5" customHeight="1" x14ac:dyDescent="0.2">
      <c r="A264" s="4857" t="s">
        <v>239</v>
      </c>
      <c r="B264" s="4741"/>
      <c r="C264" s="1588">
        <f t="shared" si="75"/>
        <v>0</v>
      </c>
      <c r="D264" s="432">
        <f t="shared" si="78"/>
        <v>0</v>
      </c>
      <c r="E264" s="416">
        <f t="shared" si="78"/>
        <v>0</v>
      </c>
      <c r="F264" s="1589"/>
      <c r="G264" s="417"/>
      <c r="H264" s="1589"/>
      <c r="I264" s="417"/>
      <c r="J264" s="1589"/>
      <c r="K264" s="417"/>
      <c r="L264" s="1589"/>
      <c r="M264" s="417"/>
      <c r="N264" s="1589"/>
      <c r="O264" s="417"/>
      <c r="P264" s="1589"/>
      <c r="Q264" s="417"/>
      <c r="R264" s="1589"/>
      <c r="S264" s="417"/>
      <c r="T264" s="1589"/>
      <c r="U264" s="417"/>
      <c r="V264" s="1589"/>
      <c r="W264" s="417"/>
      <c r="X264" s="1589"/>
      <c r="Y264" s="417"/>
      <c r="Z264" s="1589"/>
      <c r="AA264" s="417"/>
      <c r="AB264" s="1589"/>
      <c r="AC264" s="417"/>
      <c r="AD264" s="1589"/>
      <c r="AE264" s="417"/>
      <c r="AF264" s="1589"/>
      <c r="AG264" s="417"/>
      <c r="AH264" s="1589"/>
      <c r="AI264" s="417"/>
      <c r="AJ264" s="1589"/>
      <c r="AK264" s="417"/>
      <c r="AL264" s="1589"/>
      <c r="AM264" s="395"/>
      <c r="AN264" s="363"/>
      <c r="AO264" s="373"/>
      <c r="AP264" s="57"/>
      <c r="AQ264" s="417"/>
      <c r="AR264" s="697"/>
      <c r="AS264" s="1589"/>
      <c r="AT264" s="417"/>
      <c r="AU264" s="417"/>
      <c r="AV264" s="417"/>
      <c r="AW264" s="31" t="str">
        <f t="shared" si="68"/>
        <v/>
      </c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Y264" s="3"/>
      <c r="CA264" s="33" t="str">
        <f>IF(CG264=0,"","* Las gestantes egresadas del Programa NO debe ser mayor al Total de Mujeres egresadas. ")</f>
        <v/>
      </c>
      <c r="CB264" s="33" t="str">
        <f>IF(CH264=0,"","* Las madres de hijos menor de 5 años NO DEBE ser mayor al Total de Mujeres Egresadas al Programa. ")</f>
        <v/>
      </c>
      <c r="CC264" s="33" t="str">
        <f>IF(CI264=0,"","* Los egresos de Pueblos Originarios NO DEBE ser mayor al Total de egresos del Programa.")</f>
        <v/>
      </c>
      <c r="CD264" s="33" t="str">
        <f>IF(CJ264=0,"","* Los Niños, Niñas, Adolescentes y Jóvenes de Programas SENAME NO DEBE ser mayor al Total de egresos del Programa. ")</f>
        <v/>
      </c>
      <c r="CE264" s="33" t="str">
        <f>IF(CK264=0,"","* Los Migrantes NO DEBEN ser mayor al Total de ingresos del Programa. ")</f>
        <v/>
      </c>
      <c r="CF264" s="33" t="str">
        <f>IF(CL264=0,"","* No olvide escribir los campos Gestante y/o Madre de Hijo menor de 5 años y/o Pueblos Originarios y/o Niños, Niñas, Adolescentes y Jóvenes de Programas SENAME (Digite CERO si no tiene). ")</f>
        <v/>
      </c>
      <c r="CG264" s="34">
        <f t="shared" si="69"/>
        <v>0</v>
      </c>
      <c r="CH264" s="34">
        <f t="shared" si="70"/>
        <v>0</v>
      </c>
      <c r="CI264" s="34">
        <f t="shared" si="71"/>
        <v>0</v>
      </c>
      <c r="CJ264" s="34">
        <f t="shared" si="72"/>
        <v>0</v>
      </c>
      <c r="CK264" s="34">
        <f t="shared" si="73"/>
        <v>0</v>
      </c>
      <c r="CL264" s="34">
        <f t="shared" si="74"/>
        <v>0</v>
      </c>
      <c r="CM264" s="34"/>
      <c r="CZ264" s="2"/>
    </row>
    <row r="265" spans="1:104" ht="19.5" customHeight="1" x14ac:dyDescent="0.2">
      <c r="A265" s="4744" t="s">
        <v>240</v>
      </c>
      <c r="B265" s="4745"/>
      <c r="C265" s="454">
        <f>SUM(D265+E265)</f>
        <v>0</v>
      </c>
      <c r="D265" s="455">
        <f>SUM(F265+H265+J265+L265+N265+P265+R265+T265+V265+X265+Z265+AB265+AD265+AF265+AH265+AJ265+AL265)</f>
        <v>0</v>
      </c>
      <c r="E265" s="1887">
        <f t="shared" ref="E265" si="79">SUM(G265+I265+K265+M265+O265+Q265+S265+U265+W265+Y265+AA265+AC265+AE265+AG265+AI265+AK265+AM265)</f>
        <v>0</v>
      </c>
      <c r="F265" s="43"/>
      <c r="G265" s="63"/>
      <c r="H265" s="43"/>
      <c r="I265" s="63"/>
      <c r="J265" s="43"/>
      <c r="K265" s="63"/>
      <c r="L265" s="43"/>
      <c r="M265" s="63"/>
      <c r="N265" s="43"/>
      <c r="O265" s="63"/>
      <c r="P265" s="43"/>
      <c r="Q265" s="63"/>
      <c r="R265" s="43"/>
      <c r="S265" s="63"/>
      <c r="T265" s="43"/>
      <c r="U265" s="63"/>
      <c r="V265" s="43"/>
      <c r="W265" s="63"/>
      <c r="X265" s="43"/>
      <c r="Y265" s="63"/>
      <c r="Z265" s="43"/>
      <c r="AA265" s="63"/>
      <c r="AB265" s="43"/>
      <c r="AC265" s="63"/>
      <c r="AD265" s="43"/>
      <c r="AE265" s="63"/>
      <c r="AF265" s="43"/>
      <c r="AG265" s="63"/>
      <c r="AH265" s="43"/>
      <c r="AI265" s="63"/>
      <c r="AJ265" s="43"/>
      <c r="AK265" s="63"/>
      <c r="AL265" s="43"/>
      <c r="AM265" s="456"/>
      <c r="AN265" s="2502"/>
      <c r="AO265" s="2172"/>
      <c r="AP265" s="2264"/>
      <c r="AQ265" s="511"/>
      <c r="AR265" s="480"/>
      <c r="AS265" s="43"/>
      <c r="AT265" s="63"/>
      <c r="AU265" s="63"/>
      <c r="AV265" s="63"/>
      <c r="AW265" s="31" t="str">
        <f t="shared" si="68"/>
        <v/>
      </c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Y265" s="3"/>
      <c r="CA265" s="33" t="str">
        <f>IF(CG265=0,"","* Las gestantes egresadas del Programa NO debe ser mayor al Total de Mujeres egresadas. ")</f>
        <v/>
      </c>
      <c r="CB265" s="33" t="str">
        <f>IF(CH265=0,"","* Las madres de hijos menor de 5 años NO DEBE ser mayor al Total de Mujeres Egresadas al Programa. ")</f>
        <v/>
      </c>
      <c r="CC265" s="33" t="str">
        <f>IF(CI265=0,"","* Los egresos de Pueblos Originarios NO DEBE ser mayor al Total de egresos del Programa.")</f>
        <v/>
      </c>
      <c r="CD265" s="33" t="str">
        <f>IF(CJ265=0,"","* Los Niños, Niñas, Adolescentes y Jóvenes de Programas SENAME NO DEBE ser mayor al Total de egresos del Programa. ")</f>
        <v/>
      </c>
      <c r="CE265" s="33" t="str">
        <f>IF(CK265=0,"","* Los Migrantes NO DEBEN ser mayor al Total de ingresos del Programa. ")</f>
        <v/>
      </c>
      <c r="CF265" s="33" t="str">
        <f>IF(CL265=0,"","* No olvide escribir los campos Gestante y/o Madre de Hijo menor de 5 años y/o Pueblos Originarios y/o Niños, Niñas, Adolescentes y Jóvenes de Programas SENAME (Digite CERO si no tiene). ")</f>
        <v/>
      </c>
      <c r="CG265" s="34">
        <f t="shared" si="69"/>
        <v>0</v>
      </c>
      <c r="CH265" s="34">
        <f t="shared" si="70"/>
        <v>0</v>
      </c>
      <c r="CI265" s="34">
        <f t="shared" si="71"/>
        <v>0</v>
      </c>
      <c r="CJ265" s="34">
        <f t="shared" si="72"/>
        <v>0</v>
      </c>
      <c r="CK265" s="34">
        <f t="shared" si="73"/>
        <v>0</v>
      </c>
      <c r="CL265" s="34">
        <f t="shared" si="74"/>
        <v>0</v>
      </c>
      <c r="CM265" s="34"/>
      <c r="CZ265" s="2"/>
    </row>
    <row r="266" spans="1:104" ht="23.25" customHeight="1" x14ac:dyDescent="0.2">
      <c r="A266" s="257" t="s">
        <v>249</v>
      </c>
      <c r="B266" s="205"/>
      <c r="AL266" s="12"/>
      <c r="AM266" s="12"/>
      <c r="AN266" s="12"/>
      <c r="AO266" s="512"/>
      <c r="AP266" s="12"/>
      <c r="AQ266" s="12"/>
      <c r="AR266" s="12"/>
      <c r="AS266" s="12"/>
      <c r="AT266" s="12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CG266" s="15"/>
      <c r="CH266" s="15"/>
      <c r="CI266" s="15"/>
      <c r="CJ266" s="15"/>
      <c r="CK266" s="15"/>
      <c r="CL266" s="15"/>
      <c r="CM266" s="15"/>
      <c r="CN266" s="15"/>
    </row>
    <row r="267" spans="1:104" ht="16.350000000000001" customHeight="1" x14ac:dyDescent="0.2">
      <c r="A267" s="4905" t="s">
        <v>71</v>
      </c>
      <c r="B267" s="4889"/>
      <c r="C267" s="5766" t="s">
        <v>72</v>
      </c>
      <c r="D267" s="5766"/>
      <c r="E267" s="5766"/>
      <c r="F267" s="5775" t="s">
        <v>250</v>
      </c>
      <c r="G267" s="5776"/>
      <c r="H267" s="5775" t="s">
        <v>251</v>
      </c>
      <c r="I267" s="5776"/>
      <c r="J267" s="5775" t="s">
        <v>252</v>
      </c>
      <c r="K267" s="5776"/>
      <c r="L267" s="5775" t="s">
        <v>253</v>
      </c>
      <c r="M267" s="5776"/>
      <c r="N267" s="5775" t="s">
        <v>254</v>
      </c>
      <c r="O267" s="5776"/>
      <c r="P267" s="5775" t="s">
        <v>255</v>
      </c>
      <c r="Q267" s="5776"/>
      <c r="R267" s="5775" t="s">
        <v>256</v>
      </c>
      <c r="S267" s="5776"/>
      <c r="T267" s="5775" t="s">
        <v>257</v>
      </c>
      <c r="U267" s="5776"/>
      <c r="V267" s="5775" t="s">
        <v>258</v>
      </c>
      <c r="W267" s="5776"/>
      <c r="X267" s="5775" t="s">
        <v>259</v>
      </c>
      <c r="Y267" s="5776"/>
      <c r="Z267" s="5775" t="s">
        <v>260</v>
      </c>
      <c r="AA267" s="5776"/>
      <c r="AB267" s="5775" t="s">
        <v>261</v>
      </c>
      <c r="AC267" s="5776"/>
      <c r="AD267" s="5775" t="s">
        <v>262</v>
      </c>
      <c r="AE267" s="5776"/>
      <c r="AF267" s="5775" t="s">
        <v>263</v>
      </c>
      <c r="AG267" s="5776"/>
      <c r="AH267" s="5775" t="s">
        <v>264</v>
      </c>
      <c r="AI267" s="5776"/>
      <c r="AJ267" s="5775" t="s">
        <v>265</v>
      </c>
      <c r="AK267" s="5776"/>
      <c r="AL267" s="12"/>
      <c r="AM267" s="12"/>
      <c r="AN267" s="12"/>
      <c r="AO267" s="512"/>
      <c r="AP267" s="12"/>
      <c r="AQ267" s="12"/>
      <c r="AR267" s="12"/>
      <c r="AS267" s="12"/>
      <c r="AT267" s="12"/>
      <c r="AW267" s="13"/>
      <c r="AX267" s="13"/>
      <c r="AY267" s="13"/>
      <c r="AZ267" s="13"/>
      <c r="BA267" s="13"/>
      <c r="BB267" s="13"/>
      <c r="BC267" s="13"/>
      <c r="BD267" s="13"/>
      <c r="BE267" s="13"/>
      <c r="BF267" s="13"/>
      <c r="BG267" s="13"/>
      <c r="BH267" s="13"/>
      <c r="BI267" s="13"/>
      <c r="BJ267" s="13"/>
      <c r="CG267" s="15"/>
      <c r="CH267" s="15"/>
      <c r="CI267" s="15"/>
      <c r="CJ267" s="15"/>
      <c r="CK267" s="15"/>
      <c r="CL267" s="15"/>
      <c r="CM267" s="15"/>
      <c r="CN267" s="15"/>
    </row>
    <row r="268" spans="1:104" ht="27" customHeight="1" x14ac:dyDescent="0.2">
      <c r="A268" s="5755"/>
      <c r="B268" s="5653"/>
      <c r="C268" s="2419" t="s">
        <v>97</v>
      </c>
      <c r="D268" s="2420" t="s">
        <v>62</v>
      </c>
      <c r="E268" s="2421" t="s">
        <v>98</v>
      </c>
      <c r="F268" s="2462" t="s">
        <v>62</v>
      </c>
      <c r="G268" s="2511" t="s">
        <v>98</v>
      </c>
      <c r="H268" s="2462" t="s">
        <v>62</v>
      </c>
      <c r="I268" s="2511" t="s">
        <v>98</v>
      </c>
      <c r="J268" s="2462" t="s">
        <v>62</v>
      </c>
      <c r="K268" s="2511" t="s">
        <v>98</v>
      </c>
      <c r="L268" s="2462" t="s">
        <v>62</v>
      </c>
      <c r="M268" s="2511" t="s">
        <v>98</v>
      </c>
      <c r="N268" s="2462" t="s">
        <v>62</v>
      </c>
      <c r="O268" s="2511" t="s">
        <v>98</v>
      </c>
      <c r="P268" s="2462" t="s">
        <v>62</v>
      </c>
      <c r="Q268" s="2511" t="s">
        <v>98</v>
      </c>
      <c r="R268" s="2462" t="s">
        <v>62</v>
      </c>
      <c r="S268" s="2511" t="s">
        <v>98</v>
      </c>
      <c r="T268" s="2462" t="s">
        <v>62</v>
      </c>
      <c r="U268" s="2511" t="s">
        <v>98</v>
      </c>
      <c r="V268" s="2462" t="s">
        <v>62</v>
      </c>
      <c r="W268" s="2511" t="s">
        <v>98</v>
      </c>
      <c r="X268" s="2462" t="s">
        <v>62</v>
      </c>
      <c r="Y268" s="2511" t="s">
        <v>98</v>
      </c>
      <c r="Z268" s="2462" t="s">
        <v>62</v>
      </c>
      <c r="AA268" s="2511" t="s">
        <v>98</v>
      </c>
      <c r="AB268" s="2462" t="s">
        <v>62</v>
      </c>
      <c r="AC268" s="2511" t="s">
        <v>98</v>
      </c>
      <c r="AD268" s="2462" t="s">
        <v>62</v>
      </c>
      <c r="AE268" s="2511" t="s">
        <v>98</v>
      </c>
      <c r="AF268" s="2462" t="s">
        <v>62</v>
      </c>
      <c r="AG268" s="2511" t="s">
        <v>98</v>
      </c>
      <c r="AH268" s="2462" t="s">
        <v>62</v>
      </c>
      <c r="AI268" s="2511" t="s">
        <v>98</v>
      </c>
      <c r="AJ268" s="2462" t="s">
        <v>62</v>
      </c>
      <c r="AK268" s="2511" t="s">
        <v>98</v>
      </c>
      <c r="AL268" s="12"/>
      <c r="AM268" s="12"/>
      <c r="AN268" s="12"/>
      <c r="AO268" s="512"/>
      <c r="AP268" s="12"/>
      <c r="AQ268" s="12"/>
      <c r="AR268" s="12"/>
      <c r="AS268" s="12"/>
      <c r="AT268" s="12"/>
      <c r="AW268" s="13"/>
      <c r="AX268" s="13"/>
      <c r="AY268" s="13"/>
      <c r="AZ268" s="13"/>
      <c r="BA268" s="13"/>
      <c r="BB268" s="13"/>
      <c r="BC268" s="13"/>
      <c r="BD268" s="13"/>
      <c r="BE268" s="13"/>
      <c r="BF268" s="13"/>
      <c r="BG268" s="13"/>
      <c r="BH268" s="13"/>
      <c r="BI268" s="13"/>
      <c r="BJ268" s="13"/>
      <c r="CG268" s="15"/>
      <c r="CH268" s="15"/>
      <c r="CI268" s="15"/>
      <c r="CJ268" s="15"/>
      <c r="CK268" s="15"/>
      <c r="CL268" s="15"/>
      <c r="CM268" s="15"/>
      <c r="CN268" s="15"/>
    </row>
    <row r="269" spans="1:104" ht="16.350000000000001" customHeight="1" x14ac:dyDescent="0.2">
      <c r="A269" s="5784" t="s">
        <v>266</v>
      </c>
      <c r="B269" s="2426" t="s">
        <v>171</v>
      </c>
      <c r="C269" s="2512">
        <f>SUM(D269+E269)</f>
        <v>0</v>
      </c>
      <c r="D269" s="2513">
        <f>SUM(F269+H269+J269+L269+N269+P269+R269+T269+V269+X269+Z269+AB269+AD269+AF269+AH269+AJ269)</f>
        <v>0</v>
      </c>
      <c r="E269" s="2514">
        <f>SUM(G269+I269+K269+M269+O269+Q269+S269+U269+W269+Y269+AA269+AC269+AE269+AG269+AI269+AK269)</f>
        <v>0</v>
      </c>
      <c r="F269" s="2430"/>
      <c r="G269" s="2431"/>
      <c r="H269" s="2430"/>
      <c r="I269" s="2431"/>
      <c r="J269" s="2430"/>
      <c r="K269" s="2431"/>
      <c r="L269" s="2430"/>
      <c r="M269" s="2431"/>
      <c r="N269" s="2430"/>
      <c r="O269" s="2431"/>
      <c r="P269" s="2430"/>
      <c r="Q269" s="2431"/>
      <c r="R269" s="2430"/>
      <c r="S269" s="2431"/>
      <c r="T269" s="2430"/>
      <c r="U269" s="2431"/>
      <c r="V269" s="2430"/>
      <c r="W269" s="2431"/>
      <c r="X269" s="2430"/>
      <c r="Y269" s="2431"/>
      <c r="Z269" s="2430"/>
      <c r="AA269" s="2431"/>
      <c r="AB269" s="2430"/>
      <c r="AC269" s="2431"/>
      <c r="AD269" s="2430"/>
      <c r="AE269" s="2431"/>
      <c r="AF269" s="2430"/>
      <c r="AG269" s="2431"/>
      <c r="AH269" s="2430"/>
      <c r="AI269" s="2431"/>
      <c r="AJ269" s="2430"/>
      <c r="AK269" s="2431"/>
      <c r="AL269" s="281"/>
      <c r="AM269" s="12"/>
      <c r="AN269" s="12"/>
      <c r="AO269" s="512"/>
      <c r="AP269" s="12"/>
      <c r="AQ269" s="12"/>
      <c r="AR269" s="12"/>
      <c r="AS269" s="12"/>
      <c r="AT269" s="12"/>
      <c r="AW269" s="13"/>
      <c r="AX269" s="13"/>
      <c r="AY269" s="13"/>
      <c r="AZ269" s="13"/>
      <c r="BA269" s="13"/>
      <c r="BB269" s="13"/>
      <c r="BC269" s="13"/>
      <c r="BD269" s="13"/>
      <c r="BE269" s="13"/>
      <c r="BF269" s="13"/>
      <c r="BG269" s="13"/>
      <c r="BH269" s="13"/>
      <c r="BI269" s="13"/>
      <c r="BJ269" s="13"/>
      <c r="CG269" s="15">
        <v>0</v>
      </c>
      <c r="CH269" s="15">
        <v>0</v>
      </c>
      <c r="CI269" s="15"/>
      <c r="CJ269" s="15">
        <v>0</v>
      </c>
      <c r="CK269" s="15"/>
      <c r="CL269" s="15"/>
      <c r="CM269" s="15"/>
      <c r="CN269" s="15"/>
    </row>
    <row r="270" spans="1:104" ht="16.5" customHeight="1" x14ac:dyDescent="0.2">
      <c r="A270" s="5785"/>
      <c r="B270" s="88" t="s">
        <v>85</v>
      </c>
      <c r="C270" s="287">
        <f>SUM(D270+E270)</f>
        <v>0</v>
      </c>
      <c r="D270" s="288">
        <f t="shared" ref="D270:E272" si="80">SUM(F270+H270+J270+L270+N270+P270+R270+T270+V270+X270+Z270+AB270+AD270+AF270+AH270+AJ270)</f>
        <v>0</v>
      </c>
      <c r="E270" s="1892">
        <f t="shared" si="80"/>
        <v>0</v>
      </c>
      <c r="F270" s="43"/>
      <c r="G270" s="63"/>
      <c r="H270" s="43"/>
      <c r="I270" s="63"/>
      <c r="J270" s="43"/>
      <c r="K270" s="63"/>
      <c r="L270" s="43"/>
      <c r="M270" s="63"/>
      <c r="N270" s="43"/>
      <c r="O270" s="63"/>
      <c r="P270" s="43"/>
      <c r="Q270" s="63"/>
      <c r="R270" s="43"/>
      <c r="S270" s="63"/>
      <c r="T270" s="43"/>
      <c r="U270" s="63"/>
      <c r="V270" s="43"/>
      <c r="W270" s="63"/>
      <c r="X270" s="43"/>
      <c r="Y270" s="63"/>
      <c r="Z270" s="43"/>
      <c r="AA270" s="63"/>
      <c r="AB270" s="43"/>
      <c r="AC270" s="63"/>
      <c r="AD270" s="43"/>
      <c r="AE270" s="63"/>
      <c r="AF270" s="43"/>
      <c r="AG270" s="63"/>
      <c r="AH270" s="43"/>
      <c r="AI270" s="63"/>
      <c r="AJ270" s="43"/>
      <c r="AK270" s="63"/>
      <c r="AL270" s="403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3"/>
      <c r="AX270" s="13"/>
      <c r="AY270" s="13"/>
      <c r="AZ270" s="13"/>
      <c r="BA270" s="13"/>
      <c r="BB270" s="13"/>
      <c r="BC270" s="13"/>
      <c r="BD270" s="13"/>
      <c r="BE270" s="13"/>
      <c r="BF270" s="13"/>
      <c r="BG270" s="13"/>
      <c r="BH270" s="13"/>
      <c r="BI270" s="13"/>
      <c r="BJ270" s="13"/>
      <c r="BZ270" s="2"/>
      <c r="CG270" s="15"/>
      <c r="CH270" s="15"/>
      <c r="CI270" s="15"/>
      <c r="CJ270" s="15"/>
      <c r="CK270" s="15"/>
      <c r="CL270" s="15"/>
      <c r="CM270" s="15"/>
      <c r="CN270" s="15"/>
    </row>
    <row r="271" spans="1:104" ht="16.350000000000001" customHeight="1" x14ac:dyDescent="0.2">
      <c r="A271" s="5784" t="s">
        <v>267</v>
      </c>
      <c r="B271" s="2426" t="s">
        <v>171</v>
      </c>
      <c r="C271" s="2512">
        <f>SUM(D271+E271)</f>
        <v>0</v>
      </c>
      <c r="D271" s="2513">
        <f t="shared" si="80"/>
        <v>0</v>
      </c>
      <c r="E271" s="2514">
        <f t="shared" si="80"/>
        <v>0</v>
      </c>
      <c r="F271" s="2430"/>
      <c r="G271" s="2431"/>
      <c r="H271" s="2430"/>
      <c r="I271" s="2431"/>
      <c r="J271" s="2430"/>
      <c r="K271" s="2431"/>
      <c r="L271" s="2430"/>
      <c r="M271" s="2431"/>
      <c r="N271" s="2430"/>
      <c r="O271" s="2431"/>
      <c r="P271" s="2430"/>
      <c r="Q271" s="2431"/>
      <c r="R271" s="2430"/>
      <c r="S271" s="2431"/>
      <c r="T271" s="2430"/>
      <c r="U271" s="2431"/>
      <c r="V271" s="2430"/>
      <c r="W271" s="2431"/>
      <c r="X271" s="2430"/>
      <c r="Y271" s="2431"/>
      <c r="Z271" s="2430"/>
      <c r="AA271" s="2431"/>
      <c r="AB271" s="2430"/>
      <c r="AC271" s="2431"/>
      <c r="AD271" s="2430"/>
      <c r="AE271" s="2431"/>
      <c r="AF271" s="2430"/>
      <c r="AG271" s="2431"/>
      <c r="AH271" s="2430"/>
      <c r="AI271" s="2431"/>
      <c r="AJ271" s="2430"/>
      <c r="AK271" s="2431"/>
      <c r="AL271" s="3"/>
      <c r="AM271" s="16"/>
      <c r="AN271" s="16"/>
      <c r="AO271" s="16"/>
      <c r="AP271" s="16"/>
      <c r="AQ271" s="16"/>
      <c r="AR271" s="16"/>
      <c r="AS271" s="16"/>
      <c r="AT271" s="16"/>
      <c r="AU271" s="13"/>
      <c r="AV271" s="13"/>
      <c r="AW271" s="13"/>
      <c r="AX271" s="13"/>
      <c r="AY271" s="13"/>
      <c r="AZ271" s="13"/>
      <c r="BA271" s="13"/>
      <c r="CG271" s="15"/>
      <c r="CH271" s="15"/>
      <c r="CI271" s="15"/>
      <c r="CJ271" s="15"/>
      <c r="CK271" s="15"/>
      <c r="CL271" s="15"/>
      <c r="CM271" s="15"/>
      <c r="CN271" s="15"/>
    </row>
    <row r="272" spans="1:104" ht="16.350000000000001" customHeight="1" x14ac:dyDescent="0.2">
      <c r="A272" s="5785"/>
      <c r="B272" s="88" t="s">
        <v>85</v>
      </c>
      <c r="C272" s="2170">
        <f>SUM(D272+E272)</f>
        <v>0</v>
      </c>
      <c r="D272" s="242">
        <f t="shared" si="80"/>
        <v>0</v>
      </c>
      <c r="E272" s="2320">
        <f t="shared" si="80"/>
        <v>0</v>
      </c>
      <c r="F272" s="2171"/>
      <c r="G272" s="2264"/>
      <c r="H272" s="2171"/>
      <c r="I272" s="2264"/>
      <c r="J272" s="2171"/>
      <c r="K272" s="2264"/>
      <c r="L272" s="2171"/>
      <c r="M272" s="2264"/>
      <c r="N272" s="2171"/>
      <c r="O272" s="2264"/>
      <c r="P272" s="2171"/>
      <c r="Q272" s="2264"/>
      <c r="R272" s="2171"/>
      <c r="S272" s="2264"/>
      <c r="T272" s="2171"/>
      <c r="U272" s="2264"/>
      <c r="V272" s="2171"/>
      <c r="W272" s="2264"/>
      <c r="X272" s="2171"/>
      <c r="Y272" s="2264"/>
      <c r="Z272" s="2171"/>
      <c r="AA272" s="2264"/>
      <c r="AB272" s="2171"/>
      <c r="AC272" s="2264"/>
      <c r="AD272" s="2171"/>
      <c r="AE272" s="2264"/>
      <c r="AF272" s="2171"/>
      <c r="AG272" s="2264"/>
      <c r="AH272" s="2171"/>
      <c r="AI272" s="2264"/>
      <c r="AJ272" s="2171"/>
      <c r="AK272" s="2264"/>
      <c r="AL272" s="3"/>
      <c r="AM272" s="16"/>
      <c r="AN272" s="16"/>
      <c r="AO272" s="16"/>
      <c r="AP272" s="16"/>
      <c r="AQ272" s="16"/>
      <c r="AR272" s="16"/>
      <c r="AS272" s="16"/>
      <c r="AT272" s="16"/>
      <c r="AU272" s="13"/>
      <c r="AV272" s="13"/>
      <c r="AW272" s="13"/>
      <c r="AX272" s="13"/>
      <c r="AY272" s="13"/>
      <c r="AZ272" s="13"/>
      <c r="BA272" s="13"/>
      <c r="CG272" s="15"/>
      <c r="CH272" s="15"/>
      <c r="CI272" s="15"/>
      <c r="CJ272" s="15"/>
      <c r="CK272" s="15"/>
      <c r="CL272" s="15"/>
      <c r="CM272" s="15"/>
      <c r="CN272" s="15"/>
    </row>
    <row r="273" spans="1:92" ht="22.5" customHeight="1" x14ac:dyDescent="0.2">
      <c r="A273" s="257" t="s">
        <v>268</v>
      </c>
      <c r="B273" s="7"/>
      <c r="AM273" s="16"/>
      <c r="AN273" s="16"/>
      <c r="AO273" s="16"/>
      <c r="AP273" s="16"/>
      <c r="AQ273" s="16"/>
      <c r="AR273" s="16"/>
      <c r="AS273" s="16"/>
      <c r="AT273" s="16"/>
      <c r="AU273" s="13"/>
      <c r="AV273" s="13"/>
      <c r="AW273" s="13"/>
      <c r="AX273" s="13"/>
      <c r="AY273" s="13"/>
      <c r="AZ273" s="13"/>
      <c r="BA273" s="13"/>
      <c r="CG273" s="15"/>
      <c r="CH273" s="15"/>
      <c r="CI273" s="15"/>
      <c r="CJ273" s="15"/>
      <c r="CK273" s="15"/>
      <c r="CL273" s="15"/>
      <c r="CM273" s="15"/>
      <c r="CN273" s="15"/>
    </row>
    <row r="274" spans="1:92" ht="16.350000000000001" customHeight="1" x14ac:dyDescent="0.2">
      <c r="A274" s="5786" t="s">
        <v>269</v>
      </c>
      <c r="B274" s="5784" t="s">
        <v>270</v>
      </c>
      <c r="C274" s="4905" t="s">
        <v>4</v>
      </c>
      <c r="D274" s="4789"/>
      <c r="E274" s="4889"/>
      <c r="F274" s="5788" t="s">
        <v>271</v>
      </c>
      <c r="G274" s="5789"/>
      <c r="H274" s="5789"/>
      <c r="I274" s="5789"/>
      <c r="J274" s="5789"/>
      <c r="K274" s="5789"/>
      <c r="L274" s="5789"/>
      <c r="M274" s="5789"/>
      <c r="N274" s="5789"/>
      <c r="O274" s="5789"/>
      <c r="P274" s="5789"/>
      <c r="Q274" s="5789"/>
      <c r="R274" s="5789"/>
      <c r="S274" s="5789"/>
      <c r="T274" s="5789"/>
      <c r="U274" s="5789"/>
      <c r="V274" s="5789"/>
      <c r="W274" s="5789"/>
      <c r="X274" s="5789"/>
      <c r="Y274" s="5789"/>
      <c r="Z274" s="5789"/>
      <c r="AA274" s="5789"/>
      <c r="AB274" s="5789"/>
      <c r="AC274" s="5789"/>
      <c r="AD274" s="5789"/>
      <c r="AE274" s="5789"/>
      <c r="AF274" s="5789"/>
      <c r="AG274" s="5789"/>
      <c r="AH274" s="5789"/>
      <c r="AI274" s="5789"/>
      <c r="AJ274" s="5789"/>
      <c r="AK274" s="5790"/>
      <c r="AL274" s="4889" t="s">
        <v>272</v>
      </c>
      <c r="AM274" s="211"/>
      <c r="AN274" s="32"/>
      <c r="AO274" s="32"/>
      <c r="AP274" s="32"/>
      <c r="AQ274" s="32"/>
      <c r="AR274" s="32"/>
      <c r="AS274" s="32"/>
      <c r="AT274" s="32"/>
      <c r="AU274" s="32"/>
      <c r="AV274" s="32"/>
      <c r="AW274" s="32"/>
      <c r="AX274" s="32"/>
      <c r="AY274" s="13"/>
      <c r="AZ274" s="13"/>
      <c r="BA274" s="13"/>
      <c r="CG274" s="15"/>
      <c r="CH274" s="15"/>
      <c r="CI274" s="15"/>
      <c r="CJ274" s="15"/>
      <c r="CK274" s="15"/>
      <c r="CL274" s="15"/>
      <c r="CM274" s="15"/>
      <c r="CN274" s="15"/>
    </row>
    <row r="275" spans="1:92" ht="16.350000000000001" customHeight="1" x14ac:dyDescent="0.2">
      <c r="A275" s="5047"/>
      <c r="B275" s="5049"/>
      <c r="C275" s="5755"/>
      <c r="D275" s="4790"/>
      <c r="E275" s="5653"/>
      <c r="F275" s="5788" t="s">
        <v>183</v>
      </c>
      <c r="G275" s="5791"/>
      <c r="H275" s="5788" t="s">
        <v>184</v>
      </c>
      <c r="I275" s="5791"/>
      <c r="J275" s="5788" t="s">
        <v>119</v>
      </c>
      <c r="K275" s="5791"/>
      <c r="L275" s="5788" t="s">
        <v>12</v>
      </c>
      <c r="M275" s="5791"/>
      <c r="N275" s="5775" t="s">
        <v>13</v>
      </c>
      <c r="O275" s="5776"/>
      <c r="P275" s="5775" t="s">
        <v>14</v>
      </c>
      <c r="Q275" s="5776"/>
      <c r="R275" s="5775" t="s">
        <v>15</v>
      </c>
      <c r="S275" s="5776"/>
      <c r="T275" s="5775" t="s">
        <v>16</v>
      </c>
      <c r="U275" s="5776"/>
      <c r="V275" s="5775" t="s">
        <v>17</v>
      </c>
      <c r="W275" s="5776"/>
      <c r="X275" s="5775" t="s">
        <v>18</v>
      </c>
      <c r="Y275" s="5776"/>
      <c r="Z275" s="5775" t="s">
        <v>273</v>
      </c>
      <c r="AA275" s="5776"/>
      <c r="AB275" s="5775" t="s">
        <v>45</v>
      </c>
      <c r="AC275" s="5776"/>
      <c r="AD275" s="5775" t="s">
        <v>46</v>
      </c>
      <c r="AE275" s="5776"/>
      <c r="AF275" s="5775" t="s">
        <v>274</v>
      </c>
      <c r="AG275" s="5776"/>
      <c r="AH275" s="5775" t="s">
        <v>275</v>
      </c>
      <c r="AI275" s="5776"/>
      <c r="AJ275" s="5760" t="s">
        <v>276</v>
      </c>
      <c r="AK275" s="5792"/>
      <c r="AL275" s="4729"/>
      <c r="AM275" s="211"/>
      <c r="AN275" s="32"/>
      <c r="AO275" s="32"/>
      <c r="AP275" s="32"/>
      <c r="AQ275" s="32"/>
      <c r="AR275" s="32"/>
      <c r="AS275" s="32"/>
      <c r="AT275" s="32"/>
      <c r="AU275" s="32"/>
      <c r="AV275" s="32"/>
      <c r="AW275" s="32"/>
      <c r="AX275" s="32"/>
      <c r="AY275" s="13"/>
      <c r="AZ275" s="13"/>
      <c r="BA275" s="13"/>
      <c r="CG275" s="15"/>
      <c r="CH275" s="15"/>
      <c r="CI275" s="15"/>
      <c r="CJ275" s="15"/>
      <c r="CK275" s="15"/>
      <c r="CL275" s="15"/>
      <c r="CM275" s="15"/>
      <c r="CN275" s="15"/>
    </row>
    <row r="276" spans="1:92" ht="33" customHeight="1" x14ac:dyDescent="0.2">
      <c r="A276" s="5787"/>
      <c r="B276" s="5785"/>
      <c r="C276" s="2515" t="s">
        <v>97</v>
      </c>
      <c r="D276" s="2516" t="s">
        <v>62</v>
      </c>
      <c r="E276" s="1880" t="s">
        <v>98</v>
      </c>
      <c r="F276" s="2517" t="s">
        <v>62</v>
      </c>
      <c r="G276" s="686" t="s">
        <v>98</v>
      </c>
      <c r="H276" s="2517" t="s">
        <v>62</v>
      </c>
      <c r="I276" s="686" t="s">
        <v>98</v>
      </c>
      <c r="J276" s="2517" t="s">
        <v>62</v>
      </c>
      <c r="K276" s="686" t="s">
        <v>98</v>
      </c>
      <c r="L276" s="2517" t="s">
        <v>62</v>
      </c>
      <c r="M276" s="686" t="s">
        <v>98</v>
      </c>
      <c r="N276" s="2517" t="s">
        <v>62</v>
      </c>
      <c r="O276" s="686" t="s">
        <v>98</v>
      </c>
      <c r="P276" s="2517" t="s">
        <v>62</v>
      </c>
      <c r="Q276" s="686" t="s">
        <v>98</v>
      </c>
      <c r="R276" s="2517" t="s">
        <v>62</v>
      </c>
      <c r="S276" s="686" t="s">
        <v>98</v>
      </c>
      <c r="T276" s="2518" t="s">
        <v>62</v>
      </c>
      <c r="U276" s="2518" t="s">
        <v>98</v>
      </c>
      <c r="V276" s="2519" t="s">
        <v>62</v>
      </c>
      <c r="W276" s="686" t="s">
        <v>98</v>
      </c>
      <c r="X276" s="2517" t="s">
        <v>62</v>
      </c>
      <c r="Y276" s="686" t="s">
        <v>98</v>
      </c>
      <c r="Z276" s="2517" t="s">
        <v>62</v>
      </c>
      <c r="AA276" s="686" t="s">
        <v>98</v>
      </c>
      <c r="AB276" s="2517" t="s">
        <v>62</v>
      </c>
      <c r="AC276" s="686" t="s">
        <v>98</v>
      </c>
      <c r="AD276" s="2517" t="s">
        <v>62</v>
      </c>
      <c r="AE276" s="686" t="s">
        <v>98</v>
      </c>
      <c r="AF276" s="2517" t="s">
        <v>62</v>
      </c>
      <c r="AG276" s="686" t="s">
        <v>98</v>
      </c>
      <c r="AH276" s="2517" t="s">
        <v>62</v>
      </c>
      <c r="AI276" s="686" t="s">
        <v>98</v>
      </c>
      <c r="AJ276" s="2517" t="s">
        <v>62</v>
      </c>
      <c r="AK276" s="687" t="s">
        <v>98</v>
      </c>
      <c r="AL276" s="5653"/>
      <c r="AM276" s="211"/>
      <c r="AN276" s="32"/>
      <c r="AO276" s="32"/>
      <c r="AP276" s="32"/>
      <c r="AQ276" s="32"/>
      <c r="AR276" s="32"/>
      <c r="AS276" s="32"/>
      <c r="AT276" s="32"/>
      <c r="AU276" s="32"/>
      <c r="AV276" s="32"/>
      <c r="AW276" s="32"/>
      <c r="AX276" s="32"/>
      <c r="AY276" s="13"/>
      <c r="AZ276" s="13"/>
      <c r="BA276" s="13"/>
      <c r="CG276" s="15"/>
      <c r="CH276" s="15"/>
      <c r="CI276" s="15"/>
      <c r="CJ276" s="15"/>
      <c r="CK276" s="15"/>
      <c r="CL276" s="15"/>
      <c r="CM276" s="15"/>
      <c r="CN276" s="15"/>
    </row>
    <row r="277" spans="1:92" ht="16.350000000000001" customHeight="1" x14ac:dyDescent="0.2">
      <c r="A277" s="5784" t="s">
        <v>277</v>
      </c>
      <c r="B277" s="2520" t="s">
        <v>73</v>
      </c>
      <c r="C277" s="2521">
        <f>SUM(D277+E277)</f>
        <v>0</v>
      </c>
      <c r="D277" s="2522">
        <f>SUM(F277+H277+J277+L277+N277+P277+R277+T277+V277+X277+Z277+AB277+AD277+AF277+AH277+AJ277)</f>
        <v>0</v>
      </c>
      <c r="E277" s="2429">
        <f>SUM(G277+I277+K277+M277+O277+Q277+S277+U277+W277+Y277+AA277+AC277+AE277+AG277+AI277+AK277)</f>
        <v>0</v>
      </c>
      <c r="F277" s="2430"/>
      <c r="G277" s="2431"/>
      <c r="H277" s="2430"/>
      <c r="I277" s="2431"/>
      <c r="J277" s="2430"/>
      <c r="K277" s="2431"/>
      <c r="L277" s="2430"/>
      <c r="M277" s="2431"/>
      <c r="N277" s="2430"/>
      <c r="O277" s="2431"/>
      <c r="P277" s="2430"/>
      <c r="Q277" s="2431"/>
      <c r="R277" s="2430"/>
      <c r="S277" s="2431"/>
      <c r="T277" s="2430"/>
      <c r="U277" s="2431"/>
      <c r="V277" s="2430"/>
      <c r="W277" s="2431"/>
      <c r="X277" s="2430"/>
      <c r="Y277" s="2431"/>
      <c r="Z277" s="2430"/>
      <c r="AA277" s="2431"/>
      <c r="AB277" s="2430"/>
      <c r="AC277" s="2431"/>
      <c r="AD277" s="2430"/>
      <c r="AE277" s="2431"/>
      <c r="AF277" s="2430"/>
      <c r="AG277" s="2431"/>
      <c r="AH277" s="2430"/>
      <c r="AI277" s="2431"/>
      <c r="AJ277" s="2430"/>
      <c r="AK277" s="2523"/>
      <c r="AL277" s="2431"/>
      <c r="AM277" s="211"/>
      <c r="AN277" s="32"/>
      <c r="AO277" s="32"/>
      <c r="AP277" s="32"/>
      <c r="AQ277" s="32"/>
      <c r="AR277" s="32"/>
      <c r="AS277" s="32"/>
      <c r="AT277" s="32"/>
      <c r="AU277" s="32"/>
      <c r="AV277" s="32"/>
      <c r="AW277" s="32"/>
      <c r="AX277" s="32"/>
      <c r="AY277" s="13"/>
      <c r="AZ277" s="13"/>
      <c r="BA277" s="13"/>
      <c r="CG277" s="15">
        <v>0</v>
      </c>
      <c r="CH277" s="15">
        <v>0</v>
      </c>
      <c r="CI277" s="15"/>
      <c r="CJ277" s="15"/>
      <c r="CK277" s="15"/>
      <c r="CL277" s="15"/>
      <c r="CM277" s="15"/>
      <c r="CN277" s="15"/>
    </row>
    <row r="278" spans="1:92" ht="16.5" customHeight="1" x14ac:dyDescent="0.2">
      <c r="A278" s="5785"/>
      <c r="B278" s="99" t="s">
        <v>85</v>
      </c>
      <c r="C278" s="525">
        <f>SUM(D278+E278)</f>
        <v>0</v>
      </c>
      <c r="D278" s="526">
        <f t="shared" ref="D278:E280" si="81">SUM(F278+H278+J278+L278+N278+P278+R278+T278+V278+X278+Z278+AB278+AD278+AF278+AH278+AJ278)</f>
        <v>0</v>
      </c>
      <c r="E278" s="402">
        <f t="shared" si="81"/>
        <v>0</v>
      </c>
      <c r="F278" s="43"/>
      <c r="G278" s="63"/>
      <c r="H278" s="43"/>
      <c r="I278" s="63"/>
      <c r="J278" s="43"/>
      <c r="K278" s="63"/>
      <c r="L278" s="43"/>
      <c r="M278" s="63"/>
      <c r="N278" s="43"/>
      <c r="O278" s="63"/>
      <c r="P278" s="43"/>
      <c r="Q278" s="63"/>
      <c r="R278" s="43"/>
      <c r="S278" s="63"/>
      <c r="T278" s="43"/>
      <c r="U278" s="63"/>
      <c r="V278" s="43"/>
      <c r="W278" s="63"/>
      <c r="X278" s="43"/>
      <c r="Y278" s="63"/>
      <c r="Z278" s="43"/>
      <c r="AA278" s="63"/>
      <c r="AB278" s="43"/>
      <c r="AC278" s="63"/>
      <c r="AD278" s="43"/>
      <c r="AE278" s="63"/>
      <c r="AF278" s="43"/>
      <c r="AG278" s="63"/>
      <c r="AH278" s="43"/>
      <c r="AI278" s="63"/>
      <c r="AJ278" s="43"/>
      <c r="AK278" s="245"/>
      <c r="AL278" s="63"/>
      <c r="AM278" s="211"/>
      <c r="AN278" s="14"/>
      <c r="AO278" s="14"/>
      <c r="AP278" s="14"/>
      <c r="AQ278" s="14"/>
      <c r="AR278" s="14"/>
      <c r="AS278" s="14"/>
      <c r="AT278" s="14"/>
      <c r="AU278" s="14"/>
      <c r="AV278" s="14"/>
      <c r="AW278" s="13"/>
      <c r="AX278" s="13"/>
      <c r="AY278" s="13"/>
      <c r="AZ278" s="13"/>
      <c r="BA278" s="13"/>
      <c r="BZ278" s="2"/>
      <c r="CG278" s="15">
        <v>0</v>
      </c>
      <c r="CH278" s="15">
        <v>0</v>
      </c>
      <c r="CI278" s="15"/>
      <c r="CJ278" s="15"/>
      <c r="CK278" s="15"/>
      <c r="CL278" s="15"/>
      <c r="CM278" s="15"/>
      <c r="CN278" s="15"/>
    </row>
    <row r="279" spans="1:92" ht="18" customHeight="1" x14ac:dyDescent="0.2">
      <c r="A279" s="5784" t="s">
        <v>278</v>
      </c>
      <c r="B279" s="698" t="s">
        <v>73</v>
      </c>
      <c r="C279" s="1590">
        <f>SUM(D279+E279)</f>
        <v>0</v>
      </c>
      <c r="D279" s="529">
        <f t="shared" si="81"/>
        <v>0</v>
      </c>
      <c r="E279" s="361">
        <f t="shared" si="81"/>
        <v>0</v>
      </c>
      <c r="F279" s="55"/>
      <c r="G279" s="57"/>
      <c r="H279" s="55"/>
      <c r="I279" s="57"/>
      <c r="J279" s="55"/>
      <c r="K279" s="57"/>
      <c r="L279" s="55"/>
      <c r="M279" s="57"/>
      <c r="N279" s="55"/>
      <c r="O279" s="57"/>
      <c r="P279" s="55"/>
      <c r="Q279" s="57"/>
      <c r="R279" s="55"/>
      <c r="S279" s="57"/>
      <c r="T279" s="55"/>
      <c r="U279" s="57"/>
      <c r="V279" s="55"/>
      <c r="W279" s="57"/>
      <c r="X279" s="55"/>
      <c r="Y279" s="57"/>
      <c r="Z279" s="55"/>
      <c r="AA279" s="57"/>
      <c r="AB279" s="55"/>
      <c r="AC279" s="57"/>
      <c r="AD279" s="55"/>
      <c r="AE279" s="57"/>
      <c r="AF279" s="55"/>
      <c r="AG279" s="57"/>
      <c r="AH279" s="55"/>
      <c r="AI279" s="57"/>
      <c r="AJ279" s="55"/>
      <c r="AK279" s="530"/>
      <c r="AL279" s="57"/>
      <c r="AM279" s="211"/>
      <c r="AV279" s="2394"/>
      <c r="AW279" s="2393"/>
      <c r="CG279" s="15">
        <v>0</v>
      </c>
      <c r="CH279" s="15">
        <v>0</v>
      </c>
      <c r="CI279" s="15"/>
      <c r="CJ279" s="15"/>
      <c r="CK279" s="15"/>
      <c r="CL279" s="15"/>
      <c r="CM279" s="15"/>
      <c r="CN279" s="15"/>
    </row>
    <row r="280" spans="1:92" ht="17.25" customHeight="1" x14ac:dyDescent="0.2">
      <c r="A280" s="5785"/>
      <c r="B280" s="99" t="s">
        <v>85</v>
      </c>
      <c r="C280" s="525">
        <f>SUM(D280+E280)</f>
        <v>0</v>
      </c>
      <c r="D280" s="526">
        <f t="shared" si="81"/>
        <v>0</v>
      </c>
      <c r="E280" s="402">
        <f t="shared" si="81"/>
        <v>0</v>
      </c>
      <c r="F280" s="43"/>
      <c r="G280" s="63"/>
      <c r="H280" s="43"/>
      <c r="I280" s="63"/>
      <c r="J280" s="43"/>
      <c r="K280" s="63"/>
      <c r="L280" s="43"/>
      <c r="M280" s="63"/>
      <c r="N280" s="43"/>
      <c r="O280" s="63"/>
      <c r="P280" s="43"/>
      <c r="Q280" s="63"/>
      <c r="R280" s="43"/>
      <c r="S280" s="63"/>
      <c r="T280" s="43"/>
      <c r="U280" s="63"/>
      <c r="V280" s="43"/>
      <c r="W280" s="63"/>
      <c r="X280" s="43"/>
      <c r="Y280" s="63"/>
      <c r="Z280" s="43"/>
      <c r="AA280" s="63"/>
      <c r="AB280" s="43"/>
      <c r="AC280" s="63"/>
      <c r="AD280" s="43"/>
      <c r="AE280" s="63"/>
      <c r="AF280" s="43"/>
      <c r="AG280" s="63"/>
      <c r="AH280" s="43"/>
      <c r="AI280" s="63"/>
      <c r="AJ280" s="43"/>
      <c r="AK280" s="245"/>
      <c r="AL280" s="63"/>
      <c r="AM280" s="211"/>
      <c r="AV280" s="2405"/>
      <c r="AW280" s="2406"/>
      <c r="AX280" s="13"/>
      <c r="AY280" s="13"/>
      <c r="AZ280" s="13"/>
      <c r="BA280" s="13"/>
      <c r="BB280" s="13"/>
      <c r="BC280" s="13"/>
      <c r="BD280" s="13"/>
      <c r="BE280" s="13"/>
      <c r="BF280" s="13"/>
      <c r="BG280" s="13"/>
      <c r="BH280" s="13"/>
      <c r="BI280" s="13"/>
      <c r="CG280" s="15">
        <v>0</v>
      </c>
      <c r="CH280" s="15">
        <v>0</v>
      </c>
      <c r="CI280" s="15"/>
      <c r="CJ280" s="15"/>
      <c r="CK280" s="15"/>
      <c r="CL280" s="15"/>
      <c r="CM280" s="15"/>
      <c r="CN280" s="15"/>
    </row>
    <row r="281" spans="1:92" ht="21.75" customHeight="1" x14ac:dyDescent="0.2">
      <c r="A281" s="257" t="s">
        <v>279</v>
      </c>
      <c r="B281" s="963"/>
      <c r="AV281" s="2405"/>
      <c r="AW281" s="2406"/>
      <c r="AX281" s="13"/>
      <c r="AY281" s="13"/>
      <c r="AZ281" s="13"/>
      <c r="BA281" s="13"/>
      <c r="BB281" s="13"/>
      <c r="BC281" s="13"/>
      <c r="BD281" s="13"/>
      <c r="BE281" s="13"/>
      <c r="BF281" s="13"/>
      <c r="BG281" s="13"/>
      <c r="BH281" s="13"/>
      <c r="BI281" s="13"/>
      <c r="CG281" s="15"/>
      <c r="CH281" s="15"/>
      <c r="CI281" s="15"/>
      <c r="CJ281" s="15"/>
      <c r="CK281" s="15"/>
      <c r="CL281" s="15"/>
      <c r="CM281" s="15"/>
      <c r="CN281" s="15"/>
    </row>
    <row r="282" spans="1:92" ht="16.350000000000001" customHeight="1" x14ac:dyDescent="0.2">
      <c r="A282" s="4905" t="s">
        <v>280</v>
      </c>
      <c r="B282" s="4889"/>
      <c r="C282" s="5765" t="s">
        <v>281</v>
      </c>
      <c r="D282" s="5765"/>
      <c r="E282" s="5765"/>
      <c r="F282" s="5775" t="s">
        <v>282</v>
      </c>
      <c r="G282" s="5794"/>
      <c r="H282" s="5794"/>
      <c r="I282" s="5794"/>
      <c r="J282" s="5794"/>
      <c r="K282" s="5794"/>
      <c r="L282" s="5794"/>
      <c r="M282" s="5794"/>
      <c r="N282" s="5794"/>
      <c r="O282" s="5794"/>
      <c r="P282" s="5794"/>
      <c r="Q282" s="5794"/>
      <c r="R282" s="5794"/>
      <c r="S282" s="5794"/>
      <c r="T282" s="5794"/>
      <c r="U282" s="5794"/>
      <c r="V282" s="5794"/>
      <c r="W282" s="5794"/>
      <c r="X282" s="5794"/>
      <c r="Y282" s="5794"/>
      <c r="Z282" s="5794"/>
      <c r="AA282" s="5794"/>
      <c r="AB282" s="5794"/>
      <c r="AC282" s="5794"/>
      <c r="AD282" s="5794"/>
      <c r="AE282" s="5794"/>
      <c r="AF282" s="5794"/>
      <c r="AG282" s="5794"/>
      <c r="AH282" s="5794"/>
      <c r="AI282" s="5794"/>
      <c r="AJ282" s="5794"/>
      <c r="AK282" s="5794"/>
      <c r="AL282" s="5794"/>
      <c r="AM282" s="5795"/>
      <c r="AN282" s="5761" t="s">
        <v>85</v>
      </c>
      <c r="AO282" s="5761"/>
      <c r="AP282" s="5762"/>
      <c r="AQ282" s="5055" t="s">
        <v>283</v>
      </c>
      <c r="AR282" s="4918"/>
      <c r="AS282" s="5764" t="s">
        <v>7</v>
      </c>
      <c r="AT282" s="5764" t="s">
        <v>8</v>
      </c>
      <c r="AU282" s="4889" t="s">
        <v>244</v>
      </c>
      <c r="AV282" s="2524"/>
      <c r="AW282" s="2525"/>
      <c r="AX282" s="13"/>
      <c r="AY282" s="13"/>
      <c r="AZ282" s="13"/>
      <c r="BA282" s="13"/>
      <c r="BB282" s="13"/>
      <c r="BC282" s="13"/>
      <c r="BD282" s="13"/>
      <c r="BE282" s="13"/>
      <c r="BF282" s="13"/>
      <c r="BG282" s="13"/>
      <c r="BH282" s="13"/>
      <c r="BI282" s="13"/>
      <c r="CG282" s="15"/>
      <c r="CH282" s="15"/>
      <c r="CI282" s="15"/>
      <c r="CJ282" s="15"/>
      <c r="CK282" s="15"/>
      <c r="CL282" s="15"/>
      <c r="CM282" s="15"/>
      <c r="CN282" s="15"/>
    </row>
    <row r="283" spans="1:92" ht="16.350000000000001" customHeight="1" x14ac:dyDescent="0.2">
      <c r="A283" s="4728"/>
      <c r="B283" s="4729"/>
      <c r="C283" s="5793"/>
      <c r="D283" s="5793"/>
      <c r="E283" s="5793"/>
      <c r="F283" s="5796" t="s">
        <v>284</v>
      </c>
      <c r="G283" s="5761"/>
      <c r="H283" s="5796" t="s">
        <v>183</v>
      </c>
      <c r="I283" s="5761"/>
      <c r="J283" s="5796" t="s">
        <v>184</v>
      </c>
      <c r="K283" s="5761"/>
      <c r="L283" s="5796" t="s">
        <v>119</v>
      </c>
      <c r="M283" s="5761"/>
      <c r="N283" s="5796" t="s">
        <v>12</v>
      </c>
      <c r="O283" s="5761"/>
      <c r="P283" s="5796" t="s">
        <v>121</v>
      </c>
      <c r="Q283" s="5762"/>
      <c r="R283" s="5796" t="s">
        <v>122</v>
      </c>
      <c r="S283" s="5762"/>
      <c r="T283" s="5796" t="s">
        <v>123</v>
      </c>
      <c r="U283" s="5762"/>
      <c r="V283" s="5796" t="s">
        <v>124</v>
      </c>
      <c r="W283" s="5762"/>
      <c r="X283" s="5796" t="s">
        <v>125</v>
      </c>
      <c r="Y283" s="5762"/>
      <c r="Z283" s="5796" t="s">
        <v>126</v>
      </c>
      <c r="AA283" s="5762"/>
      <c r="AB283" s="5796" t="s">
        <v>127</v>
      </c>
      <c r="AC283" s="5762"/>
      <c r="AD283" s="5796" t="s">
        <v>128</v>
      </c>
      <c r="AE283" s="5762"/>
      <c r="AF283" s="5796" t="s">
        <v>129</v>
      </c>
      <c r="AG283" s="5762"/>
      <c r="AH283" s="5796" t="s">
        <v>130</v>
      </c>
      <c r="AI283" s="5762"/>
      <c r="AJ283" s="5796" t="s">
        <v>131</v>
      </c>
      <c r="AK283" s="5762"/>
      <c r="AL283" s="5796" t="s">
        <v>132</v>
      </c>
      <c r="AM283" s="5799"/>
      <c r="AN283" s="4887" t="s">
        <v>285</v>
      </c>
      <c r="AO283" s="4887" t="s">
        <v>286</v>
      </c>
      <c r="AP283" s="4889" t="s">
        <v>287</v>
      </c>
      <c r="AQ283" s="5797"/>
      <c r="AR283" s="5798"/>
      <c r="AS283" s="5009"/>
      <c r="AT283" s="5009"/>
      <c r="AU283" s="4729"/>
      <c r="AW283" s="32"/>
      <c r="AX283" s="32"/>
      <c r="AY283" s="32"/>
      <c r="AZ283" s="32"/>
      <c r="BA283" s="32"/>
      <c r="BB283" s="32"/>
      <c r="BC283" s="32"/>
      <c r="BD283" s="32"/>
      <c r="BE283" s="32"/>
      <c r="BF283" s="32"/>
      <c r="BG283" s="13"/>
      <c r="BH283" s="13"/>
      <c r="BI283" s="13"/>
      <c r="CJ283" s="15"/>
      <c r="CK283" s="15"/>
      <c r="CL283" s="15"/>
      <c r="CM283" s="15"/>
      <c r="CN283" s="15"/>
    </row>
    <row r="284" spans="1:92" ht="30" customHeight="1" x14ac:dyDescent="0.2">
      <c r="A284" s="5755"/>
      <c r="B284" s="5653"/>
      <c r="C284" s="2526" t="s">
        <v>97</v>
      </c>
      <c r="D284" s="2527" t="s">
        <v>62</v>
      </c>
      <c r="E284" s="2511" t="s">
        <v>98</v>
      </c>
      <c r="F284" s="2526" t="s">
        <v>288</v>
      </c>
      <c r="G284" s="2528" t="s">
        <v>98</v>
      </c>
      <c r="H284" s="2526" t="s">
        <v>288</v>
      </c>
      <c r="I284" s="2528" t="s">
        <v>98</v>
      </c>
      <c r="J284" s="2526" t="s">
        <v>288</v>
      </c>
      <c r="K284" s="2528" t="s">
        <v>98</v>
      </c>
      <c r="L284" s="2526" t="s">
        <v>288</v>
      </c>
      <c r="M284" s="2528" t="s">
        <v>98</v>
      </c>
      <c r="N284" s="2526" t="s">
        <v>288</v>
      </c>
      <c r="O284" s="2528" t="s">
        <v>98</v>
      </c>
      <c r="P284" s="2526" t="s">
        <v>288</v>
      </c>
      <c r="Q284" s="2528" t="s">
        <v>98</v>
      </c>
      <c r="R284" s="2526" t="s">
        <v>288</v>
      </c>
      <c r="S284" s="2528" t="s">
        <v>98</v>
      </c>
      <c r="T284" s="2526" t="s">
        <v>288</v>
      </c>
      <c r="U284" s="2528" t="s">
        <v>98</v>
      </c>
      <c r="V284" s="2526" t="s">
        <v>288</v>
      </c>
      <c r="W284" s="2528" t="s">
        <v>98</v>
      </c>
      <c r="X284" s="2526" t="s">
        <v>288</v>
      </c>
      <c r="Y284" s="2528" t="s">
        <v>98</v>
      </c>
      <c r="Z284" s="2526" t="s">
        <v>288</v>
      </c>
      <c r="AA284" s="2528" t="s">
        <v>98</v>
      </c>
      <c r="AB284" s="2526" t="s">
        <v>288</v>
      </c>
      <c r="AC284" s="2528" t="s">
        <v>98</v>
      </c>
      <c r="AD284" s="2526" t="s">
        <v>288</v>
      </c>
      <c r="AE284" s="2528" t="s">
        <v>98</v>
      </c>
      <c r="AF284" s="2526" t="s">
        <v>288</v>
      </c>
      <c r="AG284" s="2528" t="s">
        <v>98</v>
      </c>
      <c r="AH284" s="2526" t="s">
        <v>288</v>
      </c>
      <c r="AI284" s="2528" t="s">
        <v>98</v>
      </c>
      <c r="AJ284" s="2526" t="s">
        <v>288</v>
      </c>
      <c r="AK284" s="2528" t="s">
        <v>98</v>
      </c>
      <c r="AL284" s="2526" t="s">
        <v>288</v>
      </c>
      <c r="AM284" s="2529" t="s">
        <v>98</v>
      </c>
      <c r="AN284" s="5680"/>
      <c r="AO284" s="5680"/>
      <c r="AP284" s="5653"/>
      <c r="AQ284" s="2526" t="s">
        <v>289</v>
      </c>
      <c r="AR284" s="2080" t="s">
        <v>290</v>
      </c>
      <c r="AS284" s="5744"/>
      <c r="AT284" s="5744"/>
      <c r="AU284" s="5653"/>
      <c r="AW284" s="32"/>
      <c r="AX284" s="32"/>
      <c r="AY284" s="32"/>
      <c r="AZ284" s="32"/>
      <c r="BA284" s="32"/>
      <c r="BB284" s="32"/>
      <c r="BC284" s="32"/>
      <c r="BD284" s="32"/>
      <c r="BE284" s="32"/>
      <c r="BF284" s="32"/>
      <c r="BG284" s="13"/>
      <c r="BH284" s="13"/>
      <c r="BI284" s="13"/>
      <c r="CJ284" s="15"/>
      <c r="CK284" s="15"/>
      <c r="CL284" s="15"/>
      <c r="CM284" s="15"/>
      <c r="CN284" s="15"/>
    </row>
    <row r="285" spans="1:92" ht="23.25" customHeight="1" x14ac:dyDescent="0.2">
      <c r="A285" s="5800" t="s">
        <v>291</v>
      </c>
      <c r="B285" s="5772"/>
      <c r="C285" s="2530">
        <f t="shared" ref="C285:C294" si="82">SUM(D285+E285)</f>
        <v>9</v>
      </c>
      <c r="D285" s="2531">
        <f>SUM(F285+H285+J285+L285+N285+P285+R285+T285+V285+X285+Z285+AB285+AD285+AF285+AH285+AJ285+AL285)</f>
        <v>3</v>
      </c>
      <c r="E285" s="2482">
        <f>SUM(G285+I285+K285+M285+O285+Q285+S285+U285+W285+Y285+AA285+AC285+AE285+AG285+AI285+AK285+AM285)</f>
        <v>6</v>
      </c>
      <c r="F285" s="2530">
        <f>SUM(F295:F303)</f>
        <v>0</v>
      </c>
      <c r="G285" s="2532">
        <f>SUM(G295:G303)</f>
        <v>0</v>
      </c>
      <c r="H285" s="2530">
        <f>SUM(H295:H303)</f>
        <v>0</v>
      </c>
      <c r="I285" s="2532">
        <f>SUM(I295:I303)</f>
        <v>0</v>
      </c>
      <c r="J285" s="2530">
        <f>SUM(J295:J303)</f>
        <v>0</v>
      </c>
      <c r="K285" s="2532">
        <f>SUM(K286:K303)</f>
        <v>0</v>
      </c>
      <c r="L285" s="2530">
        <f>SUM(L295:L303)</f>
        <v>0</v>
      </c>
      <c r="M285" s="2532">
        <f>SUM(M286:M303)</f>
        <v>1</v>
      </c>
      <c r="N285" s="2530">
        <f>SUM(N295:N303)</f>
        <v>1</v>
      </c>
      <c r="O285" s="2532">
        <f>SUM(O286:O303)</f>
        <v>1</v>
      </c>
      <c r="P285" s="2530">
        <f>SUM(P295:P303)</f>
        <v>0</v>
      </c>
      <c r="Q285" s="2532">
        <f>SUM(Q286:Q303)</f>
        <v>2</v>
      </c>
      <c r="R285" s="2530">
        <f>SUM(R295:R303)</f>
        <v>0</v>
      </c>
      <c r="S285" s="2532">
        <f>SUM(S286:S303)</f>
        <v>0</v>
      </c>
      <c r="T285" s="2530">
        <f>SUM(T295:T303)</f>
        <v>1</v>
      </c>
      <c r="U285" s="2532">
        <f>SUM(U286:U303)</f>
        <v>0</v>
      </c>
      <c r="V285" s="2530">
        <f>SUM(V295:V303)</f>
        <v>0</v>
      </c>
      <c r="W285" s="2532">
        <f>SUM(W286:W303)</f>
        <v>1</v>
      </c>
      <c r="X285" s="2530">
        <f>SUM(X295:X303)</f>
        <v>0</v>
      </c>
      <c r="Y285" s="2532">
        <f>SUM(Y286:Y303)</f>
        <v>0</v>
      </c>
      <c r="Z285" s="2530">
        <f>SUM(Z295:Z303)</f>
        <v>0</v>
      </c>
      <c r="AA285" s="2532">
        <f>SUM(AA286:AA303)</f>
        <v>1</v>
      </c>
      <c r="AB285" s="2530">
        <f t="shared" ref="AB285:AM285" si="83">SUM(AB295:AB303)</f>
        <v>0</v>
      </c>
      <c r="AC285" s="2532">
        <f>SUM(AC286:AC303)</f>
        <v>0</v>
      </c>
      <c r="AD285" s="2530">
        <f t="shared" si="83"/>
        <v>0</v>
      </c>
      <c r="AE285" s="2532">
        <f t="shared" si="83"/>
        <v>0</v>
      </c>
      <c r="AF285" s="2530">
        <f t="shared" si="83"/>
        <v>0</v>
      </c>
      <c r="AG285" s="2532">
        <f t="shared" si="83"/>
        <v>0</v>
      </c>
      <c r="AH285" s="2530">
        <f t="shared" si="83"/>
        <v>1</v>
      </c>
      <c r="AI285" s="2532">
        <f t="shared" si="83"/>
        <v>0</v>
      </c>
      <c r="AJ285" s="2530">
        <f t="shared" si="83"/>
        <v>0</v>
      </c>
      <c r="AK285" s="2532">
        <f t="shared" si="83"/>
        <v>0</v>
      </c>
      <c r="AL285" s="2530">
        <f>SUM(AL295:AL303)</f>
        <v>0</v>
      </c>
      <c r="AM285" s="2533">
        <f t="shared" si="83"/>
        <v>0</v>
      </c>
      <c r="AN285" s="2534">
        <f t="shared" ref="AN285:AU285" si="84">SUM(AN286:AN303)</f>
        <v>6</v>
      </c>
      <c r="AO285" s="2534">
        <f t="shared" si="84"/>
        <v>6</v>
      </c>
      <c r="AP285" s="2535">
        <f t="shared" si="84"/>
        <v>0</v>
      </c>
      <c r="AQ285" s="2530">
        <f t="shared" si="84"/>
        <v>0</v>
      </c>
      <c r="AR285" s="2535">
        <f t="shared" si="84"/>
        <v>0</v>
      </c>
      <c r="AS285" s="2536">
        <f t="shared" si="84"/>
        <v>0</v>
      </c>
      <c r="AT285" s="2536">
        <f t="shared" si="84"/>
        <v>0</v>
      </c>
      <c r="AU285" s="2482">
        <f t="shared" si="84"/>
        <v>0</v>
      </c>
      <c r="AW285" s="32"/>
      <c r="AX285" s="32"/>
      <c r="AY285" s="32"/>
      <c r="AZ285" s="32"/>
      <c r="BA285" s="32"/>
      <c r="BB285" s="32"/>
      <c r="BC285" s="32"/>
      <c r="BD285" s="32"/>
      <c r="BE285" s="32"/>
      <c r="BF285" s="32"/>
      <c r="BG285" s="13"/>
      <c r="BH285" s="13"/>
      <c r="BI285" s="13"/>
      <c r="CJ285" s="15">
        <v>0</v>
      </c>
      <c r="CK285" s="15"/>
      <c r="CL285" s="15"/>
      <c r="CM285" s="15"/>
      <c r="CN285" s="15"/>
    </row>
    <row r="286" spans="1:92" ht="16.350000000000001" customHeight="1" x14ac:dyDescent="0.2">
      <c r="A286" s="4892" t="s">
        <v>185</v>
      </c>
      <c r="B286" s="2537" t="s">
        <v>33</v>
      </c>
      <c r="C286" s="234">
        <f t="shared" si="82"/>
        <v>0</v>
      </c>
      <c r="D286" s="2538"/>
      <c r="E286" s="2474">
        <f t="shared" ref="E286:E294" si="85">SUM(K286+M286+O286+Q286+S286+U286+W286+Y286+AA286+AC286)</f>
        <v>0</v>
      </c>
      <c r="F286" s="2539"/>
      <c r="G286" s="507"/>
      <c r="H286" s="2539"/>
      <c r="I286" s="507"/>
      <c r="J286" s="2539"/>
      <c r="K286" s="57"/>
      <c r="L286" s="2539"/>
      <c r="M286" s="57"/>
      <c r="N286" s="2539"/>
      <c r="O286" s="57"/>
      <c r="P286" s="2539"/>
      <c r="Q286" s="57"/>
      <c r="R286" s="2539"/>
      <c r="S286" s="57"/>
      <c r="T286" s="2539"/>
      <c r="U286" s="57"/>
      <c r="V286" s="2539"/>
      <c r="W286" s="57"/>
      <c r="X286" s="2539"/>
      <c r="Y286" s="57"/>
      <c r="Z286" s="2539"/>
      <c r="AA286" s="57"/>
      <c r="AB286" s="2539"/>
      <c r="AC286" s="57"/>
      <c r="AD286" s="2539"/>
      <c r="AE286" s="507"/>
      <c r="AF286" s="2539"/>
      <c r="AG286" s="507"/>
      <c r="AH286" s="2539"/>
      <c r="AI286" s="507"/>
      <c r="AJ286" s="2539"/>
      <c r="AK286" s="507"/>
      <c r="AL286" s="2539"/>
      <c r="AM286" s="551"/>
      <c r="AN286" s="2495">
        <v>1</v>
      </c>
      <c r="AO286" s="373">
        <v>1</v>
      </c>
      <c r="AP286" s="57"/>
      <c r="AQ286" s="55">
        <v>0</v>
      </c>
      <c r="AR286" s="57">
        <v>0</v>
      </c>
      <c r="AS286" s="439">
        <v>0</v>
      </c>
      <c r="AT286" s="439">
        <v>0</v>
      </c>
      <c r="AU286" s="57">
        <v>0</v>
      </c>
      <c r="AV286" s="53" t="str">
        <f t="shared" ref="AV286:AV301" si="86">CA286&amp;CB286&amp;CC286</f>
        <v/>
      </c>
      <c r="AW286" s="32"/>
      <c r="AX286" s="32"/>
      <c r="AY286" s="32"/>
      <c r="AZ286" s="32"/>
      <c r="BA286" s="32"/>
      <c r="BB286" s="32"/>
      <c r="BC286" s="32"/>
      <c r="BD286" s="32"/>
      <c r="BE286" s="32"/>
      <c r="BF286" s="32"/>
      <c r="BG286" s="13"/>
      <c r="BH286" s="13"/>
      <c r="BI286" s="13"/>
      <c r="CA286" s="33" t="str">
        <f t="shared" ref="CA286:CA301" si="87">IF(CG286=0,"","* Egresos por Alta + Abandono NO DEBE ser mayor que Total Egresos. ")</f>
        <v/>
      </c>
      <c r="CB286" s="33"/>
      <c r="CC286" s="552"/>
      <c r="CD286" s="33"/>
      <c r="CE286" s="33"/>
      <c r="CF286" s="33"/>
      <c r="CG286" s="34">
        <f t="shared" ref="CG286:CG301" si="88">IF(AN286&lt;SUM(AO286+AP286),1,0)</f>
        <v>0</v>
      </c>
      <c r="CH286" s="34">
        <f t="shared" ref="CH286:CH301" si="89">IF(AND(C286&lt;&gt;0,OR(AQ286="",AR286="",AS286="",AT286="",AU286="")),1,0)</f>
        <v>0</v>
      </c>
      <c r="CI286" s="34">
        <f t="shared" ref="CI286:CI301" si="90">IF(OR(C286&lt;SUM(AQ286,AR286),C286&lt;AS286,C286&lt;AT286,C286&lt;AU286),1,0)</f>
        <v>0</v>
      </c>
      <c r="CJ286" s="34">
        <v>0</v>
      </c>
      <c r="CK286" s="34"/>
      <c r="CL286" s="34"/>
      <c r="CM286" s="15"/>
      <c r="CN286" s="15"/>
    </row>
    <row r="287" spans="1:92" ht="16.350000000000001" customHeight="1" x14ac:dyDescent="0.2">
      <c r="A287" s="4893"/>
      <c r="B287" s="553" t="s">
        <v>292</v>
      </c>
      <c r="C287" s="234">
        <f t="shared" si="82"/>
        <v>0</v>
      </c>
      <c r="D287" s="554"/>
      <c r="E287" s="1889">
        <f t="shared" si="85"/>
        <v>0</v>
      </c>
      <c r="F287" s="555"/>
      <c r="G287" s="556"/>
      <c r="H287" s="555"/>
      <c r="I287" s="556"/>
      <c r="J287" s="555"/>
      <c r="K287" s="57"/>
      <c r="L287" s="555"/>
      <c r="M287" s="57"/>
      <c r="N287" s="555"/>
      <c r="O287" s="57"/>
      <c r="P287" s="555"/>
      <c r="Q287" s="57"/>
      <c r="R287" s="555"/>
      <c r="S287" s="57"/>
      <c r="T287" s="555"/>
      <c r="U287" s="57"/>
      <c r="V287" s="555"/>
      <c r="W287" s="57"/>
      <c r="X287" s="555"/>
      <c r="Y287" s="57"/>
      <c r="Z287" s="555"/>
      <c r="AA287" s="57"/>
      <c r="AB287" s="555"/>
      <c r="AC287" s="57"/>
      <c r="AD287" s="555"/>
      <c r="AE287" s="507"/>
      <c r="AF287" s="555"/>
      <c r="AG287" s="507"/>
      <c r="AH287" s="555"/>
      <c r="AI287" s="507"/>
      <c r="AJ287" s="555"/>
      <c r="AK287" s="507"/>
      <c r="AL287" s="555"/>
      <c r="AM287" s="551"/>
      <c r="AN287" s="373"/>
      <c r="AO287" s="373"/>
      <c r="AP287" s="57"/>
      <c r="AQ287" s="55"/>
      <c r="AR287" s="57"/>
      <c r="AS287" s="439"/>
      <c r="AT287" s="439"/>
      <c r="AU287" s="57"/>
      <c r="AV287" s="53" t="str">
        <f t="shared" si="86"/>
        <v/>
      </c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13"/>
      <c r="BH287" s="13"/>
      <c r="BI287" s="13"/>
      <c r="CA287" s="33" t="str">
        <f t="shared" si="87"/>
        <v/>
      </c>
      <c r="CB287" s="33"/>
      <c r="CC287" s="552"/>
      <c r="CD287" s="33"/>
      <c r="CE287" s="33"/>
      <c r="CF287" s="33"/>
      <c r="CG287" s="34">
        <f t="shared" si="88"/>
        <v>0</v>
      </c>
      <c r="CH287" s="34">
        <f t="shared" si="89"/>
        <v>0</v>
      </c>
      <c r="CI287" s="34">
        <f t="shared" si="90"/>
        <v>0</v>
      </c>
      <c r="CJ287" s="34">
        <v>0</v>
      </c>
      <c r="CK287" s="34"/>
      <c r="CL287" s="34"/>
      <c r="CM287" s="15"/>
      <c r="CN287" s="15"/>
    </row>
    <row r="288" spans="1:92" ht="16.350000000000001" customHeight="1" x14ac:dyDescent="0.2">
      <c r="A288" s="4893"/>
      <c r="B288" s="557" t="s">
        <v>293</v>
      </c>
      <c r="C288" s="234">
        <f t="shared" si="82"/>
        <v>0</v>
      </c>
      <c r="D288" s="554"/>
      <c r="E288" s="1884">
        <f t="shared" si="85"/>
        <v>0</v>
      </c>
      <c r="F288" s="555"/>
      <c r="G288" s="556"/>
      <c r="H288" s="555"/>
      <c r="I288" s="556"/>
      <c r="J288" s="555"/>
      <c r="K288" s="40"/>
      <c r="L288" s="555"/>
      <c r="M288" s="40"/>
      <c r="N288" s="555"/>
      <c r="O288" s="40"/>
      <c r="P288" s="555"/>
      <c r="Q288" s="40"/>
      <c r="R288" s="555"/>
      <c r="S288" s="40"/>
      <c r="T288" s="555"/>
      <c r="U288" s="40"/>
      <c r="V288" s="555"/>
      <c r="W288" s="40"/>
      <c r="X288" s="555"/>
      <c r="Y288" s="40"/>
      <c r="Z288" s="555"/>
      <c r="AA288" s="40"/>
      <c r="AB288" s="555"/>
      <c r="AC288" s="40"/>
      <c r="AD288" s="555"/>
      <c r="AE288" s="507"/>
      <c r="AF288" s="555"/>
      <c r="AG288" s="507"/>
      <c r="AH288" s="555"/>
      <c r="AI288" s="507"/>
      <c r="AJ288" s="555"/>
      <c r="AK288" s="507"/>
      <c r="AL288" s="555"/>
      <c r="AM288" s="551"/>
      <c r="AN288" s="237"/>
      <c r="AO288" s="237"/>
      <c r="AP288" s="40"/>
      <c r="AQ288" s="36"/>
      <c r="AR288" s="40"/>
      <c r="AS288" s="240"/>
      <c r="AT288" s="240"/>
      <c r="AU288" s="40"/>
      <c r="AV288" s="53" t="str">
        <f t="shared" si="86"/>
        <v/>
      </c>
      <c r="AW288" s="32"/>
      <c r="AX288" s="32"/>
      <c r="AY288" s="32"/>
      <c r="AZ288" s="32"/>
      <c r="BA288" s="32"/>
      <c r="BB288" s="32"/>
      <c r="BC288" s="32"/>
      <c r="BD288" s="32"/>
      <c r="BE288" s="32"/>
      <c r="BF288" s="32"/>
      <c r="BG288" s="13"/>
      <c r="BH288" s="13"/>
      <c r="BI288" s="13"/>
      <c r="CA288" s="33" t="str">
        <f t="shared" si="87"/>
        <v/>
      </c>
      <c r="CB288" s="33" t="str">
        <f t="shared" ref="CB288:CB301" si="91">IF(CH288=0,"","* No olvide digitar los campos Trans y/o Pueblo Originario y/o Migrantes y/o Niños, Niñas, Adolescentes y Jóvenes Población SENAME (Digite CERO si no tiene).")</f>
        <v/>
      </c>
      <c r="CC288" s="552" t="str">
        <f t="shared" ref="CC288:CC301" si="92">IF(CI288=0,"","* Trans y/o Pueblo Originario y/o Migrantes y/o Niños, Niñas, Adolescentesy Jóvenes Población SENAME NO DEBEN ser Mayor al Total. ")</f>
        <v/>
      </c>
      <c r="CD288" s="33"/>
      <c r="CE288" s="33"/>
      <c r="CF288" s="33"/>
      <c r="CG288" s="34">
        <f t="shared" si="88"/>
        <v>0</v>
      </c>
      <c r="CH288" s="34">
        <f t="shared" si="89"/>
        <v>0</v>
      </c>
      <c r="CI288" s="34">
        <f t="shared" si="90"/>
        <v>0</v>
      </c>
      <c r="CJ288" s="34"/>
      <c r="CK288" s="34"/>
      <c r="CL288" s="34"/>
      <c r="CM288" s="15"/>
      <c r="CN288" s="15"/>
    </row>
    <row r="289" spans="1:92" ht="16.350000000000001" customHeight="1" x14ac:dyDescent="0.2">
      <c r="A289" s="4893"/>
      <c r="B289" s="557" t="s">
        <v>294</v>
      </c>
      <c r="C289" s="234">
        <f t="shared" si="82"/>
        <v>0</v>
      </c>
      <c r="D289" s="554"/>
      <c r="E289" s="1884">
        <f t="shared" si="85"/>
        <v>0</v>
      </c>
      <c r="F289" s="555"/>
      <c r="G289" s="556"/>
      <c r="H289" s="555"/>
      <c r="I289" s="556"/>
      <c r="J289" s="555"/>
      <c r="K289" s="40"/>
      <c r="L289" s="555"/>
      <c r="M289" s="40"/>
      <c r="N289" s="555"/>
      <c r="O289" s="40"/>
      <c r="P289" s="555"/>
      <c r="Q289" s="40"/>
      <c r="R289" s="555"/>
      <c r="S289" s="40"/>
      <c r="T289" s="555"/>
      <c r="U289" s="40"/>
      <c r="V289" s="555"/>
      <c r="W289" s="40"/>
      <c r="X289" s="555"/>
      <c r="Y289" s="40"/>
      <c r="Z289" s="555"/>
      <c r="AA289" s="40"/>
      <c r="AB289" s="555"/>
      <c r="AC289" s="40"/>
      <c r="AD289" s="555"/>
      <c r="AE289" s="507"/>
      <c r="AF289" s="555"/>
      <c r="AG289" s="507"/>
      <c r="AH289" s="555"/>
      <c r="AI289" s="507"/>
      <c r="AJ289" s="555"/>
      <c r="AK289" s="507"/>
      <c r="AL289" s="555"/>
      <c r="AM289" s="551"/>
      <c r="AN289" s="237"/>
      <c r="AO289" s="237"/>
      <c r="AP289" s="40"/>
      <c r="AQ289" s="36"/>
      <c r="AR289" s="40"/>
      <c r="AS289" s="240"/>
      <c r="AT289" s="240"/>
      <c r="AU289" s="40"/>
      <c r="AV289" s="53" t="str">
        <f t="shared" si="86"/>
        <v/>
      </c>
      <c r="AW289" s="32"/>
      <c r="AX289" s="32"/>
      <c r="AY289" s="32"/>
      <c r="AZ289" s="32"/>
      <c r="BA289" s="32"/>
      <c r="BB289" s="32"/>
      <c r="BC289" s="32"/>
      <c r="BD289" s="32"/>
      <c r="BE289" s="32"/>
      <c r="BF289" s="32"/>
      <c r="BG289" s="13"/>
      <c r="BH289" s="13"/>
      <c r="BI289" s="13"/>
      <c r="CA289" s="33" t="str">
        <f t="shared" si="87"/>
        <v/>
      </c>
      <c r="CB289" s="33" t="str">
        <f t="shared" si="91"/>
        <v/>
      </c>
      <c r="CC289" s="552" t="str">
        <f t="shared" si="92"/>
        <v/>
      </c>
      <c r="CD289" s="33"/>
      <c r="CE289" s="33"/>
      <c r="CF289" s="33"/>
      <c r="CG289" s="34">
        <f t="shared" si="88"/>
        <v>0</v>
      </c>
      <c r="CH289" s="34">
        <f t="shared" si="89"/>
        <v>0</v>
      </c>
      <c r="CI289" s="34">
        <f t="shared" si="90"/>
        <v>0</v>
      </c>
      <c r="CJ289" s="34"/>
      <c r="CK289" s="34"/>
      <c r="CL289" s="34"/>
      <c r="CM289" s="15"/>
      <c r="CN289" s="15"/>
    </row>
    <row r="290" spans="1:92" ht="16.350000000000001" customHeight="1" x14ac:dyDescent="0.2">
      <c r="A290" s="4893"/>
      <c r="B290" s="557" t="s">
        <v>295</v>
      </c>
      <c r="C290" s="234">
        <f t="shared" si="82"/>
        <v>0</v>
      </c>
      <c r="D290" s="554"/>
      <c r="E290" s="1884">
        <f t="shared" si="85"/>
        <v>0</v>
      </c>
      <c r="F290" s="555"/>
      <c r="G290" s="556"/>
      <c r="H290" s="555"/>
      <c r="I290" s="556"/>
      <c r="J290" s="555"/>
      <c r="K290" s="40"/>
      <c r="L290" s="555"/>
      <c r="M290" s="40"/>
      <c r="N290" s="555"/>
      <c r="O290" s="40"/>
      <c r="P290" s="555"/>
      <c r="Q290" s="40"/>
      <c r="R290" s="555"/>
      <c r="S290" s="40"/>
      <c r="T290" s="555"/>
      <c r="U290" s="40"/>
      <c r="V290" s="555"/>
      <c r="W290" s="40"/>
      <c r="X290" s="555"/>
      <c r="Y290" s="40"/>
      <c r="Z290" s="555"/>
      <c r="AA290" s="40"/>
      <c r="AB290" s="555"/>
      <c r="AC290" s="40"/>
      <c r="AD290" s="555"/>
      <c r="AE290" s="507"/>
      <c r="AF290" s="555"/>
      <c r="AG290" s="507"/>
      <c r="AH290" s="555"/>
      <c r="AI290" s="507"/>
      <c r="AJ290" s="555"/>
      <c r="AK290" s="507"/>
      <c r="AL290" s="555"/>
      <c r="AM290" s="551"/>
      <c r="AN290" s="237"/>
      <c r="AO290" s="237"/>
      <c r="AP290" s="40"/>
      <c r="AQ290" s="36"/>
      <c r="AR290" s="40"/>
      <c r="AS290" s="240"/>
      <c r="AT290" s="240"/>
      <c r="AU290" s="40"/>
      <c r="AV290" s="53" t="str">
        <f t="shared" si="86"/>
        <v/>
      </c>
      <c r="AW290" s="32"/>
      <c r="AX290" s="32"/>
      <c r="AY290" s="32"/>
      <c r="AZ290" s="32"/>
      <c r="BA290" s="32"/>
      <c r="BB290" s="32"/>
      <c r="BC290" s="32"/>
      <c r="BD290" s="32"/>
      <c r="BE290" s="32"/>
      <c r="BF290" s="32"/>
      <c r="BG290" s="13"/>
      <c r="BH290" s="13"/>
      <c r="BI290" s="13"/>
      <c r="CA290" s="33" t="str">
        <f t="shared" si="87"/>
        <v/>
      </c>
      <c r="CB290" s="33" t="str">
        <f t="shared" si="91"/>
        <v/>
      </c>
      <c r="CC290" s="552" t="str">
        <f t="shared" si="92"/>
        <v/>
      </c>
      <c r="CD290" s="33"/>
      <c r="CE290" s="33"/>
      <c r="CF290" s="33"/>
      <c r="CG290" s="34">
        <f t="shared" si="88"/>
        <v>0</v>
      </c>
      <c r="CH290" s="34">
        <f t="shared" si="89"/>
        <v>0</v>
      </c>
      <c r="CI290" s="34">
        <f t="shared" si="90"/>
        <v>0</v>
      </c>
      <c r="CJ290" s="34"/>
      <c r="CK290" s="34"/>
      <c r="CL290" s="34"/>
      <c r="CM290" s="15"/>
      <c r="CN290" s="15"/>
    </row>
    <row r="291" spans="1:92" ht="16.350000000000001" customHeight="1" x14ac:dyDescent="0.2">
      <c r="A291" s="4893"/>
      <c r="B291" s="557" t="s">
        <v>296</v>
      </c>
      <c r="C291" s="234">
        <f t="shared" si="82"/>
        <v>0</v>
      </c>
      <c r="D291" s="554"/>
      <c r="E291" s="1884">
        <f t="shared" si="85"/>
        <v>0</v>
      </c>
      <c r="F291" s="555"/>
      <c r="G291" s="556"/>
      <c r="H291" s="555"/>
      <c r="I291" s="556"/>
      <c r="J291" s="555"/>
      <c r="K291" s="40"/>
      <c r="L291" s="555"/>
      <c r="M291" s="40"/>
      <c r="N291" s="555"/>
      <c r="O291" s="40"/>
      <c r="P291" s="555"/>
      <c r="Q291" s="40"/>
      <c r="R291" s="555"/>
      <c r="S291" s="40"/>
      <c r="T291" s="555"/>
      <c r="U291" s="40"/>
      <c r="V291" s="555"/>
      <c r="W291" s="40"/>
      <c r="X291" s="555"/>
      <c r="Y291" s="40"/>
      <c r="Z291" s="555"/>
      <c r="AA291" s="40"/>
      <c r="AB291" s="555"/>
      <c r="AC291" s="40"/>
      <c r="AD291" s="555"/>
      <c r="AE291" s="507"/>
      <c r="AF291" s="555"/>
      <c r="AG291" s="507"/>
      <c r="AH291" s="555"/>
      <c r="AI291" s="507"/>
      <c r="AJ291" s="555"/>
      <c r="AK291" s="507"/>
      <c r="AL291" s="555"/>
      <c r="AM291" s="551"/>
      <c r="AN291" s="237"/>
      <c r="AO291" s="237"/>
      <c r="AP291" s="40"/>
      <c r="AQ291" s="36"/>
      <c r="AR291" s="40"/>
      <c r="AS291" s="240"/>
      <c r="AT291" s="240"/>
      <c r="AU291" s="40"/>
      <c r="AV291" s="53" t="str">
        <f t="shared" si="86"/>
        <v/>
      </c>
      <c r="AW291" s="32"/>
      <c r="AX291" s="32"/>
      <c r="AY291" s="32"/>
      <c r="AZ291" s="32"/>
      <c r="BA291" s="32"/>
      <c r="BB291" s="32"/>
      <c r="BC291" s="32"/>
      <c r="BD291" s="32"/>
      <c r="BE291" s="32"/>
      <c r="BF291" s="32"/>
      <c r="BG291" s="13"/>
      <c r="BH291" s="13"/>
      <c r="BI291" s="13"/>
      <c r="CA291" s="33" t="str">
        <f t="shared" si="87"/>
        <v/>
      </c>
      <c r="CB291" s="33" t="str">
        <f t="shared" si="91"/>
        <v/>
      </c>
      <c r="CC291" s="552" t="str">
        <f t="shared" si="92"/>
        <v/>
      </c>
      <c r="CD291" s="33"/>
      <c r="CE291" s="33"/>
      <c r="CF291" s="33"/>
      <c r="CG291" s="34">
        <f t="shared" si="88"/>
        <v>0</v>
      </c>
      <c r="CH291" s="34">
        <f t="shared" si="89"/>
        <v>0</v>
      </c>
      <c r="CI291" s="34">
        <f t="shared" si="90"/>
        <v>0</v>
      </c>
      <c r="CJ291" s="34"/>
      <c r="CK291" s="34"/>
      <c r="CL291" s="34"/>
      <c r="CM291" s="15"/>
      <c r="CN291" s="15"/>
    </row>
    <row r="292" spans="1:92" ht="16.350000000000001" customHeight="1" x14ac:dyDescent="0.2">
      <c r="A292" s="4893"/>
      <c r="B292" s="557" t="s">
        <v>297</v>
      </c>
      <c r="C292" s="234">
        <f t="shared" si="82"/>
        <v>0</v>
      </c>
      <c r="D292" s="554"/>
      <c r="E292" s="1884">
        <f t="shared" si="85"/>
        <v>0</v>
      </c>
      <c r="F292" s="555"/>
      <c r="G292" s="556"/>
      <c r="H292" s="555"/>
      <c r="I292" s="556"/>
      <c r="J292" s="555"/>
      <c r="K292" s="40"/>
      <c r="L292" s="555"/>
      <c r="M292" s="40"/>
      <c r="N292" s="555"/>
      <c r="O292" s="40"/>
      <c r="P292" s="555"/>
      <c r="Q292" s="40"/>
      <c r="R292" s="555"/>
      <c r="S292" s="40"/>
      <c r="T292" s="555"/>
      <c r="U292" s="40"/>
      <c r="V292" s="555"/>
      <c r="W292" s="40"/>
      <c r="X292" s="555"/>
      <c r="Y292" s="40"/>
      <c r="Z292" s="555"/>
      <c r="AA292" s="40"/>
      <c r="AB292" s="555"/>
      <c r="AC292" s="40"/>
      <c r="AD292" s="555"/>
      <c r="AE292" s="507"/>
      <c r="AF292" s="555"/>
      <c r="AG292" s="507"/>
      <c r="AH292" s="555"/>
      <c r="AI292" s="507"/>
      <c r="AJ292" s="555"/>
      <c r="AK292" s="507"/>
      <c r="AL292" s="555"/>
      <c r="AM292" s="551"/>
      <c r="AN292" s="237"/>
      <c r="AO292" s="237"/>
      <c r="AP292" s="40"/>
      <c r="AQ292" s="36"/>
      <c r="AR292" s="40"/>
      <c r="AS292" s="240"/>
      <c r="AT292" s="240"/>
      <c r="AU292" s="40"/>
      <c r="AV292" s="53" t="str">
        <f t="shared" si="86"/>
        <v/>
      </c>
      <c r="AW292" s="32"/>
      <c r="AX292" s="32"/>
      <c r="AY292" s="32"/>
      <c r="AZ292" s="32"/>
      <c r="BA292" s="32"/>
      <c r="BB292" s="32"/>
      <c r="BC292" s="32"/>
      <c r="BD292" s="32"/>
      <c r="BE292" s="32"/>
      <c r="BF292" s="32"/>
      <c r="BG292" s="13"/>
      <c r="BH292" s="13"/>
      <c r="BI292" s="13"/>
      <c r="CA292" s="33" t="str">
        <f t="shared" si="87"/>
        <v/>
      </c>
      <c r="CB292" s="33" t="str">
        <f t="shared" si="91"/>
        <v/>
      </c>
      <c r="CC292" s="552" t="str">
        <f t="shared" si="92"/>
        <v/>
      </c>
      <c r="CD292" s="33"/>
      <c r="CE292" s="33"/>
      <c r="CF292" s="33"/>
      <c r="CG292" s="34">
        <f t="shared" si="88"/>
        <v>0</v>
      </c>
      <c r="CH292" s="34">
        <f t="shared" si="89"/>
        <v>0</v>
      </c>
      <c r="CI292" s="34">
        <f t="shared" si="90"/>
        <v>0</v>
      </c>
      <c r="CJ292" s="34"/>
      <c r="CK292" s="34"/>
      <c r="CL292" s="34"/>
      <c r="CM292" s="15"/>
      <c r="CN292" s="15"/>
    </row>
    <row r="293" spans="1:92" ht="16.350000000000001" customHeight="1" x14ac:dyDescent="0.2">
      <c r="A293" s="4893"/>
      <c r="B293" s="557" t="s">
        <v>298</v>
      </c>
      <c r="C293" s="234">
        <f t="shared" si="82"/>
        <v>0</v>
      </c>
      <c r="D293" s="554"/>
      <c r="E293" s="1884">
        <f t="shared" si="85"/>
        <v>0</v>
      </c>
      <c r="F293" s="555"/>
      <c r="G293" s="556"/>
      <c r="H293" s="555"/>
      <c r="I293" s="556"/>
      <c r="J293" s="555"/>
      <c r="K293" s="40"/>
      <c r="L293" s="555"/>
      <c r="M293" s="40"/>
      <c r="N293" s="555"/>
      <c r="O293" s="40"/>
      <c r="P293" s="555"/>
      <c r="Q293" s="40"/>
      <c r="R293" s="555"/>
      <c r="S293" s="40"/>
      <c r="T293" s="555"/>
      <c r="U293" s="40"/>
      <c r="V293" s="555"/>
      <c r="W293" s="40"/>
      <c r="X293" s="555"/>
      <c r="Y293" s="40"/>
      <c r="Z293" s="555"/>
      <c r="AA293" s="40"/>
      <c r="AB293" s="555"/>
      <c r="AC293" s="40"/>
      <c r="AD293" s="555"/>
      <c r="AE293" s="507"/>
      <c r="AF293" s="555"/>
      <c r="AG293" s="507"/>
      <c r="AH293" s="555"/>
      <c r="AI293" s="507"/>
      <c r="AJ293" s="555"/>
      <c r="AK293" s="507"/>
      <c r="AL293" s="555"/>
      <c r="AM293" s="551"/>
      <c r="AN293" s="237"/>
      <c r="AO293" s="237"/>
      <c r="AP293" s="40"/>
      <c r="AQ293" s="36"/>
      <c r="AR293" s="40"/>
      <c r="AS293" s="240"/>
      <c r="AT293" s="240"/>
      <c r="AU293" s="40"/>
      <c r="AV293" s="53" t="str">
        <f t="shared" si="86"/>
        <v/>
      </c>
      <c r="AW293" s="32"/>
      <c r="AX293" s="32"/>
      <c r="AY293" s="32"/>
      <c r="AZ293" s="32"/>
      <c r="BA293" s="32"/>
      <c r="BB293" s="32"/>
      <c r="BC293" s="32"/>
      <c r="BD293" s="32"/>
      <c r="BE293" s="32"/>
      <c r="BF293" s="32"/>
      <c r="BG293" s="13"/>
      <c r="BH293" s="13"/>
      <c r="BI293" s="13"/>
      <c r="CA293" s="33" t="str">
        <f t="shared" si="87"/>
        <v/>
      </c>
      <c r="CB293" s="33" t="str">
        <f t="shared" si="91"/>
        <v/>
      </c>
      <c r="CC293" s="552" t="str">
        <f t="shared" si="92"/>
        <v/>
      </c>
      <c r="CD293" s="33"/>
      <c r="CE293" s="33"/>
      <c r="CF293" s="33"/>
      <c r="CG293" s="34">
        <f t="shared" si="88"/>
        <v>0</v>
      </c>
      <c r="CH293" s="34">
        <f t="shared" si="89"/>
        <v>0</v>
      </c>
      <c r="CI293" s="34">
        <f t="shared" si="90"/>
        <v>0</v>
      </c>
      <c r="CJ293" s="34"/>
      <c r="CK293" s="34"/>
      <c r="CL293" s="34"/>
      <c r="CM293" s="15"/>
      <c r="CN293" s="15"/>
    </row>
    <row r="294" spans="1:92" ht="16.350000000000001" customHeight="1" x14ac:dyDescent="0.2">
      <c r="A294" s="5801"/>
      <c r="B294" s="1891" t="s">
        <v>299</v>
      </c>
      <c r="C294" s="287">
        <f t="shared" si="82"/>
        <v>0</v>
      </c>
      <c r="D294" s="559"/>
      <c r="E294" s="1887">
        <f t="shared" si="85"/>
        <v>0</v>
      </c>
      <c r="F294" s="383"/>
      <c r="G294" s="560"/>
      <c r="H294" s="383"/>
      <c r="I294" s="560"/>
      <c r="J294" s="383"/>
      <c r="K294" s="63"/>
      <c r="L294" s="383"/>
      <c r="M294" s="63"/>
      <c r="N294" s="383"/>
      <c r="O294" s="63"/>
      <c r="P294" s="383"/>
      <c r="Q294" s="63"/>
      <c r="R294" s="383"/>
      <c r="S294" s="63"/>
      <c r="T294" s="383"/>
      <c r="U294" s="63"/>
      <c r="V294" s="383"/>
      <c r="W294" s="63"/>
      <c r="X294" s="383"/>
      <c r="Y294" s="63"/>
      <c r="Z294" s="383"/>
      <c r="AA294" s="63"/>
      <c r="AB294" s="383"/>
      <c r="AC294" s="63"/>
      <c r="AD294" s="383"/>
      <c r="AE294" s="384"/>
      <c r="AF294" s="383"/>
      <c r="AG294" s="384"/>
      <c r="AH294" s="383"/>
      <c r="AI294" s="384"/>
      <c r="AJ294" s="383"/>
      <c r="AK294" s="384"/>
      <c r="AL294" s="383"/>
      <c r="AM294" s="561"/>
      <c r="AN294" s="244"/>
      <c r="AO294" s="244"/>
      <c r="AP294" s="63"/>
      <c r="AQ294" s="43"/>
      <c r="AR294" s="63"/>
      <c r="AS294" s="298"/>
      <c r="AT294" s="298"/>
      <c r="AU294" s="63"/>
      <c r="AV294" s="53" t="str">
        <f t="shared" si="86"/>
        <v/>
      </c>
      <c r="AW294" s="32"/>
      <c r="AX294" s="32"/>
      <c r="AY294" s="32"/>
      <c r="AZ294" s="32"/>
      <c r="BA294" s="32"/>
      <c r="BB294" s="32"/>
      <c r="BC294" s="32"/>
      <c r="BD294" s="32"/>
      <c r="BE294" s="32"/>
      <c r="BF294" s="32"/>
      <c r="BG294" s="13"/>
      <c r="BH294" s="13"/>
      <c r="BI294" s="13"/>
      <c r="CA294" s="33" t="str">
        <f t="shared" si="87"/>
        <v/>
      </c>
      <c r="CB294" s="33" t="str">
        <f t="shared" si="91"/>
        <v/>
      </c>
      <c r="CC294" s="552" t="str">
        <f t="shared" si="92"/>
        <v/>
      </c>
      <c r="CD294" s="33"/>
      <c r="CE294" s="33"/>
      <c r="CF294" s="33"/>
      <c r="CG294" s="34">
        <f t="shared" si="88"/>
        <v>0</v>
      </c>
      <c r="CH294" s="34">
        <f t="shared" si="89"/>
        <v>0</v>
      </c>
      <c r="CI294" s="34">
        <f t="shared" si="90"/>
        <v>0</v>
      </c>
      <c r="CJ294" s="34"/>
      <c r="CK294" s="34"/>
      <c r="CL294" s="34"/>
      <c r="CM294" s="15"/>
      <c r="CN294" s="15"/>
    </row>
    <row r="295" spans="1:92" ht="16.350000000000001" customHeight="1" x14ac:dyDescent="0.2">
      <c r="A295" s="4892" t="s">
        <v>300</v>
      </c>
      <c r="B295" s="2537" t="s">
        <v>33</v>
      </c>
      <c r="C295" s="436">
        <f t="shared" ref="C295:C303" si="93">SUM(D295+E295)</f>
        <v>4</v>
      </c>
      <c r="D295" s="437">
        <f>SUM(F295+H295+J295+L295+N295+P295+R295+T295+V295+X295+Z295+AB295+AD295+AF295+AH295+AJ295+AL295)</f>
        <v>1</v>
      </c>
      <c r="E295" s="1889">
        <f>SUM(G295+I295+K295+M295+O295+Q295+S295+U295+W295+Y295+AA295+AC295+AE295+AG295+AI295+AK295+AM295)</f>
        <v>3</v>
      </c>
      <c r="F295" s="1169"/>
      <c r="G295" s="1170"/>
      <c r="H295" s="1171"/>
      <c r="I295" s="1170"/>
      <c r="J295" s="1171"/>
      <c r="K295" s="381"/>
      <c r="L295" s="1172"/>
      <c r="M295" s="1170">
        <v>1</v>
      </c>
      <c r="N295" s="1171">
        <v>1</v>
      </c>
      <c r="O295" s="1173"/>
      <c r="P295" s="1169"/>
      <c r="Q295" s="1170">
        <v>2</v>
      </c>
      <c r="R295" s="1171"/>
      <c r="S295" s="1173"/>
      <c r="T295" s="1169"/>
      <c r="U295" s="1170"/>
      <c r="V295" s="1171"/>
      <c r="W295" s="1173"/>
      <c r="X295" s="1169"/>
      <c r="Y295" s="1170"/>
      <c r="Z295" s="1171"/>
      <c r="AA295" s="1173"/>
      <c r="AB295" s="1169"/>
      <c r="AC295" s="1170"/>
      <c r="AD295" s="1171"/>
      <c r="AE295" s="1173"/>
      <c r="AF295" s="1169"/>
      <c r="AG295" s="1170"/>
      <c r="AH295" s="1171"/>
      <c r="AI295" s="1173"/>
      <c r="AJ295" s="1169"/>
      <c r="AK295" s="1170"/>
      <c r="AL295" s="1171"/>
      <c r="AM295" s="1174"/>
      <c r="AN295" s="2495">
        <v>2</v>
      </c>
      <c r="AO295" s="373">
        <v>2</v>
      </c>
      <c r="AP295" s="57"/>
      <c r="AQ295" s="55">
        <v>0</v>
      </c>
      <c r="AR295" s="57">
        <v>0</v>
      </c>
      <c r="AS295" s="439">
        <v>0</v>
      </c>
      <c r="AT295" s="439">
        <v>0</v>
      </c>
      <c r="AU295" s="57">
        <v>0</v>
      </c>
      <c r="AV295" s="53" t="str">
        <f t="shared" si="86"/>
        <v/>
      </c>
      <c r="AW295" s="32"/>
      <c r="AX295" s="32"/>
      <c r="AY295" s="32"/>
      <c r="AZ295" s="32"/>
      <c r="BA295" s="32"/>
      <c r="BB295" s="32"/>
      <c r="BC295" s="32"/>
      <c r="BD295" s="32"/>
      <c r="BE295" s="32"/>
      <c r="BF295" s="32"/>
      <c r="BG295" s="13"/>
      <c r="BH295" s="13"/>
      <c r="BI295" s="13"/>
      <c r="CA295" s="33"/>
      <c r="CB295" s="33"/>
      <c r="CC295" s="552" t="str">
        <f t="shared" si="92"/>
        <v/>
      </c>
      <c r="CD295" s="33"/>
      <c r="CE295" s="33"/>
      <c r="CF295" s="33"/>
      <c r="CG295" s="34">
        <f t="shared" si="88"/>
        <v>0</v>
      </c>
      <c r="CH295" s="34">
        <f t="shared" si="89"/>
        <v>0</v>
      </c>
      <c r="CI295" s="34">
        <f t="shared" si="90"/>
        <v>0</v>
      </c>
      <c r="CJ295" s="34">
        <v>0</v>
      </c>
      <c r="CK295" s="34"/>
      <c r="CL295" s="34"/>
      <c r="CM295" s="15"/>
      <c r="CN295" s="15"/>
    </row>
    <row r="296" spans="1:92" ht="16.350000000000001" customHeight="1" x14ac:dyDescent="0.2">
      <c r="A296" s="4893"/>
      <c r="B296" s="553" t="s">
        <v>292</v>
      </c>
      <c r="C296" s="320">
        <f t="shared" si="93"/>
        <v>0</v>
      </c>
      <c r="D296" s="321">
        <f t="shared" ref="D296:E303" si="94">SUM(F296+H296+J296+L296+N296+P296+R296+T296+V296+X296+Z296+AB296+AD296+AF296+AH296+AJ296+AL296)</f>
        <v>0</v>
      </c>
      <c r="E296" s="1889">
        <f t="shared" si="94"/>
        <v>0</v>
      </c>
      <c r="F296" s="55"/>
      <c r="G296" s="381"/>
      <c r="H296" s="55"/>
      <c r="I296" s="381"/>
      <c r="J296" s="55"/>
      <c r="K296" s="381"/>
      <c r="L296" s="55"/>
      <c r="M296" s="381"/>
      <c r="N296" s="373"/>
      <c r="O296" s="563"/>
      <c r="P296" s="55"/>
      <c r="Q296" s="381"/>
      <c r="R296" s="373"/>
      <c r="S296" s="563"/>
      <c r="T296" s="55"/>
      <c r="U296" s="381"/>
      <c r="V296" s="373"/>
      <c r="W296" s="563"/>
      <c r="X296" s="55"/>
      <c r="Y296" s="381"/>
      <c r="Z296" s="373"/>
      <c r="AA296" s="563"/>
      <c r="AB296" s="55"/>
      <c r="AC296" s="381"/>
      <c r="AD296" s="373"/>
      <c r="AE296" s="563"/>
      <c r="AF296" s="55"/>
      <c r="AG296" s="381"/>
      <c r="AH296" s="373"/>
      <c r="AI296" s="563"/>
      <c r="AJ296" s="55"/>
      <c r="AK296" s="381"/>
      <c r="AL296" s="373"/>
      <c r="AM296" s="467"/>
      <c r="AN296" s="373"/>
      <c r="AO296" s="373"/>
      <c r="AP296" s="57"/>
      <c r="AQ296" s="55"/>
      <c r="AR296" s="57"/>
      <c r="AS296" s="439"/>
      <c r="AT296" s="439"/>
      <c r="AU296" s="57"/>
      <c r="AV296" s="53" t="str">
        <f t="shared" si="86"/>
        <v/>
      </c>
      <c r="AW296" s="32"/>
      <c r="AX296" s="32"/>
      <c r="AY296" s="32"/>
      <c r="AZ296" s="32"/>
      <c r="BA296" s="32"/>
      <c r="BB296" s="32"/>
      <c r="BC296" s="32"/>
      <c r="BD296" s="32"/>
      <c r="BE296" s="32"/>
      <c r="BF296" s="32"/>
      <c r="BG296" s="13"/>
      <c r="BH296" s="13"/>
      <c r="BI296" s="13"/>
      <c r="CA296" s="33" t="str">
        <f t="shared" si="87"/>
        <v/>
      </c>
      <c r="CB296" s="33" t="str">
        <f t="shared" si="91"/>
        <v/>
      </c>
      <c r="CC296" s="552" t="str">
        <f t="shared" si="92"/>
        <v/>
      </c>
      <c r="CD296" s="33"/>
      <c r="CE296" s="33"/>
      <c r="CF296" s="33"/>
      <c r="CG296" s="34">
        <f t="shared" si="88"/>
        <v>0</v>
      </c>
      <c r="CH296" s="34">
        <f t="shared" si="89"/>
        <v>0</v>
      </c>
      <c r="CI296" s="34">
        <f t="shared" si="90"/>
        <v>0</v>
      </c>
      <c r="CJ296" s="34"/>
      <c r="CK296" s="34"/>
      <c r="CL296" s="34"/>
      <c r="CM296" s="15"/>
      <c r="CN296" s="15"/>
    </row>
    <row r="297" spans="1:92" ht="16.350000000000001" customHeight="1" x14ac:dyDescent="0.2">
      <c r="A297" s="4893"/>
      <c r="B297" s="557" t="s">
        <v>293</v>
      </c>
      <c r="C297" s="234">
        <f t="shared" si="93"/>
        <v>5</v>
      </c>
      <c r="D297" s="235">
        <f t="shared" si="94"/>
        <v>2</v>
      </c>
      <c r="E297" s="1884">
        <f t="shared" si="94"/>
        <v>3</v>
      </c>
      <c r="F297" s="36"/>
      <c r="G297" s="41"/>
      <c r="H297" s="36"/>
      <c r="I297" s="41"/>
      <c r="J297" s="36"/>
      <c r="K297" s="41"/>
      <c r="L297" s="36"/>
      <c r="M297" s="41"/>
      <c r="N297" s="36"/>
      <c r="O297" s="38">
        <v>1</v>
      </c>
      <c r="P297" s="36"/>
      <c r="Q297" s="41"/>
      <c r="R297" s="237"/>
      <c r="S297" s="38"/>
      <c r="T297" s="36">
        <v>1</v>
      </c>
      <c r="U297" s="41"/>
      <c r="V297" s="237"/>
      <c r="W297" s="38">
        <v>1</v>
      </c>
      <c r="X297" s="36"/>
      <c r="Y297" s="41"/>
      <c r="Z297" s="237"/>
      <c r="AA297" s="38">
        <v>1</v>
      </c>
      <c r="AB297" s="36"/>
      <c r="AC297" s="41"/>
      <c r="AD297" s="237"/>
      <c r="AE297" s="38"/>
      <c r="AF297" s="36"/>
      <c r="AG297" s="41"/>
      <c r="AH297" s="237">
        <v>1</v>
      </c>
      <c r="AI297" s="38"/>
      <c r="AJ297" s="36"/>
      <c r="AK297" s="41"/>
      <c r="AL297" s="237"/>
      <c r="AM297" s="39"/>
      <c r="AN297" s="237">
        <v>3</v>
      </c>
      <c r="AO297" s="237">
        <v>3</v>
      </c>
      <c r="AP297" s="40"/>
      <c r="AQ297" s="36">
        <v>0</v>
      </c>
      <c r="AR297" s="40">
        <v>0</v>
      </c>
      <c r="AS297" s="240">
        <v>0</v>
      </c>
      <c r="AT297" s="240">
        <v>0</v>
      </c>
      <c r="AU297" s="40">
        <v>0</v>
      </c>
      <c r="AV297" s="53" t="str">
        <f t="shared" si="86"/>
        <v/>
      </c>
      <c r="AW297" s="32"/>
      <c r="AX297" s="32"/>
      <c r="AY297" s="32"/>
      <c r="AZ297" s="32"/>
      <c r="BA297" s="32"/>
      <c r="BB297" s="32"/>
      <c r="BC297" s="32"/>
      <c r="BD297" s="32"/>
      <c r="BE297" s="32"/>
      <c r="BF297" s="32"/>
      <c r="BG297" s="13"/>
      <c r="BH297" s="13"/>
      <c r="BI297" s="13"/>
      <c r="CA297" s="33" t="str">
        <f t="shared" si="87"/>
        <v/>
      </c>
      <c r="CB297" s="33" t="str">
        <f t="shared" si="91"/>
        <v/>
      </c>
      <c r="CC297" s="552" t="str">
        <f t="shared" si="92"/>
        <v/>
      </c>
      <c r="CD297" s="33"/>
      <c r="CE297" s="33"/>
      <c r="CF297" s="33"/>
      <c r="CG297" s="34">
        <f t="shared" si="88"/>
        <v>0</v>
      </c>
      <c r="CH297" s="34">
        <f t="shared" si="89"/>
        <v>0</v>
      </c>
      <c r="CI297" s="34">
        <f t="shared" si="90"/>
        <v>0</v>
      </c>
      <c r="CJ297" s="34"/>
      <c r="CK297" s="34"/>
      <c r="CL297" s="34"/>
      <c r="CM297" s="15"/>
      <c r="CN297" s="15"/>
    </row>
    <row r="298" spans="1:92" ht="16.350000000000001" customHeight="1" x14ac:dyDescent="0.2">
      <c r="A298" s="4893"/>
      <c r="B298" s="557" t="s">
        <v>294</v>
      </c>
      <c r="C298" s="234">
        <f t="shared" si="93"/>
        <v>0</v>
      </c>
      <c r="D298" s="235">
        <f t="shared" si="94"/>
        <v>0</v>
      </c>
      <c r="E298" s="1884">
        <f t="shared" si="94"/>
        <v>0</v>
      </c>
      <c r="F298" s="36"/>
      <c r="G298" s="41"/>
      <c r="H298" s="36"/>
      <c r="I298" s="41"/>
      <c r="J298" s="36"/>
      <c r="K298" s="41"/>
      <c r="L298" s="36"/>
      <c r="M298" s="41"/>
      <c r="N298" s="36"/>
      <c r="O298" s="38"/>
      <c r="P298" s="36"/>
      <c r="Q298" s="41"/>
      <c r="R298" s="237"/>
      <c r="S298" s="38"/>
      <c r="T298" s="36"/>
      <c r="U298" s="41"/>
      <c r="V298" s="237"/>
      <c r="W298" s="38"/>
      <c r="X298" s="36"/>
      <c r="Y298" s="41"/>
      <c r="Z298" s="237"/>
      <c r="AA298" s="38"/>
      <c r="AB298" s="36"/>
      <c r="AC298" s="41"/>
      <c r="AD298" s="237"/>
      <c r="AE298" s="38"/>
      <c r="AF298" s="36"/>
      <c r="AG298" s="41"/>
      <c r="AH298" s="237"/>
      <c r="AI298" s="38"/>
      <c r="AJ298" s="36"/>
      <c r="AK298" s="41"/>
      <c r="AL298" s="237"/>
      <c r="AM298" s="39"/>
      <c r="AN298" s="237"/>
      <c r="AO298" s="237"/>
      <c r="AP298" s="40"/>
      <c r="AQ298" s="36"/>
      <c r="AR298" s="40"/>
      <c r="AS298" s="240"/>
      <c r="AT298" s="240"/>
      <c r="AU298" s="40"/>
      <c r="AV298" s="53" t="str">
        <f t="shared" si="86"/>
        <v/>
      </c>
      <c r="AW298" s="32"/>
      <c r="AX298" s="32"/>
      <c r="AY298" s="32"/>
      <c r="AZ298" s="32"/>
      <c r="BA298" s="32"/>
      <c r="BB298" s="32"/>
      <c r="BC298" s="32"/>
      <c r="BD298" s="32"/>
      <c r="BE298" s="32"/>
      <c r="BF298" s="32"/>
      <c r="BG298" s="13"/>
      <c r="BH298" s="13"/>
      <c r="BI298" s="13"/>
      <c r="CA298" s="33" t="str">
        <f t="shared" si="87"/>
        <v/>
      </c>
      <c r="CB298" s="33" t="str">
        <f t="shared" si="91"/>
        <v/>
      </c>
      <c r="CC298" s="552" t="str">
        <f t="shared" si="92"/>
        <v/>
      </c>
      <c r="CD298" s="33"/>
      <c r="CE298" s="33"/>
      <c r="CF298" s="33"/>
      <c r="CG298" s="34">
        <f t="shared" si="88"/>
        <v>0</v>
      </c>
      <c r="CH298" s="34">
        <f t="shared" si="89"/>
        <v>0</v>
      </c>
      <c r="CI298" s="34">
        <f t="shared" si="90"/>
        <v>0</v>
      </c>
      <c r="CJ298" s="34"/>
      <c r="CK298" s="34"/>
      <c r="CL298" s="34"/>
      <c r="CM298" s="15"/>
      <c r="CN298" s="15"/>
    </row>
    <row r="299" spans="1:92" ht="16.350000000000001" customHeight="1" x14ac:dyDescent="0.2">
      <c r="A299" s="4893"/>
      <c r="B299" s="557" t="s">
        <v>295</v>
      </c>
      <c r="C299" s="234">
        <f t="shared" si="93"/>
        <v>0</v>
      </c>
      <c r="D299" s="235">
        <f t="shared" si="94"/>
        <v>0</v>
      </c>
      <c r="E299" s="1884">
        <f t="shared" si="94"/>
        <v>0</v>
      </c>
      <c r="F299" s="36"/>
      <c r="G299" s="41"/>
      <c r="H299" s="36"/>
      <c r="I299" s="41"/>
      <c r="J299" s="36"/>
      <c r="K299" s="41"/>
      <c r="L299" s="36"/>
      <c r="M299" s="41"/>
      <c r="N299" s="36"/>
      <c r="O299" s="38"/>
      <c r="P299" s="36"/>
      <c r="Q299" s="41"/>
      <c r="R299" s="237"/>
      <c r="S299" s="38"/>
      <c r="T299" s="36"/>
      <c r="U299" s="41"/>
      <c r="V299" s="237"/>
      <c r="W299" s="38"/>
      <c r="X299" s="36"/>
      <c r="Y299" s="41"/>
      <c r="Z299" s="237"/>
      <c r="AA299" s="38"/>
      <c r="AB299" s="36"/>
      <c r="AC299" s="41"/>
      <c r="AD299" s="237"/>
      <c r="AE299" s="38"/>
      <c r="AF299" s="36"/>
      <c r="AG299" s="41"/>
      <c r="AH299" s="237"/>
      <c r="AI299" s="38"/>
      <c r="AJ299" s="36"/>
      <c r="AK299" s="41"/>
      <c r="AL299" s="237"/>
      <c r="AM299" s="39"/>
      <c r="AN299" s="237"/>
      <c r="AO299" s="237"/>
      <c r="AP299" s="40"/>
      <c r="AQ299" s="36"/>
      <c r="AR299" s="40"/>
      <c r="AS299" s="240"/>
      <c r="AT299" s="240"/>
      <c r="AU299" s="40"/>
      <c r="AV299" s="53" t="str">
        <f t="shared" si="86"/>
        <v/>
      </c>
      <c r="AW299" s="32"/>
      <c r="AX299" s="32"/>
      <c r="AY299" s="32"/>
      <c r="AZ299" s="32"/>
      <c r="BA299" s="32"/>
      <c r="BB299" s="32"/>
      <c r="BC299" s="32"/>
      <c r="BD299" s="32"/>
      <c r="BE299" s="32"/>
      <c r="BF299" s="32"/>
      <c r="BG299" s="13"/>
      <c r="BH299" s="13"/>
      <c r="BI299" s="13"/>
      <c r="CA299" s="33" t="str">
        <f t="shared" si="87"/>
        <v/>
      </c>
      <c r="CB299" s="33" t="str">
        <f t="shared" si="91"/>
        <v/>
      </c>
      <c r="CC299" s="552" t="str">
        <f t="shared" si="92"/>
        <v/>
      </c>
      <c r="CD299" s="33"/>
      <c r="CE299" s="33"/>
      <c r="CF299" s="33"/>
      <c r="CG299" s="34">
        <f t="shared" si="88"/>
        <v>0</v>
      </c>
      <c r="CH299" s="34">
        <f t="shared" si="89"/>
        <v>0</v>
      </c>
      <c r="CI299" s="34">
        <f t="shared" si="90"/>
        <v>0</v>
      </c>
      <c r="CJ299" s="34"/>
      <c r="CK299" s="34"/>
      <c r="CL299" s="34"/>
      <c r="CM299" s="15"/>
      <c r="CN299" s="15"/>
    </row>
    <row r="300" spans="1:92" ht="16.350000000000001" customHeight="1" x14ac:dyDescent="0.2">
      <c r="A300" s="4893"/>
      <c r="B300" s="557" t="s">
        <v>296</v>
      </c>
      <c r="C300" s="234">
        <f t="shared" si="93"/>
        <v>0</v>
      </c>
      <c r="D300" s="235">
        <f t="shared" si="94"/>
        <v>0</v>
      </c>
      <c r="E300" s="1884">
        <f t="shared" si="94"/>
        <v>0</v>
      </c>
      <c r="F300" s="36"/>
      <c r="G300" s="41"/>
      <c r="H300" s="36"/>
      <c r="I300" s="41"/>
      <c r="J300" s="36"/>
      <c r="K300" s="41"/>
      <c r="L300" s="36"/>
      <c r="M300" s="41"/>
      <c r="N300" s="36"/>
      <c r="O300" s="38"/>
      <c r="P300" s="36"/>
      <c r="Q300" s="41"/>
      <c r="R300" s="237"/>
      <c r="S300" s="38"/>
      <c r="T300" s="36"/>
      <c r="U300" s="41"/>
      <c r="V300" s="237"/>
      <c r="W300" s="38"/>
      <c r="X300" s="36"/>
      <c r="Y300" s="41"/>
      <c r="Z300" s="237"/>
      <c r="AA300" s="38"/>
      <c r="AB300" s="36"/>
      <c r="AC300" s="41"/>
      <c r="AD300" s="237"/>
      <c r="AE300" s="38"/>
      <c r="AF300" s="36"/>
      <c r="AG300" s="41"/>
      <c r="AH300" s="237"/>
      <c r="AI300" s="38"/>
      <c r="AJ300" s="36"/>
      <c r="AK300" s="41"/>
      <c r="AL300" s="237"/>
      <c r="AM300" s="39"/>
      <c r="AN300" s="237"/>
      <c r="AO300" s="237"/>
      <c r="AP300" s="40"/>
      <c r="AQ300" s="36"/>
      <c r="AR300" s="40"/>
      <c r="AS300" s="240"/>
      <c r="AT300" s="240"/>
      <c r="AU300" s="40"/>
      <c r="AV300" s="53" t="str">
        <f t="shared" si="86"/>
        <v/>
      </c>
      <c r="AW300" s="32"/>
      <c r="AX300" s="32"/>
      <c r="AY300" s="32"/>
      <c r="AZ300" s="32"/>
      <c r="BA300" s="32"/>
      <c r="BB300" s="32"/>
      <c r="BC300" s="32"/>
      <c r="BD300" s="32"/>
      <c r="BE300" s="32"/>
      <c r="BF300" s="32"/>
      <c r="BG300" s="13"/>
      <c r="BH300" s="13"/>
      <c r="BI300" s="13"/>
      <c r="CA300" s="33" t="str">
        <f t="shared" si="87"/>
        <v/>
      </c>
      <c r="CB300" s="33" t="str">
        <f t="shared" si="91"/>
        <v/>
      </c>
      <c r="CC300" s="552" t="str">
        <f t="shared" si="92"/>
        <v/>
      </c>
      <c r="CD300" s="33"/>
      <c r="CE300" s="33"/>
      <c r="CF300" s="33"/>
      <c r="CG300" s="34">
        <f t="shared" si="88"/>
        <v>0</v>
      </c>
      <c r="CH300" s="34">
        <f t="shared" si="89"/>
        <v>0</v>
      </c>
      <c r="CI300" s="34">
        <f t="shared" si="90"/>
        <v>0</v>
      </c>
      <c r="CJ300" s="34"/>
      <c r="CK300" s="34"/>
      <c r="CL300" s="34"/>
      <c r="CM300" s="15"/>
      <c r="CN300" s="15"/>
    </row>
    <row r="301" spans="1:92" ht="15.75" customHeight="1" x14ac:dyDescent="0.2">
      <c r="A301" s="4893"/>
      <c r="B301" s="557" t="s">
        <v>297</v>
      </c>
      <c r="C301" s="234">
        <f t="shared" si="93"/>
        <v>0</v>
      </c>
      <c r="D301" s="235">
        <f t="shared" si="94"/>
        <v>0</v>
      </c>
      <c r="E301" s="1884">
        <f t="shared" si="94"/>
        <v>0</v>
      </c>
      <c r="F301" s="36"/>
      <c r="G301" s="41"/>
      <c r="H301" s="36"/>
      <c r="I301" s="41"/>
      <c r="J301" s="36"/>
      <c r="K301" s="41"/>
      <c r="L301" s="36"/>
      <c r="M301" s="41"/>
      <c r="N301" s="36"/>
      <c r="O301" s="38"/>
      <c r="P301" s="36"/>
      <c r="Q301" s="41"/>
      <c r="R301" s="237"/>
      <c r="S301" s="38"/>
      <c r="T301" s="36"/>
      <c r="U301" s="41"/>
      <c r="V301" s="237"/>
      <c r="W301" s="38"/>
      <c r="X301" s="36"/>
      <c r="Y301" s="41"/>
      <c r="Z301" s="237"/>
      <c r="AA301" s="38"/>
      <c r="AB301" s="36"/>
      <c r="AC301" s="41"/>
      <c r="AD301" s="237"/>
      <c r="AE301" s="38"/>
      <c r="AF301" s="36"/>
      <c r="AG301" s="41"/>
      <c r="AH301" s="237"/>
      <c r="AI301" s="38"/>
      <c r="AJ301" s="36"/>
      <c r="AK301" s="41"/>
      <c r="AL301" s="237"/>
      <c r="AM301" s="39"/>
      <c r="AN301" s="237"/>
      <c r="AO301" s="237"/>
      <c r="AP301" s="40"/>
      <c r="AQ301" s="36"/>
      <c r="AR301" s="40"/>
      <c r="AS301" s="240"/>
      <c r="AT301" s="240"/>
      <c r="AU301" s="40"/>
      <c r="AV301" s="53" t="str">
        <f t="shared" si="86"/>
        <v/>
      </c>
      <c r="AW301" s="14"/>
      <c r="AX301" s="13"/>
      <c r="AY301" s="13"/>
      <c r="AZ301" s="13"/>
      <c r="BA301" s="13"/>
      <c r="BB301" s="13"/>
      <c r="BC301" s="13"/>
      <c r="BD301" s="13"/>
      <c r="BE301" s="13"/>
      <c r="BF301" s="13"/>
      <c r="BG301" s="13"/>
      <c r="BH301" s="13"/>
      <c r="BI301" s="13"/>
      <c r="BJ301" s="13"/>
      <c r="BK301" s="13"/>
      <c r="BL301" s="13"/>
      <c r="BM301" s="13"/>
      <c r="BZ301" s="2"/>
      <c r="CA301" s="33" t="str">
        <f t="shared" si="87"/>
        <v/>
      </c>
      <c r="CB301" s="33" t="str">
        <f t="shared" si="91"/>
        <v/>
      </c>
      <c r="CC301" s="552" t="str">
        <f t="shared" si="92"/>
        <v/>
      </c>
      <c r="CD301" s="33"/>
      <c r="CE301" s="33"/>
      <c r="CF301" s="33"/>
      <c r="CG301" s="34">
        <f t="shared" si="88"/>
        <v>0</v>
      </c>
      <c r="CH301" s="34">
        <f t="shared" si="89"/>
        <v>0</v>
      </c>
      <c r="CI301" s="34">
        <f t="shared" si="90"/>
        <v>0</v>
      </c>
      <c r="CJ301" s="34"/>
      <c r="CK301" s="34"/>
      <c r="CL301" s="34"/>
      <c r="CM301" s="15"/>
      <c r="CN301" s="15"/>
    </row>
    <row r="302" spans="1:92" ht="16.350000000000001" customHeight="1" x14ac:dyDescent="0.2">
      <c r="A302" s="4893"/>
      <c r="B302" s="557" t="s">
        <v>298</v>
      </c>
      <c r="C302" s="234">
        <f t="shared" si="93"/>
        <v>0</v>
      </c>
      <c r="D302" s="235">
        <f t="shared" si="94"/>
        <v>0</v>
      </c>
      <c r="E302" s="1884">
        <f t="shared" si="94"/>
        <v>0</v>
      </c>
      <c r="F302" s="36"/>
      <c r="G302" s="41"/>
      <c r="H302" s="36"/>
      <c r="I302" s="41"/>
      <c r="J302" s="36"/>
      <c r="K302" s="41"/>
      <c r="L302" s="36"/>
      <c r="M302" s="41"/>
      <c r="N302" s="36"/>
      <c r="O302" s="38"/>
      <c r="P302" s="36"/>
      <c r="Q302" s="41"/>
      <c r="R302" s="237"/>
      <c r="S302" s="38"/>
      <c r="T302" s="36"/>
      <c r="U302" s="41"/>
      <c r="V302" s="237"/>
      <c r="W302" s="38"/>
      <c r="X302" s="36"/>
      <c r="Y302" s="41"/>
      <c r="Z302" s="237"/>
      <c r="AA302" s="38"/>
      <c r="AB302" s="36"/>
      <c r="AC302" s="41"/>
      <c r="AD302" s="237"/>
      <c r="AE302" s="38"/>
      <c r="AF302" s="36"/>
      <c r="AG302" s="41"/>
      <c r="AH302" s="237"/>
      <c r="AI302" s="38"/>
      <c r="AJ302" s="36"/>
      <c r="AK302" s="41"/>
      <c r="AL302" s="237"/>
      <c r="AM302" s="39"/>
      <c r="AN302" s="237"/>
      <c r="AO302" s="237"/>
      <c r="AP302" s="40"/>
      <c r="AQ302" s="36"/>
      <c r="AR302" s="40"/>
      <c r="AS302" s="240"/>
      <c r="AT302" s="240"/>
      <c r="AU302" s="40"/>
      <c r="AV302" s="53" t="str">
        <f>CB302&amp;CC302&amp;CD302</f>
        <v/>
      </c>
      <c r="AX302" s="13"/>
      <c r="AY302" s="13"/>
      <c r="AZ302" s="13"/>
      <c r="BA302" s="13"/>
      <c r="BB302" s="13"/>
      <c r="BC302" s="13"/>
      <c r="BD302" s="13"/>
      <c r="BE302" s="13"/>
      <c r="BF302" s="13"/>
      <c r="BG302" s="13"/>
      <c r="BH302" s="13"/>
      <c r="BI302" s="13"/>
      <c r="BJ302" s="13"/>
      <c r="BK302" s="13"/>
      <c r="BL302" s="13"/>
      <c r="BY302" s="3"/>
      <c r="CB302" s="33" t="str">
        <f>IF(CH302=0,"","* Egresos por Alta + Abandono NO DEBE ser mayor que Total Egresos. ")</f>
        <v/>
      </c>
      <c r="CC302" s="33" t="str">
        <f>IF(CI302=0,"","* No olvide digitar los campos Trans y/o Pueblo Originario y/o Migrantes y/o Niños, Niñas, Adolescentes y Jóvenes Población SENAME (Digite CERO si no tiene).")</f>
        <v/>
      </c>
      <c r="CD302" s="552" t="str">
        <f>IF(CJ302=0,"","* Trans y/o Pueblo Originario y/o Migrantes y/o Niños, Niñas, Adolescentesy Jóvenes Población SENAME NO DEBEN ser Mayor al Total. ")</f>
        <v/>
      </c>
      <c r="CE302" s="33"/>
      <c r="CF302" s="33"/>
      <c r="CG302" s="34"/>
      <c r="CH302" s="34">
        <f>IF(AN302&lt;SUM(AO302+AP302),1,0)</f>
        <v>0</v>
      </c>
      <c r="CI302" s="34">
        <f>IF(AND(C302&lt;&gt;0,OR(AQ302="",AR302="",AS302="",AT302="",AU302="")),1,0)</f>
        <v>0</v>
      </c>
      <c r="CJ302" s="34">
        <f>IF(OR(C302&lt;SUM(AQ302,AR302),C302&lt;AS302,C302&lt;AT302,C302&lt;AU302),1,0)</f>
        <v>0</v>
      </c>
      <c r="CK302" s="34"/>
      <c r="CL302" s="34"/>
      <c r="CM302" s="34"/>
      <c r="CN302" s="15"/>
    </row>
    <row r="303" spans="1:92" ht="16.350000000000001" customHeight="1" x14ac:dyDescent="0.2">
      <c r="A303" s="5801"/>
      <c r="B303" s="1891" t="s">
        <v>299</v>
      </c>
      <c r="C303" s="287">
        <f t="shared" si="93"/>
        <v>0</v>
      </c>
      <c r="D303" s="288">
        <f t="shared" si="94"/>
        <v>0</v>
      </c>
      <c r="E303" s="1887">
        <f t="shared" si="94"/>
        <v>0</v>
      </c>
      <c r="F303" s="43"/>
      <c r="G303" s="48"/>
      <c r="H303" s="43"/>
      <c r="I303" s="48"/>
      <c r="J303" s="43"/>
      <c r="K303" s="48"/>
      <c r="L303" s="43"/>
      <c r="M303" s="48"/>
      <c r="N303" s="43"/>
      <c r="O303" s="45"/>
      <c r="P303" s="43"/>
      <c r="Q303" s="48"/>
      <c r="R303" s="244"/>
      <c r="S303" s="45"/>
      <c r="T303" s="43"/>
      <c r="U303" s="48"/>
      <c r="V303" s="244"/>
      <c r="W303" s="45"/>
      <c r="X303" s="43"/>
      <c r="Y303" s="48"/>
      <c r="Z303" s="244"/>
      <c r="AA303" s="45"/>
      <c r="AB303" s="43"/>
      <c r="AC303" s="48"/>
      <c r="AD303" s="244"/>
      <c r="AE303" s="45"/>
      <c r="AF303" s="43"/>
      <c r="AG303" s="48"/>
      <c r="AH303" s="244"/>
      <c r="AI303" s="45"/>
      <c r="AJ303" s="43"/>
      <c r="AK303" s="48"/>
      <c r="AL303" s="244"/>
      <c r="AM303" s="46"/>
      <c r="AN303" s="244"/>
      <c r="AO303" s="244"/>
      <c r="AP303" s="63"/>
      <c r="AQ303" s="43"/>
      <c r="AR303" s="63"/>
      <c r="AS303" s="298"/>
      <c r="AT303" s="63"/>
      <c r="AU303" s="63"/>
      <c r="AV303" s="53" t="str">
        <f>CB303&amp;CC303&amp;CD303</f>
        <v/>
      </c>
      <c r="AX303" s="2405"/>
      <c r="AY303" s="2349"/>
      <c r="AZ303" s="2349"/>
      <c r="BA303" s="13"/>
      <c r="BB303" s="13"/>
      <c r="BC303" s="13"/>
      <c r="BD303" s="13"/>
      <c r="BE303" s="13"/>
      <c r="BF303" s="13"/>
      <c r="BG303" s="13"/>
      <c r="BH303" s="13"/>
      <c r="BI303" s="13"/>
      <c r="BJ303" s="13"/>
      <c r="BK303" s="13"/>
      <c r="BL303" s="13"/>
      <c r="CB303" s="33" t="str">
        <f>IF(CH303=0,"","* Egresos por Alta + Abandono NO DEBE ser mayor que Total Egresos. ")</f>
        <v/>
      </c>
      <c r="CC303" s="33" t="str">
        <f>IF(CI303=0,"","* No olvide digitar los campos Trans y/o Pueblo Originario y/o Migrantes y/o Niños, Niñas, Adolescentes y Jóvenes Población SENAME (Digite CERO si no tiene).")</f>
        <v/>
      </c>
      <c r="CD303" s="552" t="str">
        <f>IF(CJ303=0,"","* Trans y/o Pueblo Originario y/o Migrantes y/o Niños, Niñas, Adolescentesy Jóvenes Población SENAME NO DEBEN ser Mayor al Total. ")</f>
        <v/>
      </c>
      <c r="CE303" s="33"/>
      <c r="CF303" s="33"/>
      <c r="CG303" s="34"/>
      <c r="CH303" s="34">
        <f>IF(AN303&lt;SUM(AO303+AP303),1,0)</f>
        <v>0</v>
      </c>
      <c r="CI303" s="34">
        <f>IF(AND(C303&lt;&gt;0,OR(AQ303="",AR303="",AS303="",AT303="",AU303="")),1,0)</f>
        <v>0</v>
      </c>
      <c r="CJ303" s="34">
        <f>IF(OR(C303&lt;SUM(AQ303,AR303),C303&lt;AS303,C303&lt;AT303,C303&lt;AU303),1,0)</f>
        <v>0</v>
      </c>
      <c r="CK303" s="34"/>
      <c r="CL303" s="34"/>
      <c r="CM303" s="34"/>
      <c r="CN303" s="15"/>
    </row>
    <row r="304" spans="1:92" ht="21" customHeight="1" x14ac:dyDescent="0.2">
      <c r="A304" s="257" t="s">
        <v>301</v>
      </c>
      <c r="B304" s="205"/>
      <c r="AW304" s="200"/>
      <c r="AX304" s="2405"/>
      <c r="AY304" s="2349"/>
      <c r="AZ304" s="2349"/>
      <c r="BA304" s="13"/>
      <c r="BB304" s="13"/>
      <c r="BC304" s="13"/>
      <c r="BD304" s="13"/>
      <c r="BE304" s="13"/>
      <c r="BF304" s="13"/>
      <c r="BG304" s="13"/>
      <c r="BH304" s="13"/>
      <c r="BI304" s="13"/>
      <c r="BJ304" s="13"/>
      <c r="BK304" s="13"/>
      <c r="BL304" s="13"/>
      <c r="CB304" s="33"/>
      <c r="CC304" s="33"/>
      <c r="CD304" s="33"/>
      <c r="CE304" s="33"/>
      <c r="CF304" s="33"/>
      <c r="CG304" s="34"/>
      <c r="CH304" s="34"/>
      <c r="CI304" s="34"/>
      <c r="CJ304" s="34"/>
      <c r="CK304" s="34"/>
      <c r="CL304" s="34"/>
      <c r="CM304" s="34"/>
      <c r="CN304" s="15"/>
    </row>
    <row r="305" spans="1:92" ht="16.350000000000001" customHeight="1" x14ac:dyDescent="0.2">
      <c r="A305" s="4905" t="s">
        <v>71</v>
      </c>
      <c r="B305" s="4889"/>
      <c r="C305" s="4906" t="s">
        <v>281</v>
      </c>
      <c r="D305" s="4907"/>
      <c r="E305" s="4892"/>
      <c r="F305" s="5802" t="s">
        <v>302</v>
      </c>
      <c r="G305" s="5794"/>
      <c r="H305" s="5794"/>
      <c r="I305" s="5794"/>
      <c r="J305" s="5794"/>
      <c r="K305" s="5794"/>
      <c r="L305" s="5794"/>
      <c r="M305" s="5794"/>
      <c r="N305" s="5794"/>
      <c r="O305" s="5794"/>
      <c r="P305" s="5794"/>
      <c r="Q305" s="5794"/>
      <c r="R305" s="5794"/>
      <c r="S305" s="5794"/>
      <c r="T305" s="5794"/>
      <c r="U305" s="5794"/>
      <c r="V305" s="5794"/>
      <c r="W305" s="5794"/>
      <c r="X305" s="5794"/>
      <c r="Y305" s="5794"/>
      <c r="Z305" s="5794"/>
      <c r="AA305" s="5794"/>
      <c r="AB305" s="5794"/>
      <c r="AC305" s="5794"/>
      <c r="AD305" s="5794"/>
      <c r="AE305" s="5794"/>
      <c r="AF305" s="5794"/>
      <c r="AG305" s="5794"/>
      <c r="AH305" s="5794"/>
      <c r="AI305" s="5794"/>
      <c r="AJ305" s="5794"/>
      <c r="AK305" s="5794"/>
      <c r="AL305" s="5794"/>
      <c r="AM305" s="5794"/>
      <c r="AN305" s="5794"/>
      <c r="AO305" s="5794"/>
      <c r="AP305" s="5794"/>
      <c r="AQ305" s="5794"/>
      <c r="AR305" s="5794"/>
      <c r="AS305" s="5803"/>
      <c r="AT305" s="5804" t="s">
        <v>283</v>
      </c>
      <c r="AU305" s="5805"/>
      <c r="AV305" s="5764" t="s">
        <v>7</v>
      </c>
      <c r="AW305" s="4889" t="s">
        <v>8</v>
      </c>
      <c r="AX305" s="4889" t="s">
        <v>244</v>
      </c>
      <c r="AY305" s="32"/>
      <c r="AZ305" s="32"/>
      <c r="BA305" s="32"/>
      <c r="BB305" s="32"/>
      <c r="BC305" s="32"/>
      <c r="BD305" s="32"/>
      <c r="BE305" s="32"/>
      <c r="BF305" s="32"/>
      <c r="BG305" s="13"/>
      <c r="BH305" s="13"/>
      <c r="BI305" s="13"/>
      <c r="BW305" s="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4"/>
      <c r="CM305" s="15"/>
    </row>
    <row r="306" spans="1:92" ht="16.350000000000001" customHeight="1" x14ac:dyDescent="0.2">
      <c r="A306" s="4728"/>
      <c r="B306" s="4729"/>
      <c r="C306" s="5809"/>
      <c r="D306" s="4909"/>
      <c r="E306" s="5801"/>
      <c r="F306" s="5796" t="s">
        <v>303</v>
      </c>
      <c r="G306" s="5761"/>
      <c r="H306" s="5796" t="s">
        <v>304</v>
      </c>
      <c r="I306" s="5761"/>
      <c r="J306" s="5796" t="s">
        <v>305</v>
      </c>
      <c r="K306" s="5761"/>
      <c r="L306" s="5796" t="s">
        <v>306</v>
      </c>
      <c r="M306" s="5761"/>
      <c r="N306" s="5796" t="s">
        <v>307</v>
      </c>
      <c r="O306" s="5761"/>
      <c r="P306" s="5796" t="s">
        <v>184</v>
      </c>
      <c r="Q306" s="5761"/>
      <c r="R306" s="5796" t="s">
        <v>119</v>
      </c>
      <c r="S306" s="5761"/>
      <c r="T306" s="5796" t="s">
        <v>12</v>
      </c>
      <c r="U306" s="5761"/>
      <c r="V306" s="5796" t="s">
        <v>121</v>
      </c>
      <c r="W306" s="5762"/>
      <c r="X306" s="5796" t="s">
        <v>122</v>
      </c>
      <c r="Y306" s="5762"/>
      <c r="Z306" s="5796" t="s">
        <v>123</v>
      </c>
      <c r="AA306" s="5762"/>
      <c r="AB306" s="5796" t="s">
        <v>124</v>
      </c>
      <c r="AC306" s="5762"/>
      <c r="AD306" s="5796" t="s">
        <v>125</v>
      </c>
      <c r="AE306" s="5762"/>
      <c r="AF306" s="5796" t="s">
        <v>126</v>
      </c>
      <c r="AG306" s="5762"/>
      <c r="AH306" s="5796" t="s">
        <v>127</v>
      </c>
      <c r="AI306" s="5762"/>
      <c r="AJ306" s="5796" t="s">
        <v>128</v>
      </c>
      <c r="AK306" s="5762"/>
      <c r="AL306" s="5796" t="s">
        <v>129</v>
      </c>
      <c r="AM306" s="5762"/>
      <c r="AN306" s="5796" t="s">
        <v>130</v>
      </c>
      <c r="AO306" s="5762"/>
      <c r="AP306" s="5796" t="s">
        <v>131</v>
      </c>
      <c r="AQ306" s="5762"/>
      <c r="AR306" s="5796" t="s">
        <v>132</v>
      </c>
      <c r="AS306" s="5799"/>
      <c r="AT306" s="5811" t="s">
        <v>289</v>
      </c>
      <c r="AU306" s="4729" t="s">
        <v>290</v>
      </c>
      <c r="AV306" s="4970"/>
      <c r="AW306" s="4729"/>
      <c r="AX306" s="4729"/>
      <c r="AY306" s="32"/>
      <c r="AZ306" s="32"/>
      <c r="BA306" s="32"/>
      <c r="BB306" s="32"/>
      <c r="BC306" s="32"/>
      <c r="BD306" s="32"/>
      <c r="BE306" s="32"/>
      <c r="BF306" s="32"/>
      <c r="BG306" s="13"/>
      <c r="BH306" s="13"/>
      <c r="BI306" s="13"/>
      <c r="BW306" s="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4"/>
      <c r="CM306" s="15"/>
    </row>
    <row r="307" spans="1:92" ht="32.25" customHeight="1" x14ac:dyDescent="0.2">
      <c r="A307" s="5755"/>
      <c r="B307" s="5653"/>
      <c r="C307" s="2526" t="s">
        <v>97</v>
      </c>
      <c r="D307" s="2540" t="s">
        <v>62</v>
      </c>
      <c r="E307" s="1881" t="s">
        <v>98</v>
      </c>
      <c r="F307" s="2526" t="s">
        <v>288</v>
      </c>
      <c r="G307" s="2528" t="s">
        <v>98</v>
      </c>
      <c r="H307" s="2526" t="s">
        <v>288</v>
      </c>
      <c r="I307" s="2528" t="s">
        <v>98</v>
      </c>
      <c r="J307" s="2526" t="s">
        <v>288</v>
      </c>
      <c r="K307" s="2528" t="s">
        <v>98</v>
      </c>
      <c r="L307" s="2526" t="s">
        <v>288</v>
      </c>
      <c r="M307" s="2528" t="s">
        <v>98</v>
      </c>
      <c r="N307" s="2526" t="s">
        <v>288</v>
      </c>
      <c r="O307" s="2528" t="s">
        <v>98</v>
      </c>
      <c r="P307" s="2526" t="s">
        <v>288</v>
      </c>
      <c r="Q307" s="2528" t="s">
        <v>98</v>
      </c>
      <c r="R307" s="2526" t="s">
        <v>288</v>
      </c>
      <c r="S307" s="2528" t="s">
        <v>98</v>
      </c>
      <c r="T307" s="2526" t="s">
        <v>288</v>
      </c>
      <c r="U307" s="2528" t="s">
        <v>98</v>
      </c>
      <c r="V307" s="2526" t="s">
        <v>288</v>
      </c>
      <c r="W307" s="2528" t="s">
        <v>98</v>
      </c>
      <c r="X307" s="2526" t="s">
        <v>288</v>
      </c>
      <c r="Y307" s="2528" t="s">
        <v>98</v>
      </c>
      <c r="Z307" s="2526" t="s">
        <v>288</v>
      </c>
      <c r="AA307" s="2528" t="s">
        <v>98</v>
      </c>
      <c r="AB307" s="2526" t="s">
        <v>288</v>
      </c>
      <c r="AC307" s="2528" t="s">
        <v>98</v>
      </c>
      <c r="AD307" s="2526" t="s">
        <v>288</v>
      </c>
      <c r="AE307" s="2528" t="s">
        <v>98</v>
      </c>
      <c r="AF307" s="2526" t="s">
        <v>288</v>
      </c>
      <c r="AG307" s="2528" t="s">
        <v>98</v>
      </c>
      <c r="AH307" s="2526" t="s">
        <v>288</v>
      </c>
      <c r="AI307" s="2528" t="s">
        <v>98</v>
      </c>
      <c r="AJ307" s="2526" t="s">
        <v>288</v>
      </c>
      <c r="AK307" s="2528" t="s">
        <v>98</v>
      </c>
      <c r="AL307" s="2526" t="s">
        <v>288</v>
      </c>
      <c r="AM307" s="2528" t="s">
        <v>98</v>
      </c>
      <c r="AN307" s="2526" t="s">
        <v>288</v>
      </c>
      <c r="AO307" s="2528" t="s">
        <v>98</v>
      </c>
      <c r="AP307" s="2526" t="s">
        <v>288</v>
      </c>
      <c r="AQ307" s="2528" t="s">
        <v>98</v>
      </c>
      <c r="AR307" s="2526" t="s">
        <v>288</v>
      </c>
      <c r="AS307" s="2529" t="s">
        <v>98</v>
      </c>
      <c r="AT307" s="5676"/>
      <c r="AU307" s="5653"/>
      <c r="AV307" s="5744"/>
      <c r="AW307" s="5653"/>
      <c r="AX307" s="5653"/>
      <c r="AY307" s="32"/>
      <c r="AZ307" s="32"/>
      <c r="BA307" s="32"/>
      <c r="BB307" s="32"/>
      <c r="BC307" s="32"/>
      <c r="BD307" s="32"/>
      <c r="BE307" s="32"/>
      <c r="BF307" s="32"/>
      <c r="BG307" s="13"/>
      <c r="BH307" s="13"/>
      <c r="BI307" s="13"/>
      <c r="BW307" s="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4"/>
      <c r="CM307" s="15"/>
    </row>
    <row r="308" spans="1:92" ht="16.350000000000001" customHeight="1" x14ac:dyDescent="0.2">
      <c r="A308" s="5764" t="s">
        <v>190</v>
      </c>
      <c r="B308" s="2474" t="s">
        <v>185</v>
      </c>
      <c r="C308" s="320">
        <f>SUM(D308+E308)</f>
        <v>1</v>
      </c>
      <c r="D308" s="2541"/>
      <c r="E308" s="2542">
        <f>+Q308+S308+U308+W308+Y308+AA308+AC308+AE308+AG308+AI308</f>
        <v>1</v>
      </c>
      <c r="F308" s="2543"/>
      <c r="G308" s="2544"/>
      <c r="H308" s="2543"/>
      <c r="I308" s="2544"/>
      <c r="J308" s="2543"/>
      <c r="K308" s="2545"/>
      <c r="L308" s="2543"/>
      <c r="M308" s="2546"/>
      <c r="N308" s="2543"/>
      <c r="O308" s="2547"/>
      <c r="P308" s="2543"/>
      <c r="Q308" s="2495"/>
      <c r="R308" s="2543"/>
      <c r="S308" s="2495"/>
      <c r="T308" s="2543"/>
      <c r="U308" s="2495"/>
      <c r="V308" s="2543"/>
      <c r="W308" s="2495">
        <v>1</v>
      </c>
      <c r="X308" s="2543"/>
      <c r="Y308" s="2495"/>
      <c r="Z308" s="2543"/>
      <c r="AA308" s="2495"/>
      <c r="AB308" s="2543"/>
      <c r="AC308" s="2495"/>
      <c r="AD308" s="2543"/>
      <c r="AE308" s="2495"/>
      <c r="AF308" s="2543"/>
      <c r="AG308" s="2495"/>
      <c r="AH308" s="2543"/>
      <c r="AI308" s="2495"/>
      <c r="AJ308" s="2543"/>
      <c r="AK308" s="2548"/>
      <c r="AL308" s="2543"/>
      <c r="AM308" s="2548"/>
      <c r="AN308" s="2543"/>
      <c r="AO308" s="2548"/>
      <c r="AP308" s="2543"/>
      <c r="AQ308" s="2548"/>
      <c r="AR308" s="2543"/>
      <c r="AS308" s="2549"/>
      <c r="AT308" s="2495">
        <v>0</v>
      </c>
      <c r="AU308" s="2431">
        <v>0</v>
      </c>
      <c r="AV308" s="2550">
        <v>0</v>
      </c>
      <c r="AW308" s="2431">
        <v>1</v>
      </c>
      <c r="AX308" s="2431">
        <v>0</v>
      </c>
      <c r="AY308" s="31" t="str">
        <f>CA308&amp;CB308&amp;CC308&amp;CD308&amp;CE308</f>
        <v/>
      </c>
      <c r="AZ308" s="32"/>
      <c r="BA308" s="32"/>
      <c r="BB308" s="32"/>
      <c r="BC308" s="32"/>
      <c r="BD308" s="32"/>
      <c r="BE308" s="32"/>
      <c r="BF308" s="32"/>
      <c r="BG308" s="13"/>
      <c r="BH308" s="13"/>
      <c r="BI308" s="13"/>
      <c r="CA308" s="4" t="str">
        <f>IF(CG308=0,"","* La suma de Ingresos de pacientes TRANS NO DEBE superar el total de mujeres ingresadas. ")</f>
        <v/>
      </c>
      <c r="CB308" s="4" t="str">
        <f>IF(CH308=0,"","* El Total de Pueblo Originario Ingresado NO DEBE superar el total de mujeres ingresadas. ")</f>
        <v/>
      </c>
      <c r="CC308" s="4" t="str">
        <f>IF(CI308=0,"","* El total de Migrantes Ingresado NO DEBE superar el total de mujeres ingresadas. ")</f>
        <v/>
      </c>
      <c r="CD308" s="4" t="str">
        <f>IF(CJ308=0,"","* No olvide digitar los campos Trans y/o Pueblo Originario y/o Migrantes y/o Población SENAME(Digite CERO si no tiene). ")</f>
        <v/>
      </c>
      <c r="CF308" s="15"/>
      <c r="CG308" s="15">
        <f>IF(SUM(AT308,AU308)&gt;E308,1,0)</f>
        <v>0</v>
      </c>
      <c r="CH308" s="15">
        <f>IF(E308&lt;AV308,1,0)</f>
        <v>0</v>
      </c>
      <c r="CI308" s="15">
        <f>IF(E308&lt;AW308,1,0)</f>
        <v>0</v>
      </c>
      <c r="CJ308" s="15">
        <f>IF(AND(E308&lt;&gt;0,OR(AT308="",AU308="",AV308="",AW308="",AX308="")),1,0)</f>
        <v>0</v>
      </c>
      <c r="CK308" s="15"/>
      <c r="CL308" s="15"/>
      <c r="CM308" s="15"/>
    </row>
    <row r="309" spans="1:92" ht="16.350000000000001" customHeight="1" x14ac:dyDescent="0.2">
      <c r="A309" s="5744"/>
      <c r="B309" s="2480" t="s">
        <v>300</v>
      </c>
      <c r="C309" s="723">
        <f t="shared" ref="C309:C318" si="95">SUM(D309+E309)</f>
        <v>3</v>
      </c>
      <c r="D309" s="577">
        <f>SUM(F309+H309+J309+L309+N309+P309+R309+T309+V309+X309+Z309+AB309+AD309+AF309+AH309+AJ309+AL309+AN309+AP309+AR309)</f>
        <v>1</v>
      </c>
      <c r="E309" s="578">
        <f>SUM(G309+I309+K309+M309+O309+Q309+S309+U309+W309+Y309+AA309+AC309+AE309+AG309+AI309+AK309+AM309+AO309+AQ309+AS309)</f>
        <v>2</v>
      </c>
      <c r="F309" s="724"/>
      <c r="G309" s="493"/>
      <c r="H309" s="724"/>
      <c r="I309" s="493"/>
      <c r="J309" s="724"/>
      <c r="K309" s="417"/>
      <c r="L309" s="724"/>
      <c r="M309" s="395"/>
      <c r="N309" s="724"/>
      <c r="O309" s="417"/>
      <c r="P309" s="724"/>
      <c r="Q309" s="493"/>
      <c r="R309" s="724"/>
      <c r="S309" s="493"/>
      <c r="T309" s="724"/>
      <c r="U309" s="493"/>
      <c r="V309" s="724"/>
      <c r="W309" s="493"/>
      <c r="X309" s="724"/>
      <c r="Y309" s="493"/>
      <c r="Z309" s="724"/>
      <c r="AA309" s="493">
        <v>1</v>
      </c>
      <c r="AB309" s="724"/>
      <c r="AC309" s="493"/>
      <c r="AD309" s="724">
        <v>1</v>
      </c>
      <c r="AE309" s="493"/>
      <c r="AF309" s="724"/>
      <c r="AG309" s="493"/>
      <c r="AH309" s="724"/>
      <c r="AI309" s="493">
        <v>1</v>
      </c>
      <c r="AJ309" s="724"/>
      <c r="AK309" s="493"/>
      <c r="AL309" s="724"/>
      <c r="AM309" s="493"/>
      <c r="AN309" s="724"/>
      <c r="AO309" s="493"/>
      <c r="AP309" s="724"/>
      <c r="AQ309" s="493"/>
      <c r="AR309" s="724"/>
      <c r="AS309" s="579"/>
      <c r="AT309" s="493">
        <v>0</v>
      </c>
      <c r="AU309" s="417">
        <v>0</v>
      </c>
      <c r="AV309" s="1447">
        <v>0</v>
      </c>
      <c r="AW309" s="417">
        <v>0</v>
      </c>
      <c r="AX309" s="417">
        <v>0</v>
      </c>
      <c r="AY309" s="31" t="str">
        <f t="shared" ref="AY309:AY318" si="96">CA309&amp;CB309&amp;CC309&amp;CD309&amp;CE309</f>
        <v/>
      </c>
      <c r="AZ309" s="32"/>
      <c r="BA309" s="32"/>
      <c r="BB309" s="32"/>
      <c r="BC309" s="32"/>
      <c r="BD309" s="32"/>
      <c r="BE309" s="32"/>
      <c r="BF309" s="32"/>
      <c r="BG309" s="13"/>
      <c r="BH309" s="13"/>
      <c r="BI309" s="13"/>
      <c r="CA309" s="4" t="str">
        <f>IF(CG309=0,"","* La suma de Ingresos de pacientes Trans NO DEBE superar el total de pacientes ingresados. ")</f>
        <v/>
      </c>
      <c r="CB309" s="4" t="str">
        <f>IF(CH309=0,"","* El Total de Pueblo Originario Ingresado NO DEBE superar el total de pacientes ingresados. ")</f>
        <v/>
      </c>
      <c r="CC309" s="4" t="str">
        <f>IF(CI309=0,"","* El total de Migrantes Ingresado NO DEBE superar el total de pacientes ingresados. ")</f>
        <v/>
      </c>
      <c r="CD309" s="4" t="str">
        <f t="shared" ref="CD309:CD317" si="97">IF(CJ309=0,"","* No olvide digitar los campos Trans y/o Pueblo Originario y/o Migrantes y/o Población SENAME(Digite CERO si no tiene). ")</f>
        <v/>
      </c>
      <c r="CF309" s="15"/>
      <c r="CG309" s="15">
        <f t="shared" ref="CG309:CG318" si="98">IF(SUM(AT309,AU309)&gt;C309,1,0)</f>
        <v>0</v>
      </c>
      <c r="CH309" s="15">
        <f t="shared" ref="CH309:CH318" si="99">IF(C309&lt;AV309,1,0)</f>
        <v>0</v>
      </c>
      <c r="CI309" s="15">
        <f t="shared" ref="CI309:CI318" si="100">IF(C309&lt;AW309,1,0)</f>
        <v>0</v>
      </c>
      <c r="CJ309" s="15">
        <f t="shared" ref="CJ309:CJ318" si="101">IF(AND(E309&lt;&gt;0,OR(AT309="",AU309="",AV309="",AW309="",AX309="")),1,0)</f>
        <v>0</v>
      </c>
      <c r="CK309" s="15"/>
      <c r="CL309" s="15"/>
      <c r="CM309" s="15"/>
    </row>
    <row r="310" spans="1:92" ht="20.25" customHeight="1" x14ac:dyDescent="0.25">
      <c r="A310" s="5806" t="s">
        <v>308</v>
      </c>
      <c r="B310" s="5807"/>
      <c r="C310" s="2551">
        <f t="shared" si="95"/>
        <v>1</v>
      </c>
      <c r="D310" s="2552">
        <f t="shared" ref="D310" si="102">SUM(F310+H310+J310+L310+N310+P310+R310+T310+V310+X310+Z310+AB310+AD310+AF310+AH310+AJ310+AL310+AN310+AP310+AR310)</f>
        <v>0</v>
      </c>
      <c r="E310" s="2404">
        <f t="shared" ref="E310" si="103">SUM(G310+I310+K310+M310+O310+Q310+S310+U310+W310+Y310+AA310+AC310+AE310+AG310+AI310+AK310+AM310+AO310+AQ310+AS310)</f>
        <v>1</v>
      </c>
      <c r="F310" s="2553"/>
      <c r="G310" s="2554"/>
      <c r="H310" s="2553"/>
      <c r="I310" s="2554"/>
      <c r="J310" s="2553"/>
      <c r="K310" s="2470"/>
      <c r="L310" s="2553"/>
      <c r="M310" s="2483"/>
      <c r="N310" s="2553"/>
      <c r="O310" s="2470"/>
      <c r="P310" s="2553"/>
      <c r="Q310" s="2554"/>
      <c r="R310" s="2553"/>
      <c r="S310" s="2554"/>
      <c r="T310" s="2553"/>
      <c r="U310" s="2554"/>
      <c r="V310" s="2553"/>
      <c r="W310" s="2554"/>
      <c r="X310" s="2553"/>
      <c r="Y310" s="2554">
        <v>1</v>
      </c>
      <c r="Z310" s="2553"/>
      <c r="AA310" s="2554"/>
      <c r="AB310" s="2553"/>
      <c r="AC310" s="2554"/>
      <c r="AD310" s="2553"/>
      <c r="AE310" s="2554"/>
      <c r="AF310" s="2553"/>
      <c r="AG310" s="2554"/>
      <c r="AH310" s="2553"/>
      <c r="AI310" s="2554"/>
      <c r="AJ310" s="2553"/>
      <c r="AK310" s="2554"/>
      <c r="AL310" s="2553"/>
      <c r="AM310" s="2554"/>
      <c r="AN310" s="2553"/>
      <c r="AO310" s="2554"/>
      <c r="AP310" s="2553"/>
      <c r="AQ310" s="2554"/>
      <c r="AR310" s="2553"/>
      <c r="AS310" s="2555"/>
      <c r="AT310" s="2554">
        <v>0</v>
      </c>
      <c r="AU310" s="2470">
        <v>0</v>
      </c>
      <c r="AV310" s="2556">
        <v>0</v>
      </c>
      <c r="AW310" s="2470">
        <v>0</v>
      </c>
      <c r="AX310" s="2470">
        <v>0</v>
      </c>
      <c r="AY310" s="31" t="str">
        <f t="shared" si="96"/>
        <v/>
      </c>
      <c r="AZ310" s="32"/>
      <c r="BA310" s="32"/>
      <c r="BB310" s="32"/>
      <c r="BC310" s="32"/>
      <c r="BD310" s="32"/>
      <c r="BE310" s="32"/>
      <c r="BF310" s="32"/>
      <c r="BG310" s="13"/>
      <c r="BH310" s="13"/>
      <c r="BI310" s="13"/>
      <c r="CA310" s="4" t="str">
        <f>IF(CG310=0,"","* La suma de Ingresos de pacientes Trans NO DEBE superar el total de pacientes reingresados. ")</f>
        <v/>
      </c>
      <c r="CB310" s="4" t="str">
        <f>IF(CH310=0,"","* El Total de Pueblo Originario Ingresado NO DEBE superar el total de pacientes reingresados. ")</f>
        <v/>
      </c>
      <c r="CC310" s="4" t="str">
        <f>IF(CI310=0,"","* El total de Migrantes Ingresado NO DEBE superar el total de pacientes reingresados. ")</f>
        <v/>
      </c>
      <c r="CD310" s="4" t="str">
        <f t="shared" si="97"/>
        <v/>
      </c>
      <c r="CG310" s="15">
        <f t="shared" si="98"/>
        <v>0</v>
      </c>
      <c r="CH310" s="15">
        <f t="shared" si="99"/>
        <v>0</v>
      </c>
      <c r="CI310" s="15">
        <f t="shared" si="100"/>
        <v>0</v>
      </c>
      <c r="CJ310" s="15">
        <f t="shared" si="101"/>
        <v>0</v>
      </c>
    </row>
    <row r="311" spans="1:92" ht="21" customHeight="1" thickBot="1" x14ac:dyDescent="0.25">
      <c r="A311" s="5808" t="s">
        <v>309</v>
      </c>
      <c r="B311" s="5808"/>
      <c r="C311" s="2557">
        <f t="shared" si="95"/>
        <v>2</v>
      </c>
      <c r="D311" s="2558">
        <f t="shared" ref="D311:E312" si="104">SUM(F311+H311+J311+L311+N311+P311+R311+T311+V311+X311+Z311+AB311+AD311+AF311+AH311+AJ311+AL311+AN311+AP311+AR311)</f>
        <v>2</v>
      </c>
      <c r="E311" s="2559">
        <f t="shared" si="104"/>
        <v>0</v>
      </c>
      <c r="F311" s="2508"/>
      <c r="G311" s="586"/>
      <c r="H311" s="2508"/>
      <c r="I311" s="586"/>
      <c r="J311" s="2508"/>
      <c r="K311" s="587"/>
      <c r="L311" s="2508"/>
      <c r="M311" s="588"/>
      <c r="N311" s="2508"/>
      <c r="O311" s="587"/>
      <c r="P311" s="2508"/>
      <c r="Q311" s="586"/>
      <c r="R311" s="2508"/>
      <c r="S311" s="586"/>
      <c r="T311" s="2508"/>
      <c r="U311" s="586"/>
      <c r="V311" s="2508"/>
      <c r="W311" s="586"/>
      <c r="X311" s="2508">
        <v>1</v>
      </c>
      <c r="Y311" s="586"/>
      <c r="Z311" s="2508"/>
      <c r="AA311" s="586"/>
      <c r="AB311" s="2508">
        <v>1</v>
      </c>
      <c r="AC311" s="586"/>
      <c r="AD311" s="2508"/>
      <c r="AE311" s="586"/>
      <c r="AF311" s="2508"/>
      <c r="AG311" s="586"/>
      <c r="AH311" s="2508"/>
      <c r="AI311" s="586"/>
      <c r="AJ311" s="2508"/>
      <c r="AK311" s="586"/>
      <c r="AL311" s="2508"/>
      <c r="AM311" s="586"/>
      <c r="AN311" s="2508"/>
      <c r="AO311" s="586"/>
      <c r="AP311" s="2508"/>
      <c r="AQ311" s="586"/>
      <c r="AR311" s="2508"/>
      <c r="AS311" s="589"/>
      <c r="AT311" s="586"/>
      <c r="AU311" s="587"/>
      <c r="AV311" s="2560"/>
      <c r="AW311" s="587"/>
      <c r="AX311" s="587"/>
      <c r="AY311" s="31" t="str">
        <f t="shared" si="96"/>
        <v/>
      </c>
      <c r="AZ311" s="32"/>
      <c r="BA311" s="32"/>
      <c r="BB311" s="32"/>
      <c r="BC311" s="32"/>
      <c r="BD311" s="32"/>
      <c r="BE311" s="32"/>
      <c r="BF311" s="32"/>
      <c r="BG311" s="13"/>
      <c r="BH311" s="13"/>
      <c r="BI311" s="13"/>
      <c r="CA311" s="4" t="str">
        <f t="shared" ref="CA311:CA318" si="105">IF(CG311=0,"","* La suma de Egresos de pacientes Trans NO DEBE superar el total de pacientes egresados. ")</f>
        <v/>
      </c>
      <c r="CB311" s="4" t="str">
        <f>IF(CH311=0,"","* El Total de Pueblo Originario Egresado NO DEBE superar el total de pacientes egresados. ")</f>
        <v/>
      </c>
      <c r="CC311" s="4" t="str">
        <f>IF(CI311=0,"","* El total de Migrantes Egresado NO DEBE superar el total de pacientes egresados. ")</f>
        <v/>
      </c>
      <c r="CD311" s="4" t="str">
        <f t="shared" si="97"/>
        <v/>
      </c>
      <c r="CF311" s="15"/>
      <c r="CG311" s="15">
        <f t="shared" si="98"/>
        <v>0</v>
      </c>
      <c r="CH311" s="15">
        <f t="shared" si="99"/>
        <v>0</v>
      </c>
      <c r="CI311" s="15">
        <f t="shared" si="100"/>
        <v>0</v>
      </c>
      <c r="CJ311" s="15">
        <f t="shared" si="101"/>
        <v>0</v>
      </c>
      <c r="CK311" s="15"/>
      <c r="CL311" s="15"/>
      <c r="CM311" s="15"/>
    </row>
    <row r="312" spans="1:92" ht="18" customHeight="1" thickTop="1" x14ac:dyDescent="0.2">
      <c r="A312" s="4910" t="s">
        <v>310</v>
      </c>
      <c r="B312" s="4911"/>
      <c r="C312" s="390">
        <f t="shared" si="95"/>
        <v>1</v>
      </c>
      <c r="D312" s="391">
        <f t="shared" si="104"/>
        <v>1</v>
      </c>
      <c r="E312" s="1890">
        <f t="shared" si="104"/>
        <v>0</v>
      </c>
      <c r="F312" s="396"/>
      <c r="G312" s="590"/>
      <c r="H312" s="396"/>
      <c r="I312" s="590"/>
      <c r="J312" s="396"/>
      <c r="K312" s="591"/>
      <c r="L312" s="396"/>
      <c r="M312" s="592"/>
      <c r="N312" s="396"/>
      <c r="O312" s="591"/>
      <c r="P312" s="396"/>
      <c r="Q312" s="590"/>
      <c r="R312" s="396"/>
      <c r="S312" s="590"/>
      <c r="T312" s="396"/>
      <c r="U312" s="590"/>
      <c r="V312" s="396"/>
      <c r="W312" s="590"/>
      <c r="X312" s="396"/>
      <c r="Y312" s="590"/>
      <c r="Z312" s="396"/>
      <c r="AA312" s="590"/>
      <c r="AB312" s="396">
        <v>1</v>
      </c>
      <c r="AC312" s="590"/>
      <c r="AD312" s="396"/>
      <c r="AE312" s="590"/>
      <c r="AF312" s="396"/>
      <c r="AG312" s="590"/>
      <c r="AH312" s="396"/>
      <c r="AI312" s="590"/>
      <c r="AJ312" s="396"/>
      <c r="AK312" s="590"/>
      <c r="AL312" s="396"/>
      <c r="AM312" s="590"/>
      <c r="AN312" s="396"/>
      <c r="AO312" s="590"/>
      <c r="AP312" s="396"/>
      <c r="AQ312" s="590"/>
      <c r="AR312" s="396"/>
      <c r="AS312" s="593"/>
      <c r="AT312" s="590"/>
      <c r="AU312" s="591"/>
      <c r="AV312" s="594"/>
      <c r="AW312" s="591"/>
      <c r="AX312" s="591"/>
      <c r="AY312" s="31" t="str">
        <f t="shared" si="96"/>
        <v/>
      </c>
      <c r="AZ312" s="32"/>
      <c r="BA312" s="32"/>
      <c r="BB312" s="32"/>
      <c r="BC312" s="32"/>
      <c r="BD312" s="32"/>
      <c r="BE312" s="32"/>
      <c r="BF312" s="32"/>
      <c r="BG312" s="13"/>
      <c r="BH312" s="13"/>
      <c r="BI312" s="13"/>
      <c r="CA312" s="4" t="str">
        <f t="shared" si="105"/>
        <v/>
      </c>
      <c r="CB312" s="4" t="str">
        <f>IF(CH312=0,"","* El Total de Pueblo Originario Egresado NO DEBE superar el total de pacientes egresados. ")</f>
        <v/>
      </c>
      <c r="CC312" s="4" t="str">
        <f>IF(CI312=0,"","* El total de Migrantes Egresado NO DEBE superar el total de pacientes egresados. ")</f>
        <v/>
      </c>
      <c r="CD312" s="4" t="str">
        <f t="shared" si="97"/>
        <v/>
      </c>
      <c r="CE312" s="4" t="str">
        <f>IF(CK312=0,"","* El Total de egresos por fallecimiento NO DEBE superar el total de Egresos. ")</f>
        <v/>
      </c>
      <c r="CF312" s="15"/>
      <c r="CG312" s="15">
        <f t="shared" si="98"/>
        <v>0</v>
      </c>
      <c r="CH312" s="15">
        <f t="shared" si="99"/>
        <v>0</v>
      </c>
      <c r="CI312" s="15">
        <f t="shared" si="100"/>
        <v>0</v>
      </c>
      <c r="CJ312" s="15">
        <f t="shared" si="101"/>
        <v>0</v>
      </c>
      <c r="CK312" s="15">
        <f>IF(C312&gt;C311,1,0)</f>
        <v>0</v>
      </c>
      <c r="CL312" s="15"/>
      <c r="CM312" s="15"/>
    </row>
    <row r="313" spans="1:92" ht="28.5" customHeight="1" thickBot="1" x14ac:dyDescent="0.25">
      <c r="A313" s="4912" t="s">
        <v>311</v>
      </c>
      <c r="B313" s="4913"/>
      <c r="C313" s="385">
        <f t="shared" si="95"/>
        <v>0</v>
      </c>
      <c r="D313" s="386">
        <f>SUM(F313+H313+J313+L313)</f>
        <v>0</v>
      </c>
      <c r="E313" s="387">
        <f>SUM(G313+I313+K313+M313)</f>
        <v>0</v>
      </c>
      <c r="F313" s="120"/>
      <c r="G313" s="595"/>
      <c r="H313" s="120"/>
      <c r="I313" s="595"/>
      <c r="J313" s="120"/>
      <c r="K313" s="125"/>
      <c r="L313" s="120"/>
      <c r="M313" s="596"/>
      <c r="N313" s="597"/>
      <c r="O313" s="598"/>
      <c r="P313" s="597"/>
      <c r="Q313" s="598"/>
      <c r="R313" s="597"/>
      <c r="S313" s="598"/>
      <c r="T313" s="597"/>
      <c r="U313" s="598"/>
      <c r="V313" s="597"/>
      <c r="W313" s="598"/>
      <c r="X313" s="597"/>
      <c r="Y313" s="598"/>
      <c r="Z313" s="597"/>
      <c r="AA313" s="598"/>
      <c r="AB313" s="597"/>
      <c r="AC313" s="598"/>
      <c r="AD313" s="597"/>
      <c r="AE313" s="598"/>
      <c r="AF313" s="597"/>
      <c r="AG313" s="598"/>
      <c r="AH313" s="597"/>
      <c r="AI313" s="598"/>
      <c r="AJ313" s="597"/>
      <c r="AK313" s="598"/>
      <c r="AL313" s="597"/>
      <c r="AM313" s="598"/>
      <c r="AN313" s="597"/>
      <c r="AO313" s="598"/>
      <c r="AP313" s="597"/>
      <c r="AQ313" s="598"/>
      <c r="AR313" s="597"/>
      <c r="AS313" s="599"/>
      <c r="AT313" s="600"/>
      <c r="AU313" s="598"/>
      <c r="AV313" s="601"/>
      <c r="AW313" s="125"/>
      <c r="AX313" s="125"/>
      <c r="AY313" s="31" t="str">
        <f t="shared" si="96"/>
        <v/>
      </c>
      <c r="AZ313" s="13"/>
      <c r="BA313" s="13"/>
      <c r="BB313" s="13"/>
      <c r="BC313" s="13"/>
      <c r="BD313" s="13"/>
      <c r="BE313" s="13"/>
      <c r="BF313" s="13"/>
      <c r="BG313" s="13"/>
      <c r="BH313" s="13"/>
      <c r="BI313" s="13"/>
      <c r="BJ313" s="13"/>
      <c r="CA313" s="4" t="str">
        <f t="shared" si="105"/>
        <v/>
      </c>
      <c r="CB313" s="4" t="str">
        <f>IF(CH313=0,"","* El Total de Pueblo Originario Egresado NO DEBE superar el total de pacientes egresados. ")</f>
        <v/>
      </c>
      <c r="CC313" s="4" t="str">
        <f>IF(CI313=0,"","* El total de Migrantes Egresado NO DEBE superar el total de pacientes egresados. ")</f>
        <v/>
      </c>
      <c r="CD313" s="4" t="str">
        <f t="shared" si="97"/>
        <v/>
      </c>
      <c r="CE313" s="4" t="str">
        <f>IF(CK313=0,"","* El total de Egresos por Alta Hijo VIH NO DEBE superar el Total de Egresos. ")</f>
        <v/>
      </c>
      <c r="CF313" s="15"/>
      <c r="CG313" s="15">
        <f t="shared" si="98"/>
        <v>0</v>
      </c>
      <c r="CH313" s="15">
        <f t="shared" si="99"/>
        <v>0</v>
      </c>
      <c r="CI313" s="15">
        <f t="shared" si="100"/>
        <v>0</v>
      </c>
      <c r="CJ313" s="15">
        <f t="shared" si="101"/>
        <v>0</v>
      </c>
      <c r="CK313" s="15">
        <f>IF(C313&gt;C311,1,0)</f>
        <v>0</v>
      </c>
      <c r="CL313" s="15"/>
      <c r="CM313" s="15"/>
    </row>
    <row r="314" spans="1:92" ht="15" customHeight="1" thickTop="1" x14ac:dyDescent="0.2">
      <c r="A314" s="4846" t="s">
        <v>312</v>
      </c>
      <c r="B314" s="1885" t="s">
        <v>313</v>
      </c>
      <c r="C314" s="390">
        <f t="shared" si="95"/>
        <v>0</v>
      </c>
      <c r="D314" s="391">
        <f t="shared" ref="D314:E318" si="106">SUM(F314+H314+J314+L314+N314+P314+R314+T314+V314+X314+Z314+AB314+AD314+AF314+AH314+AJ314+AL314+AN314+AP314+AR314)</f>
        <v>0</v>
      </c>
      <c r="E314" s="1890">
        <f>SUM(G314+I314+K314+M314+O314+Q314+S314+U314+W314+Y314+AA314+AC314+AE314+AG314+AI314+AK314+AM314+AO314+AQ314+AS314)</f>
        <v>0</v>
      </c>
      <c r="F314" s="396"/>
      <c r="G314" s="590"/>
      <c r="H314" s="396"/>
      <c r="I314" s="590"/>
      <c r="J314" s="396"/>
      <c r="K314" s="591"/>
      <c r="L314" s="396"/>
      <c r="M314" s="592"/>
      <c r="N314" s="396"/>
      <c r="O314" s="591"/>
      <c r="P314" s="396"/>
      <c r="Q314" s="590"/>
      <c r="R314" s="396"/>
      <c r="S314" s="590"/>
      <c r="T314" s="396"/>
      <c r="U314" s="590"/>
      <c r="V314" s="396"/>
      <c r="W314" s="590"/>
      <c r="X314" s="396"/>
      <c r="Y314" s="590"/>
      <c r="Z314" s="396"/>
      <c r="AA314" s="590"/>
      <c r="AB314" s="396"/>
      <c r="AC314" s="590"/>
      <c r="AD314" s="396"/>
      <c r="AE314" s="590"/>
      <c r="AF314" s="396"/>
      <c r="AG314" s="590"/>
      <c r="AH314" s="396"/>
      <c r="AI314" s="590"/>
      <c r="AJ314" s="396"/>
      <c r="AK314" s="590"/>
      <c r="AL314" s="396"/>
      <c r="AM314" s="590"/>
      <c r="AN314" s="396"/>
      <c r="AO314" s="590"/>
      <c r="AP314" s="396"/>
      <c r="AQ314" s="590"/>
      <c r="AR314" s="396"/>
      <c r="AS314" s="593"/>
      <c r="AT314" s="590"/>
      <c r="AU314" s="591"/>
      <c r="AV314" s="594"/>
      <c r="AW314" s="591"/>
      <c r="AX314" s="591"/>
      <c r="AY314" s="31" t="str">
        <f t="shared" si="96"/>
        <v/>
      </c>
      <c r="AZ314" s="13"/>
      <c r="BA314" s="13"/>
      <c r="BB314" s="13"/>
      <c r="BC314" s="13"/>
      <c r="BD314" s="13"/>
      <c r="BE314" s="13"/>
      <c r="BF314" s="13"/>
      <c r="BG314" s="13"/>
      <c r="BH314" s="13"/>
      <c r="BI314" s="13"/>
      <c r="BJ314" s="13"/>
      <c r="CA314" s="4" t="str">
        <f t="shared" si="105"/>
        <v/>
      </c>
      <c r="CB314" s="4" t="str">
        <f>IF(CH314=0,"","* El Total de Pueblo Originario Egresado NO DEBE superar el total de pacientes egresados. ")</f>
        <v/>
      </c>
      <c r="CC314" s="4" t="str">
        <f>IF(CI314=0,"","* El total de Migrantes Egresado NO DEBE superar el total de pacientes egresados. ")</f>
        <v/>
      </c>
      <c r="CD314" s="4" t="str">
        <f t="shared" si="97"/>
        <v/>
      </c>
      <c r="CF314" s="15"/>
      <c r="CG314" s="15">
        <f t="shared" si="98"/>
        <v>0</v>
      </c>
      <c r="CH314" s="15">
        <f t="shared" si="99"/>
        <v>0</v>
      </c>
      <c r="CI314" s="15">
        <f t="shared" si="100"/>
        <v>0</v>
      </c>
      <c r="CJ314" s="15">
        <f t="shared" si="101"/>
        <v>0</v>
      </c>
      <c r="CK314" s="15"/>
      <c r="CL314" s="15"/>
      <c r="CM314" s="15"/>
      <c r="CN314" s="15"/>
    </row>
    <row r="315" spans="1:92" x14ac:dyDescent="0.2">
      <c r="A315" s="4970"/>
      <c r="B315" s="1883" t="s">
        <v>314</v>
      </c>
      <c r="C315" s="234">
        <f t="shared" si="95"/>
        <v>0</v>
      </c>
      <c r="D315" s="235">
        <f t="shared" si="106"/>
        <v>0</v>
      </c>
      <c r="E315" s="236">
        <f t="shared" si="106"/>
        <v>0</v>
      </c>
      <c r="F315" s="36"/>
      <c r="G315" s="237"/>
      <c r="H315" s="36"/>
      <c r="I315" s="237"/>
      <c r="J315" s="36"/>
      <c r="K315" s="40"/>
      <c r="L315" s="36"/>
      <c r="M315" s="347"/>
      <c r="N315" s="36"/>
      <c r="O315" s="40"/>
      <c r="P315" s="36"/>
      <c r="Q315" s="237"/>
      <c r="R315" s="36"/>
      <c r="S315" s="237"/>
      <c r="T315" s="36"/>
      <c r="U315" s="237"/>
      <c r="V315" s="36"/>
      <c r="W315" s="237"/>
      <c r="X315" s="36"/>
      <c r="Y315" s="237"/>
      <c r="Z315" s="36"/>
      <c r="AA315" s="237"/>
      <c r="AB315" s="36"/>
      <c r="AC315" s="237"/>
      <c r="AD315" s="36"/>
      <c r="AE315" s="237"/>
      <c r="AF315" s="36"/>
      <c r="AG315" s="237"/>
      <c r="AH315" s="36"/>
      <c r="AI315" s="237"/>
      <c r="AJ315" s="36"/>
      <c r="AK315" s="237"/>
      <c r="AL315" s="36"/>
      <c r="AM315" s="237"/>
      <c r="AN315" s="36"/>
      <c r="AO315" s="237"/>
      <c r="AP315" s="36"/>
      <c r="AQ315" s="237"/>
      <c r="AR315" s="36"/>
      <c r="AS315" s="238"/>
      <c r="AT315" s="237"/>
      <c r="AU315" s="40"/>
      <c r="AV315" s="240"/>
      <c r="AW315" s="40"/>
      <c r="AX315" s="40"/>
      <c r="AY315" s="31" t="str">
        <f t="shared" si="96"/>
        <v/>
      </c>
      <c r="AZ315" s="13"/>
      <c r="BA315" s="13"/>
      <c r="BB315" s="13"/>
      <c r="BC315" s="13"/>
      <c r="BD315" s="13"/>
      <c r="BE315" s="13"/>
      <c r="BF315" s="13"/>
      <c r="BG315" s="13"/>
      <c r="BH315" s="13"/>
      <c r="BI315" s="13"/>
      <c r="BJ315" s="13"/>
      <c r="CA315" s="4" t="str">
        <f t="shared" si="105"/>
        <v/>
      </c>
      <c r="CD315" s="4" t="str">
        <f t="shared" si="97"/>
        <v/>
      </c>
      <c r="CF315" s="15"/>
      <c r="CG315" s="15">
        <f t="shared" si="98"/>
        <v>0</v>
      </c>
      <c r="CH315" s="15">
        <f t="shared" si="99"/>
        <v>0</v>
      </c>
      <c r="CI315" s="15">
        <f t="shared" si="100"/>
        <v>0</v>
      </c>
      <c r="CJ315" s="15">
        <f t="shared" si="101"/>
        <v>0</v>
      </c>
      <c r="CK315" s="15"/>
      <c r="CL315" s="15"/>
      <c r="CM315" s="15"/>
      <c r="CN315" s="15"/>
    </row>
    <row r="316" spans="1:92" x14ac:dyDescent="0.2">
      <c r="A316" s="4970"/>
      <c r="B316" s="1883" t="s">
        <v>315</v>
      </c>
      <c r="C316" s="234">
        <f t="shared" si="95"/>
        <v>0</v>
      </c>
      <c r="D316" s="235">
        <f t="shared" si="106"/>
        <v>0</v>
      </c>
      <c r="E316" s="236">
        <f t="shared" si="106"/>
        <v>0</v>
      </c>
      <c r="F316" s="36"/>
      <c r="G316" s="237"/>
      <c r="H316" s="36"/>
      <c r="I316" s="237"/>
      <c r="J316" s="36"/>
      <c r="K316" s="40"/>
      <c r="L316" s="36"/>
      <c r="M316" s="347"/>
      <c r="N316" s="36"/>
      <c r="O316" s="40"/>
      <c r="P316" s="36"/>
      <c r="Q316" s="237"/>
      <c r="R316" s="36"/>
      <c r="S316" s="237"/>
      <c r="T316" s="36"/>
      <c r="U316" s="237"/>
      <c r="V316" s="36"/>
      <c r="W316" s="237"/>
      <c r="X316" s="36"/>
      <c r="Y316" s="237"/>
      <c r="Z316" s="36"/>
      <c r="AA316" s="237"/>
      <c r="AB316" s="36"/>
      <c r="AC316" s="237"/>
      <c r="AD316" s="36"/>
      <c r="AE316" s="237"/>
      <c r="AF316" s="36"/>
      <c r="AG316" s="237"/>
      <c r="AH316" s="36"/>
      <c r="AI316" s="237"/>
      <c r="AJ316" s="36"/>
      <c r="AK316" s="237"/>
      <c r="AL316" s="36"/>
      <c r="AM316" s="237"/>
      <c r="AN316" s="36"/>
      <c r="AO316" s="237"/>
      <c r="AP316" s="36"/>
      <c r="AQ316" s="237"/>
      <c r="AR316" s="36"/>
      <c r="AS316" s="238"/>
      <c r="AT316" s="237"/>
      <c r="AU316" s="40"/>
      <c r="AV316" s="240"/>
      <c r="AW316" s="40"/>
      <c r="AX316" s="40"/>
      <c r="AY316" s="31" t="str">
        <f t="shared" si="96"/>
        <v/>
      </c>
      <c r="AZ316" s="13"/>
      <c r="BA316" s="13"/>
      <c r="BB316" s="13"/>
      <c r="BC316" s="13"/>
      <c r="BD316" s="13"/>
      <c r="BE316" s="13"/>
      <c r="BF316" s="13"/>
      <c r="BG316" s="13"/>
      <c r="BH316" s="13"/>
      <c r="BI316" s="13"/>
      <c r="BJ316" s="13"/>
      <c r="CA316" s="4" t="str">
        <f t="shared" si="105"/>
        <v/>
      </c>
      <c r="CD316" s="4" t="str">
        <f t="shared" si="97"/>
        <v/>
      </c>
      <c r="CF316" s="15"/>
      <c r="CG316" s="15">
        <f t="shared" si="98"/>
        <v>0</v>
      </c>
      <c r="CH316" s="15">
        <f t="shared" si="99"/>
        <v>0</v>
      </c>
      <c r="CI316" s="15">
        <f t="shared" si="100"/>
        <v>0</v>
      </c>
      <c r="CJ316" s="15">
        <f t="shared" si="101"/>
        <v>0</v>
      </c>
      <c r="CK316" s="15"/>
      <c r="CL316" s="15"/>
      <c r="CM316" s="15"/>
      <c r="CN316" s="15"/>
    </row>
    <row r="317" spans="1:92" x14ac:dyDescent="0.2">
      <c r="A317" s="4970"/>
      <c r="B317" s="286" t="s">
        <v>316</v>
      </c>
      <c r="C317" s="234">
        <f t="shared" si="95"/>
        <v>1</v>
      </c>
      <c r="D317" s="235">
        <f t="shared" si="106"/>
        <v>0</v>
      </c>
      <c r="E317" s="236">
        <f t="shared" si="106"/>
        <v>1</v>
      </c>
      <c r="F317" s="36"/>
      <c r="G317" s="237"/>
      <c r="H317" s="36"/>
      <c r="I317" s="237"/>
      <c r="J317" s="36"/>
      <c r="K317" s="40"/>
      <c r="L317" s="36"/>
      <c r="M317" s="347"/>
      <c r="N317" s="36"/>
      <c r="O317" s="40"/>
      <c r="P317" s="36"/>
      <c r="Q317" s="237"/>
      <c r="R317" s="36"/>
      <c r="S317" s="237"/>
      <c r="T317" s="36"/>
      <c r="U317" s="237"/>
      <c r="V317" s="36"/>
      <c r="W317" s="237"/>
      <c r="X317" s="36"/>
      <c r="Y317" s="237">
        <v>1</v>
      </c>
      <c r="Z317" s="36"/>
      <c r="AA317" s="237"/>
      <c r="AB317" s="36"/>
      <c r="AC317" s="237"/>
      <c r="AD317" s="36"/>
      <c r="AE317" s="237"/>
      <c r="AF317" s="36"/>
      <c r="AG317" s="237"/>
      <c r="AH317" s="36"/>
      <c r="AI317" s="237"/>
      <c r="AJ317" s="36"/>
      <c r="AK317" s="237"/>
      <c r="AL317" s="36"/>
      <c r="AM317" s="237"/>
      <c r="AN317" s="36"/>
      <c r="AO317" s="237"/>
      <c r="AP317" s="36"/>
      <c r="AQ317" s="237"/>
      <c r="AR317" s="36"/>
      <c r="AS317" s="238"/>
      <c r="AT317" s="237">
        <v>0</v>
      </c>
      <c r="AU317" s="40">
        <v>0</v>
      </c>
      <c r="AV317" s="240">
        <v>0</v>
      </c>
      <c r="AW317" s="40">
        <v>0</v>
      </c>
      <c r="AX317" s="40">
        <v>0</v>
      </c>
      <c r="AY317" s="31" t="str">
        <f t="shared" si="96"/>
        <v/>
      </c>
      <c r="AZ317" s="13"/>
      <c r="BA317" s="13"/>
      <c r="BB317" s="13"/>
      <c r="BC317" s="13"/>
      <c r="BD317" s="13"/>
      <c r="BE317" s="13"/>
      <c r="BF317" s="13"/>
      <c r="BG317" s="13"/>
      <c r="BH317" s="13"/>
      <c r="BI317" s="13"/>
      <c r="BJ317" s="13"/>
      <c r="CA317" s="4" t="str">
        <f t="shared" si="105"/>
        <v/>
      </c>
      <c r="CB317" s="33"/>
      <c r="CC317" s="33"/>
      <c r="CD317" s="4" t="str">
        <f t="shared" si="97"/>
        <v/>
      </c>
      <c r="CE317" s="33"/>
      <c r="CF317" s="34"/>
      <c r="CG317" s="15">
        <f t="shared" si="98"/>
        <v>0</v>
      </c>
      <c r="CH317" s="15">
        <f t="shared" si="99"/>
        <v>0</v>
      </c>
      <c r="CI317" s="15">
        <f t="shared" si="100"/>
        <v>0</v>
      </c>
      <c r="CJ317" s="15">
        <f t="shared" si="101"/>
        <v>0</v>
      </c>
      <c r="CK317" s="34"/>
      <c r="CL317" s="34"/>
      <c r="CM317" s="15"/>
      <c r="CN317" s="15"/>
    </row>
    <row r="318" spans="1:92" x14ac:dyDescent="0.2">
      <c r="A318" s="5744"/>
      <c r="B318" s="2561" t="s">
        <v>317</v>
      </c>
      <c r="C318" s="2170">
        <f t="shared" si="95"/>
        <v>1</v>
      </c>
      <c r="D318" s="242">
        <f t="shared" si="106"/>
        <v>1</v>
      </c>
      <c r="E318" s="2320">
        <f t="shared" si="106"/>
        <v>0</v>
      </c>
      <c r="F318" s="2171"/>
      <c r="G318" s="2172"/>
      <c r="H318" s="2171"/>
      <c r="I318" s="2172"/>
      <c r="J318" s="2171"/>
      <c r="K318" s="2264"/>
      <c r="L318" s="2171"/>
      <c r="M318" s="428"/>
      <c r="N318" s="2171"/>
      <c r="O318" s="2264"/>
      <c r="P318" s="2171"/>
      <c r="Q318" s="2172"/>
      <c r="R318" s="2171"/>
      <c r="S318" s="2172"/>
      <c r="T318" s="2171"/>
      <c r="U318" s="2172"/>
      <c r="V318" s="2171"/>
      <c r="W318" s="2172"/>
      <c r="X318" s="2171">
        <v>1</v>
      </c>
      <c r="Y318" s="2172"/>
      <c r="Z318" s="2171"/>
      <c r="AA318" s="2172"/>
      <c r="AB318" s="2171"/>
      <c r="AC318" s="2172"/>
      <c r="AD318" s="2171"/>
      <c r="AE318" s="2172"/>
      <c r="AF318" s="2171"/>
      <c r="AG318" s="2172"/>
      <c r="AH318" s="2171"/>
      <c r="AI318" s="2172"/>
      <c r="AJ318" s="2171"/>
      <c r="AK318" s="2172"/>
      <c r="AL318" s="2171"/>
      <c r="AM318" s="2172"/>
      <c r="AN318" s="2171"/>
      <c r="AO318" s="2172"/>
      <c r="AP318" s="2171"/>
      <c r="AQ318" s="2172"/>
      <c r="AR318" s="2171"/>
      <c r="AS318" s="2173"/>
      <c r="AT318" s="2172"/>
      <c r="AU318" s="2264"/>
      <c r="AV318" s="2481"/>
      <c r="AW318" s="2264"/>
      <c r="AX318" s="2264"/>
      <c r="AY318" s="31" t="str">
        <f t="shared" si="96"/>
        <v/>
      </c>
      <c r="AZ318" s="13"/>
      <c r="BA318" s="13"/>
      <c r="BB318" s="13"/>
      <c r="BC318" s="13"/>
      <c r="BD318" s="13"/>
      <c r="BE318" s="13"/>
      <c r="BF318" s="13"/>
      <c r="BG318" s="13"/>
      <c r="BH318" s="13"/>
      <c r="BI318" s="13"/>
      <c r="BJ318" s="13"/>
      <c r="CA318" s="4" t="str">
        <f t="shared" si="105"/>
        <v/>
      </c>
      <c r="CB318" s="33"/>
      <c r="CC318" s="33"/>
      <c r="CD318" s="4" t="str">
        <f>IF(CJ318=0,"","* No olvide digitar los campos Trans y/o Pueblo Originario y/o Migrantes y/o Población SENAME(Digite CERO si no tiene). ")</f>
        <v/>
      </c>
      <c r="CE318" s="33"/>
      <c r="CF318" s="34"/>
      <c r="CG318" s="15">
        <f t="shared" si="98"/>
        <v>0</v>
      </c>
      <c r="CH318" s="15">
        <f t="shared" si="99"/>
        <v>0</v>
      </c>
      <c r="CI318" s="15">
        <f t="shared" si="100"/>
        <v>0</v>
      </c>
      <c r="CJ318" s="15">
        <f t="shared" si="101"/>
        <v>0</v>
      </c>
      <c r="CK318" s="34"/>
      <c r="CL318" s="34"/>
      <c r="CM318" s="15"/>
      <c r="CN318" s="15"/>
    </row>
    <row r="319" spans="1:92" ht="19.5" customHeight="1" x14ac:dyDescent="0.2">
      <c r="A319" s="257" t="s">
        <v>318</v>
      </c>
      <c r="B319" s="205"/>
      <c r="AL319" s="16"/>
      <c r="AM319" s="2562"/>
      <c r="AN319" s="2562"/>
      <c r="AO319" s="2562"/>
      <c r="AP319" s="2562"/>
      <c r="AQ319" s="2562"/>
      <c r="AR319" s="2562"/>
      <c r="AS319" s="2562"/>
      <c r="AT319" s="2562"/>
      <c r="AU319" s="2562"/>
      <c r="AV319" s="2563"/>
      <c r="AW319" s="2563"/>
      <c r="AX319" s="2563"/>
      <c r="AY319" s="13"/>
      <c r="AZ319" s="13"/>
      <c r="BA319" s="13"/>
      <c r="BB319" s="13"/>
      <c r="BC319" s="13"/>
      <c r="BD319" s="13"/>
      <c r="BE319" s="13"/>
      <c r="BF319" s="13"/>
      <c r="BG319" s="13"/>
      <c r="BH319" s="13"/>
      <c r="BI319" s="13"/>
      <c r="BJ319" s="13"/>
      <c r="BK319" s="13"/>
      <c r="BL319" s="13"/>
      <c r="BM319" s="13"/>
      <c r="CG319" s="15"/>
      <c r="CH319" s="15"/>
      <c r="CI319" s="15"/>
      <c r="CJ319" s="15"/>
      <c r="CK319" s="15"/>
      <c r="CL319" s="15"/>
      <c r="CM319" s="15"/>
      <c r="CN319" s="15"/>
    </row>
    <row r="320" spans="1:92" ht="16.350000000000001" customHeight="1" x14ac:dyDescent="0.2">
      <c r="A320" s="4905" t="s">
        <v>71</v>
      </c>
      <c r="B320" s="4889"/>
      <c r="C320" s="5810" t="s">
        <v>281</v>
      </c>
      <c r="D320" s="5810"/>
      <c r="E320" s="5810"/>
      <c r="F320" s="5802" t="s">
        <v>271</v>
      </c>
      <c r="G320" s="5794"/>
      <c r="H320" s="5794"/>
      <c r="I320" s="5794"/>
      <c r="J320" s="5794"/>
      <c r="K320" s="5794"/>
      <c r="L320" s="5794"/>
      <c r="M320" s="5794"/>
      <c r="N320" s="5794"/>
      <c r="O320" s="5794"/>
      <c r="P320" s="5794"/>
      <c r="Q320" s="5794"/>
      <c r="R320" s="5794"/>
      <c r="S320" s="5794"/>
      <c r="T320" s="5794"/>
      <c r="U320" s="5794"/>
      <c r="V320" s="5794"/>
      <c r="W320" s="5794"/>
      <c r="X320" s="5794"/>
      <c r="Y320" s="5794"/>
      <c r="Z320" s="5794"/>
      <c r="AA320" s="5794"/>
      <c r="AB320" s="5794"/>
      <c r="AC320" s="5794"/>
      <c r="AD320" s="5794"/>
      <c r="AE320" s="5794"/>
      <c r="AF320" s="5794"/>
      <c r="AG320" s="5803"/>
      <c r="AH320" s="4917" t="s">
        <v>283</v>
      </c>
      <c r="AI320" s="4918"/>
      <c r="AJ320" s="5812" t="s">
        <v>7</v>
      </c>
      <c r="AK320" s="4889" t="s">
        <v>8</v>
      </c>
      <c r="AL320" s="211"/>
      <c r="AM320" s="32"/>
      <c r="AN320" s="32"/>
      <c r="AO320" s="32"/>
      <c r="AP320" s="32"/>
      <c r="AQ320" s="32"/>
      <c r="AR320" s="32"/>
      <c r="AS320" s="32"/>
      <c r="AT320" s="32"/>
      <c r="AU320" s="32"/>
      <c r="AV320" s="32"/>
      <c r="AW320" s="32"/>
      <c r="AX320" s="32"/>
      <c r="CB320" s="54"/>
      <c r="CC320" s="54"/>
      <c r="CG320" s="15"/>
      <c r="CH320" s="15"/>
      <c r="CI320" s="15"/>
      <c r="CJ320" s="15"/>
      <c r="CK320" s="15"/>
      <c r="CL320" s="15"/>
      <c r="CM320" s="15"/>
      <c r="CN320" s="15"/>
    </row>
    <row r="321" spans="1:94" ht="16.350000000000001" customHeight="1" x14ac:dyDescent="0.2">
      <c r="A321" s="4728"/>
      <c r="B321" s="4729"/>
      <c r="C321" s="5810"/>
      <c r="D321" s="5810"/>
      <c r="E321" s="5810"/>
      <c r="F321" s="5796" t="s">
        <v>119</v>
      </c>
      <c r="G321" s="5761"/>
      <c r="H321" s="5796" t="s">
        <v>12</v>
      </c>
      <c r="I321" s="5761"/>
      <c r="J321" s="5796" t="s">
        <v>121</v>
      </c>
      <c r="K321" s="5762"/>
      <c r="L321" s="5796" t="s">
        <v>122</v>
      </c>
      <c r="M321" s="5762"/>
      <c r="N321" s="5796" t="s">
        <v>123</v>
      </c>
      <c r="O321" s="5762"/>
      <c r="P321" s="5796" t="s">
        <v>124</v>
      </c>
      <c r="Q321" s="5762"/>
      <c r="R321" s="5796" t="s">
        <v>125</v>
      </c>
      <c r="S321" s="5762"/>
      <c r="T321" s="5796" t="s">
        <v>126</v>
      </c>
      <c r="U321" s="5762"/>
      <c r="V321" s="5796" t="s">
        <v>127</v>
      </c>
      <c r="W321" s="5762"/>
      <c r="X321" s="5796" t="s">
        <v>128</v>
      </c>
      <c r="Y321" s="5762"/>
      <c r="Z321" s="5796" t="s">
        <v>129</v>
      </c>
      <c r="AA321" s="5762"/>
      <c r="AB321" s="5796" t="s">
        <v>130</v>
      </c>
      <c r="AC321" s="5762"/>
      <c r="AD321" s="5796" t="s">
        <v>131</v>
      </c>
      <c r="AE321" s="5762"/>
      <c r="AF321" s="5796" t="s">
        <v>132</v>
      </c>
      <c r="AG321" s="5799"/>
      <c r="AH321" s="4919"/>
      <c r="AI321" s="5798"/>
      <c r="AJ321" s="5069"/>
      <c r="AK321" s="4729"/>
      <c r="AL321" s="211"/>
      <c r="AM321" s="32"/>
      <c r="AN321" s="32"/>
      <c r="AO321" s="32"/>
      <c r="AP321" s="32"/>
      <c r="AQ321" s="32"/>
      <c r="AR321" s="32"/>
      <c r="AS321" s="32"/>
      <c r="AT321" s="32"/>
      <c r="AU321" s="32"/>
      <c r="AV321" s="32"/>
      <c r="AW321" s="32"/>
      <c r="AX321" s="32"/>
      <c r="CB321" s="54"/>
      <c r="CC321" s="54"/>
      <c r="CG321" s="15"/>
      <c r="CH321" s="15"/>
      <c r="CI321" s="15"/>
      <c r="CJ321" s="15"/>
      <c r="CK321" s="15"/>
      <c r="CL321" s="15"/>
      <c r="CM321" s="15"/>
      <c r="CN321" s="15"/>
    </row>
    <row r="322" spans="1:94" ht="16.350000000000001" customHeight="1" x14ac:dyDescent="0.2">
      <c r="A322" s="5755"/>
      <c r="B322" s="5653"/>
      <c r="C322" s="2564" t="s">
        <v>97</v>
      </c>
      <c r="D322" s="2565" t="s">
        <v>62</v>
      </c>
      <c r="E322" s="2511" t="s">
        <v>98</v>
      </c>
      <c r="F322" s="2564" t="s">
        <v>288</v>
      </c>
      <c r="G322" s="2566" t="s">
        <v>98</v>
      </c>
      <c r="H322" s="2564" t="s">
        <v>288</v>
      </c>
      <c r="I322" s="2566" t="s">
        <v>98</v>
      </c>
      <c r="J322" s="2564" t="s">
        <v>288</v>
      </c>
      <c r="K322" s="2566" t="s">
        <v>98</v>
      </c>
      <c r="L322" s="2564" t="s">
        <v>288</v>
      </c>
      <c r="M322" s="2566" t="s">
        <v>98</v>
      </c>
      <c r="N322" s="2564" t="s">
        <v>288</v>
      </c>
      <c r="O322" s="2566" t="s">
        <v>98</v>
      </c>
      <c r="P322" s="2564" t="s">
        <v>288</v>
      </c>
      <c r="Q322" s="2566" t="s">
        <v>98</v>
      </c>
      <c r="R322" s="2564" t="s">
        <v>288</v>
      </c>
      <c r="S322" s="2566" t="s">
        <v>98</v>
      </c>
      <c r="T322" s="2564" t="s">
        <v>288</v>
      </c>
      <c r="U322" s="2566" t="s">
        <v>98</v>
      </c>
      <c r="V322" s="2564" t="s">
        <v>288</v>
      </c>
      <c r="W322" s="2566" t="s">
        <v>98</v>
      </c>
      <c r="X322" s="2564" t="s">
        <v>288</v>
      </c>
      <c r="Y322" s="2566" t="s">
        <v>98</v>
      </c>
      <c r="Z322" s="2564" t="s">
        <v>288</v>
      </c>
      <c r="AA322" s="2566" t="s">
        <v>98</v>
      </c>
      <c r="AB322" s="2564" t="s">
        <v>288</v>
      </c>
      <c r="AC322" s="2566" t="s">
        <v>98</v>
      </c>
      <c r="AD322" s="2564" t="s">
        <v>288</v>
      </c>
      <c r="AE322" s="2566" t="s">
        <v>98</v>
      </c>
      <c r="AF322" s="2564" t="s">
        <v>288</v>
      </c>
      <c r="AG322" s="2567" t="s">
        <v>98</v>
      </c>
      <c r="AH322" s="2568" t="s">
        <v>289</v>
      </c>
      <c r="AI322" s="2080" t="s">
        <v>290</v>
      </c>
      <c r="AJ322" s="5678"/>
      <c r="AK322" s="5653"/>
      <c r="AL322" s="211"/>
      <c r="AM322" s="32"/>
      <c r="AN322" s="32"/>
      <c r="AO322" s="32"/>
      <c r="AP322" s="32"/>
      <c r="AQ322" s="32"/>
      <c r="AR322" s="32"/>
      <c r="AS322" s="32"/>
      <c r="AT322" s="32"/>
      <c r="AU322" s="32"/>
      <c r="AV322" s="32"/>
      <c r="AW322" s="32"/>
      <c r="AX322" s="32"/>
      <c r="CB322" s="54"/>
      <c r="CC322" s="54"/>
      <c r="CG322" s="15"/>
      <c r="CH322" s="15"/>
      <c r="CI322" s="15"/>
      <c r="CJ322" s="15"/>
      <c r="CK322" s="15"/>
      <c r="CL322" s="15"/>
      <c r="CM322" s="15"/>
      <c r="CN322" s="15"/>
    </row>
    <row r="323" spans="1:94" ht="20.25" customHeight="1" thickBot="1" x14ac:dyDescent="0.25">
      <c r="A323" s="5813" t="s">
        <v>190</v>
      </c>
      <c r="B323" s="5813"/>
      <c r="C323" s="2569">
        <f>SUM(D323+E323)</f>
        <v>0</v>
      </c>
      <c r="D323" s="2570">
        <f>SUM(F323+H323+J323+L323+N323+P323+R323+T323+V323+X323+Z323+AB323+AD323+AF323)</f>
        <v>0</v>
      </c>
      <c r="E323" s="616">
        <f>SUM(G323+I323+K323+M323+O323+Q323+S323+U323+W323+Y323+AA323+AC323+AE323+AG323)</f>
        <v>0</v>
      </c>
      <c r="F323" s="2508"/>
      <c r="G323" s="586"/>
      <c r="H323" s="2508"/>
      <c r="I323" s="586"/>
      <c r="J323" s="2508"/>
      <c r="K323" s="586"/>
      <c r="L323" s="2508"/>
      <c r="M323" s="586"/>
      <c r="N323" s="2508"/>
      <c r="O323" s="586"/>
      <c r="P323" s="2508"/>
      <c r="Q323" s="586"/>
      <c r="R323" s="2508"/>
      <c r="S323" s="586"/>
      <c r="T323" s="2508"/>
      <c r="U323" s="586"/>
      <c r="V323" s="2508"/>
      <c r="W323" s="586"/>
      <c r="X323" s="2508"/>
      <c r="Y323" s="586"/>
      <c r="Z323" s="2508"/>
      <c r="AA323" s="586"/>
      <c r="AB323" s="2508"/>
      <c r="AC323" s="586"/>
      <c r="AD323" s="2508"/>
      <c r="AE323" s="586"/>
      <c r="AF323" s="2508"/>
      <c r="AG323" s="589"/>
      <c r="AH323" s="586"/>
      <c r="AI323" s="617"/>
      <c r="AJ323" s="2508"/>
      <c r="AK323" s="587"/>
      <c r="AL323" s="211"/>
      <c r="AM323" s="14"/>
      <c r="AN323" s="14"/>
      <c r="AO323" s="14"/>
      <c r="AP323" s="14"/>
      <c r="AQ323" s="14"/>
      <c r="AR323" s="2571"/>
      <c r="AS323" s="2571"/>
      <c r="AT323" s="2571"/>
      <c r="AU323" s="2571"/>
      <c r="AV323" s="2571"/>
      <c r="AW323" s="2571"/>
      <c r="AX323" s="2571"/>
      <c r="BZ323" s="2"/>
      <c r="CJ323" s="4">
        <v>0</v>
      </c>
    </row>
    <row r="324" spans="1:94" ht="22.5" customHeight="1" thickTop="1" thickBot="1" x14ac:dyDescent="0.25">
      <c r="A324" s="4925" t="s">
        <v>309</v>
      </c>
      <c r="B324" s="4925"/>
      <c r="C324" s="619">
        <f>SUM(D324+E324)</f>
        <v>0</v>
      </c>
      <c r="D324" s="620">
        <f t="shared" ref="D324:E325" si="107">SUM(F324+H324+J324+L324+N324+P324+R324+T324+V324+X324+Z324+AB324+AD324+AF324)</f>
        <v>0</v>
      </c>
      <c r="E324" s="621">
        <f t="shared" si="107"/>
        <v>0</v>
      </c>
      <c r="F324" s="622"/>
      <c r="G324" s="623"/>
      <c r="H324" s="622"/>
      <c r="I324" s="623"/>
      <c r="J324" s="622"/>
      <c r="K324" s="623"/>
      <c r="L324" s="622"/>
      <c r="M324" s="623"/>
      <c r="N324" s="622"/>
      <c r="O324" s="623"/>
      <c r="P324" s="622"/>
      <c r="Q324" s="623"/>
      <c r="R324" s="622"/>
      <c r="S324" s="623"/>
      <c r="T324" s="622"/>
      <c r="U324" s="623"/>
      <c r="V324" s="622"/>
      <c r="W324" s="623"/>
      <c r="X324" s="622"/>
      <c r="Y324" s="623"/>
      <c r="Z324" s="622"/>
      <c r="AA324" s="623"/>
      <c r="AB324" s="622"/>
      <c r="AC324" s="623"/>
      <c r="AD324" s="622"/>
      <c r="AE324" s="623"/>
      <c r="AF324" s="622"/>
      <c r="AG324" s="624"/>
      <c r="AH324" s="623"/>
      <c r="AI324" s="625"/>
      <c r="AJ324" s="622"/>
      <c r="AK324" s="625"/>
      <c r="AL324" s="211"/>
      <c r="AM324" s="14"/>
      <c r="AN324" s="14"/>
      <c r="AO324" s="14"/>
      <c r="AP324" s="14"/>
      <c r="AQ324" s="14"/>
      <c r="AR324" s="2571"/>
      <c r="AS324" s="2571"/>
      <c r="AT324" s="2571"/>
      <c r="AU324" s="2571"/>
      <c r="AV324" s="2571"/>
      <c r="AW324" s="2571"/>
      <c r="AX324" s="2571"/>
    </row>
    <row r="325" spans="1:94" ht="18.75" customHeight="1" thickTop="1" x14ac:dyDescent="0.2">
      <c r="A325" s="5814" t="s">
        <v>319</v>
      </c>
      <c r="B325" s="5814"/>
      <c r="C325" s="2170">
        <f>SUM(D325+E325)</f>
        <v>0</v>
      </c>
      <c r="D325" s="242">
        <f t="shared" si="107"/>
        <v>0</v>
      </c>
      <c r="E325" s="2480">
        <f t="shared" si="107"/>
        <v>0</v>
      </c>
      <c r="F325" s="626"/>
      <c r="G325" s="627"/>
      <c r="H325" s="626"/>
      <c r="I325" s="627"/>
      <c r="J325" s="626"/>
      <c r="K325" s="627"/>
      <c r="L325" s="626"/>
      <c r="M325" s="627"/>
      <c r="N325" s="626"/>
      <c r="O325" s="627"/>
      <c r="P325" s="626"/>
      <c r="Q325" s="627"/>
      <c r="R325" s="626"/>
      <c r="S325" s="627"/>
      <c r="T325" s="626"/>
      <c r="U325" s="627"/>
      <c r="V325" s="626"/>
      <c r="W325" s="627"/>
      <c r="X325" s="626"/>
      <c r="Y325" s="627"/>
      <c r="Z325" s="626"/>
      <c r="AA325" s="627"/>
      <c r="AB325" s="626"/>
      <c r="AC325" s="627"/>
      <c r="AD325" s="626"/>
      <c r="AE325" s="627"/>
      <c r="AF325" s="626"/>
      <c r="AG325" s="628"/>
      <c r="AH325" s="627"/>
      <c r="AI325" s="629"/>
      <c r="AJ325" s="626"/>
      <c r="AK325" s="629"/>
      <c r="AL325" s="211"/>
      <c r="AM325" s="7"/>
      <c r="AN325" s="7"/>
      <c r="AO325" s="7"/>
      <c r="AP325" s="7"/>
      <c r="AQ325" s="7"/>
      <c r="AR325" s="7"/>
      <c r="AS325" s="7"/>
      <c r="AT325" s="7"/>
      <c r="AU325" s="7"/>
      <c r="AV325" s="7"/>
      <c r="AW325" s="7"/>
      <c r="AX325" s="7"/>
    </row>
    <row r="326" spans="1:94" ht="30" customHeight="1" x14ac:dyDescent="0.2">
      <c r="A326" s="2573" t="s">
        <v>320</v>
      </c>
      <c r="B326" s="2574"/>
      <c r="C326" s="2575"/>
      <c r="D326" s="2575"/>
      <c r="E326" s="2575"/>
      <c r="F326" s="2575"/>
      <c r="G326" s="2575"/>
      <c r="H326" s="2575"/>
      <c r="I326" s="2575"/>
      <c r="J326" s="2575"/>
      <c r="K326" s="2575"/>
      <c r="L326" s="2575"/>
      <c r="M326" s="2575"/>
      <c r="N326" s="2575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7"/>
      <c r="AI326" s="12"/>
      <c r="AJ326" s="12"/>
      <c r="AK326" s="12"/>
      <c r="AL326" s="7"/>
      <c r="AM326" s="7"/>
      <c r="AN326" s="7"/>
      <c r="AO326" s="7"/>
      <c r="AP326" s="7"/>
      <c r="AQ326" s="7"/>
      <c r="AR326" s="7"/>
      <c r="AS326" s="7"/>
      <c r="AT326" s="7"/>
      <c r="AU326" s="7"/>
      <c r="AV326" s="7"/>
      <c r="AW326" s="7"/>
      <c r="AX326" s="7"/>
    </row>
    <row r="327" spans="1:94" ht="16.350000000000001" customHeight="1" x14ac:dyDescent="0.2">
      <c r="A327" s="5764" t="s">
        <v>321</v>
      </c>
      <c r="B327" s="4927" t="s">
        <v>322</v>
      </c>
      <c r="C327" s="4928"/>
      <c r="D327" s="4929"/>
      <c r="E327" s="5755" t="s">
        <v>323</v>
      </c>
      <c r="F327" s="4790"/>
      <c r="G327" s="4790"/>
      <c r="H327" s="4790"/>
      <c r="I327" s="4790"/>
      <c r="J327" s="4790"/>
      <c r="K327" s="4790"/>
      <c r="L327" s="4790"/>
      <c r="M327" s="4790"/>
      <c r="N327" s="2576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7"/>
      <c r="AM327" s="126"/>
      <c r="AN327" s="7"/>
      <c r="AO327" s="7"/>
      <c r="AP327" s="7"/>
      <c r="AQ327" s="7"/>
      <c r="AR327" s="7"/>
      <c r="AS327" s="7"/>
      <c r="AT327" s="7"/>
      <c r="AU327" s="7"/>
      <c r="AV327" s="7"/>
      <c r="AW327" s="7"/>
      <c r="AX327" s="7"/>
    </row>
    <row r="328" spans="1:94" ht="16.350000000000001" customHeight="1" x14ac:dyDescent="0.2">
      <c r="A328" s="4970"/>
      <c r="B328" s="5755"/>
      <c r="C328" s="4790"/>
      <c r="D328" s="5653"/>
      <c r="E328" s="5796" t="s">
        <v>182</v>
      </c>
      <c r="F328" s="5762"/>
      <c r="G328" s="5796" t="s">
        <v>183</v>
      </c>
      <c r="H328" s="5762"/>
      <c r="I328" s="5796" t="s">
        <v>184</v>
      </c>
      <c r="J328" s="5762"/>
      <c r="K328" s="5796" t="s">
        <v>119</v>
      </c>
      <c r="L328" s="5762"/>
      <c r="M328" s="5796" t="s">
        <v>12</v>
      </c>
      <c r="N328" s="576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7"/>
      <c r="AM328" s="7"/>
      <c r="AN328" s="7"/>
      <c r="AO328" s="7"/>
      <c r="AP328" s="7"/>
      <c r="AQ328" s="7"/>
      <c r="AR328" s="7"/>
      <c r="AS328" s="7"/>
      <c r="AT328" s="7"/>
      <c r="AU328" s="7"/>
      <c r="AV328" s="7"/>
      <c r="AW328" s="7"/>
      <c r="AX328" s="7"/>
    </row>
    <row r="329" spans="1:94" ht="19.5" customHeight="1" x14ac:dyDescent="0.2">
      <c r="A329" s="5744"/>
      <c r="B329" s="2577" t="s">
        <v>97</v>
      </c>
      <c r="C329" s="2186" t="s">
        <v>62</v>
      </c>
      <c r="D329" s="2080" t="s">
        <v>98</v>
      </c>
      <c r="E329" s="2564" t="s">
        <v>62</v>
      </c>
      <c r="F329" s="2421" t="s">
        <v>98</v>
      </c>
      <c r="G329" s="2564" t="s">
        <v>62</v>
      </c>
      <c r="H329" s="2421" t="s">
        <v>98</v>
      </c>
      <c r="I329" s="2564" t="s">
        <v>62</v>
      </c>
      <c r="J329" s="2421" t="s">
        <v>98</v>
      </c>
      <c r="K329" s="2564" t="s">
        <v>62</v>
      </c>
      <c r="L329" s="2421" t="s">
        <v>98</v>
      </c>
      <c r="M329" s="2564" t="s">
        <v>62</v>
      </c>
      <c r="N329" s="2421" t="s">
        <v>98</v>
      </c>
    </row>
    <row r="330" spans="1:94" ht="20.25" customHeight="1" x14ac:dyDescent="0.2">
      <c r="A330" s="2578" t="s">
        <v>73</v>
      </c>
      <c r="B330" s="2578">
        <f>SUM(C330+D330)</f>
        <v>0</v>
      </c>
      <c r="C330" s="2579">
        <f>SUM(E330+G330+I330+K330+M330)</f>
        <v>0</v>
      </c>
      <c r="D330" s="2580">
        <f>SUM(F330+H330+J330+L330+N330)</f>
        <v>0</v>
      </c>
      <c r="E330" s="2581"/>
      <c r="F330" s="2582"/>
      <c r="G330" s="2581"/>
      <c r="H330" s="2582"/>
      <c r="I330" s="2581"/>
      <c r="J330" s="2583"/>
      <c r="K330" s="2581"/>
      <c r="L330" s="2583"/>
      <c r="M330" s="2584"/>
      <c r="N330" s="2583"/>
      <c r="O330" s="3"/>
    </row>
    <row r="331" spans="1:94" ht="21.75" customHeight="1" x14ac:dyDescent="0.2">
      <c r="A331" s="2561" t="s">
        <v>85</v>
      </c>
      <c r="B331" s="2561">
        <f>SUM(C331+D331)</f>
        <v>0</v>
      </c>
      <c r="C331" s="2194">
        <f>SUM(E331+G331+I331+K331+M331)</f>
        <v>0</v>
      </c>
      <c r="D331" s="2093">
        <f>SUM(F331+H331+J331+L331+N331)</f>
        <v>0</v>
      </c>
      <c r="E331" s="2171"/>
      <c r="F331" s="2264"/>
      <c r="G331" s="2171"/>
      <c r="H331" s="955"/>
      <c r="I331" s="2171"/>
      <c r="J331" s="2264"/>
      <c r="K331" s="2171"/>
      <c r="L331" s="2264"/>
      <c r="M331" s="428"/>
      <c r="N331" s="955"/>
      <c r="O331" s="3"/>
    </row>
    <row r="332" spans="1:94" ht="22.5" customHeight="1" x14ac:dyDescent="0.2">
      <c r="A332" s="647" t="s">
        <v>324</v>
      </c>
      <c r="B332" s="71"/>
    </row>
    <row r="333" spans="1:94" ht="14.25" customHeight="1" x14ac:dyDescent="0.2">
      <c r="A333" s="5764" t="s">
        <v>321</v>
      </c>
      <c r="B333" s="5764" t="s">
        <v>104</v>
      </c>
      <c r="C333" s="5817" t="s">
        <v>322</v>
      </c>
      <c r="D333" s="5817"/>
      <c r="E333" s="5817"/>
      <c r="F333" s="5796" t="s">
        <v>323</v>
      </c>
      <c r="G333" s="5761"/>
      <c r="H333" s="5761"/>
      <c r="I333" s="5761"/>
      <c r="J333" s="5761"/>
      <c r="K333" s="5761"/>
      <c r="L333" s="5761"/>
      <c r="M333" s="5761"/>
      <c r="N333" s="5761"/>
      <c r="O333" s="5761"/>
      <c r="P333" s="5761"/>
      <c r="Q333" s="5761"/>
      <c r="R333" s="5761"/>
      <c r="S333" s="5761"/>
      <c r="T333" s="5761"/>
      <c r="U333" s="5761"/>
      <c r="V333" s="5761"/>
      <c r="W333" s="5761"/>
      <c r="X333" s="5761"/>
      <c r="Y333" s="5761"/>
      <c r="Z333" s="5761"/>
      <c r="AA333" s="5761"/>
      <c r="AB333" s="5761"/>
      <c r="AC333" s="5761"/>
      <c r="AD333" s="5761"/>
      <c r="AE333" s="5761"/>
      <c r="AF333" s="5761"/>
      <c r="AG333" s="5799"/>
      <c r="AH333" s="4887" t="s">
        <v>272</v>
      </c>
      <c r="AI333" s="5815" t="s">
        <v>8</v>
      </c>
      <c r="AJ333" s="4889" t="s">
        <v>7</v>
      </c>
      <c r="AK333" s="5796" t="s">
        <v>325</v>
      </c>
      <c r="AL333" s="5761"/>
      <c r="AM333" s="5762"/>
      <c r="AN333" s="5764" t="s">
        <v>326</v>
      </c>
      <c r="BT333" s="3"/>
    </row>
    <row r="334" spans="1:94" ht="30.6" customHeight="1" x14ac:dyDescent="0.2">
      <c r="A334" s="4970"/>
      <c r="B334" s="4970"/>
      <c r="C334" s="5817"/>
      <c r="D334" s="5817"/>
      <c r="E334" s="5817"/>
      <c r="F334" s="5796" t="s">
        <v>119</v>
      </c>
      <c r="G334" s="5762"/>
      <c r="H334" s="5796" t="s">
        <v>12</v>
      </c>
      <c r="I334" s="5762"/>
      <c r="J334" s="5796" t="s">
        <v>121</v>
      </c>
      <c r="K334" s="5762"/>
      <c r="L334" s="5796" t="s">
        <v>122</v>
      </c>
      <c r="M334" s="5762"/>
      <c r="N334" s="5796" t="s">
        <v>123</v>
      </c>
      <c r="O334" s="5762"/>
      <c r="P334" s="5796" t="s">
        <v>124</v>
      </c>
      <c r="Q334" s="5762"/>
      <c r="R334" s="5796" t="s">
        <v>125</v>
      </c>
      <c r="S334" s="5762"/>
      <c r="T334" s="5796" t="s">
        <v>126</v>
      </c>
      <c r="U334" s="5762"/>
      <c r="V334" s="5796" t="s">
        <v>127</v>
      </c>
      <c r="W334" s="5762"/>
      <c r="X334" s="5796" t="s">
        <v>128</v>
      </c>
      <c r="Y334" s="5762"/>
      <c r="Z334" s="5796" t="s">
        <v>129</v>
      </c>
      <c r="AA334" s="5762"/>
      <c r="AB334" s="5796" t="s">
        <v>130</v>
      </c>
      <c r="AC334" s="5762"/>
      <c r="AD334" s="5796" t="s">
        <v>131</v>
      </c>
      <c r="AE334" s="5762"/>
      <c r="AF334" s="5796" t="s">
        <v>132</v>
      </c>
      <c r="AG334" s="5799"/>
      <c r="AH334" s="4939"/>
      <c r="AI334" s="4938"/>
      <c r="AJ334" s="4729"/>
      <c r="AK334" s="5812" t="s">
        <v>327</v>
      </c>
      <c r="AL334" s="5815" t="s">
        <v>328</v>
      </c>
      <c r="AM334" s="5816" t="s">
        <v>329</v>
      </c>
      <c r="AN334" s="4970"/>
      <c r="BT334" s="3"/>
    </row>
    <row r="335" spans="1:94" x14ac:dyDescent="0.2">
      <c r="A335" s="5744"/>
      <c r="B335" s="5744"/>
      <c r="C335" s="2585" t="s">
        <v>97</v>
      </c>
      <c r="D335" s="2586" t="s">
        <v>62</v>
      </c>
      <c r="E335" s="2421" t="s">
        <v>98</v>
      </c>
      <c r="F335" s="2564" t="s">
        <v>62</v>
      </c>
      <c r="G335" s="2421" t="s">
        <v>98</v>
      </c>
      <c r="H335" s="2564" t="s">
        <v>62</v>
      </c>
      <c r="I335" s="2421" t="s">
        <v>98</v>
      </c>
      <c r="J335" s="2564" t="s">
        <v>288</v>
      </c>
      <c r="K335" s="2421" t="s">
        <v>98</v>
      </c>
      <c r="L335" s="2564" t="s">
        <v>288</v>
      </c>
      <c r="M335" s="2421" t="s">
        <v>98</v>
      </c>
      <c r="N335" s="2564" t="s">
        <v>288</v>
      </c>
      <c r="O335" s="2421" t="s">
        <v>98</v>
      </c>
      <c r="P335" s="2564" t="s">
        <v>288</v>
      </c>
      <c r="Q335" s="2421" t="s">
        <v>98</v>
      </c>
      <c r="R335" s="2564" t="s">
        <v>288</v>
      </c>
      <c r="S335" s="2421" t="s">
        <v>98</v>
      </c>
      <c r="T335" s="2564" t="s">
        <v>288</v>
      </c>
      <c r="U335" s="2421" t="s">
        <v>98</v>
      </c>
      <c r="V335" s="2564" t="s">
        <v>288</v>
      </c>
      <c r="W335" s="2421" t="s">
        <v>98</v>
      </c>
      <c r="X335" s="2564" t="s">
        <v>288</v>
      </c>
      <c r="Y335" s="2421" t="s">
        <v>98</v>
      </c>
      <c r="Z335" s="2564" t="s">
        <v>288</v>
      </c>
      <c r="AA335" s="2421" t="s">
        <v>98</v>
      </c>
      <c r="AB335" s="2564" t="s">
        <v>288</v>
      </c>
      <c r="AC335" s="2421" t="s">
        <v>98</v>
      </c>
      <c r="AD335" s="2564" t="s">
        <v>288</v>
      </c>
      <c r="AE335" s="2421" t="s">
        <v>98</v>
      </c>
      <c r="AF335" s="2564" t="s">
        <v>288</v>
      </c>
      <c r="AG335" s="2587" t="s">
        <v>98</v>
      </c>
      <c r="AH335" s="5680"/>
      <c r="AI335" s="4935"/>
      <c r="AJ335" s="5653"/>
      <c r="AK335" s="5678"/>
      <c r="AL335" s="4935"/>
      <c r="AM335" s="5452"/>
      <c r="AN335" s="5744"/>
      <c r="BT335" s="3"/>
    </row>
    <row r="336" spans="1:94" x14ac:dyDescent="0.2">
      <c r="A336" s="5764" t="s">
        <v>73</v>
      </c>
      <c r="B336" s="2588" t="s">
        <v>330</v>
      </c>
      <c r="C336" s="2589">
        <f>SUM(D336+E336)</f>
        <v>0</v>
      </c>
      <c r="D336" s="2590">
        <f>SUM(F336+H336+J336+L336+N336+P336+R336+T336+V336+X336+Z336+AB336+AD336+AF336)</f>
        <v>0</v>
      </c>
      <c r="E336" s="2591">
        <f>SUM(G336+I336+K336+M336+O336+Q336+S336+U336+W336+Y336+AA336+AC336+AE336+AG336)</f>
        <v>0</v>
      </c>
      <c r="F336" s="2581"/>
      <c r="G336" s="2582"/>
      <c r="H336" s="2581"/>
      <c r="I336" s="2582"/>
      <c r="J336" s="2581"/>
      <c r="K336" s="2582"/>
      <c r="L336" s="2581"/>
      <c r="M336" s="2582"/>
      <c r="N336" s="2581"/>
      <c r="O336" s="2582"/>
      <c r="P336" s="2581"/>
      <c r="Q336" s="2582"/>
      <c r="R336" s="2581"/>
      <c r="S336" s="2582"/>
      <c r="T336" s="2581"/>
      <c r="U336" s="2582"/>
      <c r="V336" s="2581"/>
      <c r="W336" s="2582"/>
      <c r="X336" s="2581"/>
      <c r="Y336" s="2582"/>
      <c r="Z336" s="2581"/>
      <c r="AA336" s="2582"/>
      <c r="AB336" s="2581"/>
      <c r="AC336" s="2582"/>
      <c r="AD336" s="2581"/>
      <c r="AE336" s="2582"/>
      <c r="AF336" s="2581"/>
      <c r="AG336" s="2592"/>
      <c r="AH336" s="2593"/>
      <c r="AI336" s="2594"/>
      <c r="AJ336" s="2583"/>
      <c r="AK336" s="2595"/>
      <c r="AL336" s="2596"/>
      <c r="AM336" s="2597"/>
      <c r="AN336" s="2597"/>
      <c r="AO336" s="3"/>
      <c r="BT336" s="3"/>
      <c r="CJ336" s="4">
        <v>0</v>
      </c>
      <c r="CP336" s="4">
        <v>0</v>
      </c>
    </row>
    <row r="337" spans="1:104" x14ac:dyDescent="0.2">
      <c r="A337" s="4970"/>
      <c r="B337" s="127" t="s">
        <v>331</v>
      </c>
      <c r="C337" s="661">
        <f t="shared" ref="C337:C341" si="108">SUM(D337+E337)</f>
        <v>0</v>
      </c>
      <c r="D337" s="662">
        <f t="shared" ref="D337:E341" si="109">SUM(F337+H337+J337+L337+N337+P337+R337+T337+V337+X337+Z337+AB337+AD337+AF337)</f>
        <v>0</v>
      </c>
      <c r="E337" s="663">
        <f t="shared" si="109"/>
        <v>0</v>
      </c>
      <c r="F337" s="36"/>
      <c r="G337" s="40"/>
      <c r="H337" s="36"/>
      <c r="I337" s="40"/>
      <c r="J337" s="36"/>
      <c r="K337" s="40"/>
      <c r="L337" s="36"/>
      <c r="M337" s="40"/>
      <c r="N337" s="36"/>
      <c r="O337" s="40"/>
      <c r="P337" s="36"/>
      <c r="Q337" s="40"/>
      <c r="R337" s="36"/>
      <c r="S337" s="40"/>
      <c r="T337" s="36"/>
      <c r="U337" s="40"/>
      <c r="V337" s="36"/>
      <c r="W337" s="40"/>
      <c r="X337" s="36"/>
      <c r="Y337" s="40"/>
      <c r="Z337" s="36"/>
      <c r="AA337" s="40"/>
      <c r="AB337" s="36"/>
      <c r="AC337" s="40"/>
      <c r="AD337" s="36"/>
      <c r="AE337" s="40"/>
      <c r="AF337" s="36"/>
      <c r="AG337" s="238"/>
      <c r="AH337" s="237"/>
      <c r="AI337" s="37"/>
      <c r="AJ337" s="41"/>
      <c r="AK337" s="664"/>
      <c r="AL337" s="665"/>
      <c r="AM337" s="666"/>
      <c r="AN337" s="666"/>
      <c r="AO337" s="3"/>
      <c r="BT337" s="3"/>
      <c r="CP337" s="4">
        <v>0</v>
      </c>
    </row>
    <row r="338" spans="1:104" x14ac:dyDescent="0.2">
      <c r="A338" s="5744"/>
      <c r="B338" s="2454" t="s">
        <v>332</v>
      </c>
      <c r="C338" s="667">
        <f t="shared" si="108"/>
        <v>0</v>
      </c>
      <c r="D338" s="668">
        <f t="shared" si="109"/>
        <v>0</v>
      </c>
      <c r="E338" s="669">
        <f t="shared" si="109"/>
        <v>0</v>
      </c>
      <c r="F338" s="43"/>
      <c r="G338" s="63"/>
      <c r="H338" s="43"/>
      <c r="I338" s="63"/>
      <c r="J338" s="43"/>
      <c r="K338" s="63"/>
      <c r="L338" s="43"/>
      <c r="M338" s="63"/>
      <c r="N338" s="43"/>
      <c r="O338" s="63"/>
      <c r="P338" s="43"/>
      <c r="Q338" s="63"/>
      <c r="R338" s="43"/>
      <c r="S338" s="63"/>
      <c r="T338" s="43"/>
      <c r="U338" s="63"/>
      <c r="V338" s="43"/>
      <c r="W338" s="63"/>
      <c r="X338" s="43"/>
      <c r="Y338" s="63"/>
      <c r="Z338" s="43"/>
      <c r="AA338" s="63"/>
      <c r="AB338" s="43"/>
      <c r="AC338" s="63"/>
      <c r="AD338" s="43"/>
      <c r="AE338" s="63"/>
      <c r="AF338" s="43"/>
      <c r="AG338" s="245"/>
      <c r="AH338" s="244"/>
      <c r="AI338" s="44"/>
      <c r="AJ338" s="48"/>
      <c r="AK338" s="670"/>
      <c r="AL338" s="671"/>
      <c r="AM338" s="672"/>
      <c r="AN338" s="672"/>
      <c r="AO338" s="3"/>
      <c r="BT338" s="3"/>
      <c r="CP338" s="4">
        <v>0</v>
      </c>
    </row>
    <row r="339" spans="1:104" x14ac:dyDescent="0.2">
      <c r="A339" s="5764" t="s">
        <v>333</v>
      </c>
      <c r="B339" s="2588" t="s">
        <v>330</v>
      </c>
      <c r="C339" s="2589">
        <f t="shared" si="108"/>
        <v>0</v>
      </c>
      <c r="D339" s="2590">
        <f t="shared" si="109"/>
        <v>0</v>
      </c>
      <c r="E339" s="673">
        <f t="shared" si="109"/>
        <v>0</v>
      </c>
      <c r="F339" s="55"/>
      <c r="G339" s="57"/>
      <c r="H339" s="55"/>
      <c r="I339" s="57"/>
      <c r="J339" s="55"/>
      <c r="K339" s="57"/>
      <c r="L339" s="55"/>
      <c r="M339" s="57"/>
      <c r="N339" s="55"/>
      <c r="O339" s="57"/>
      <c r="P339" s="55"/>
      <c r="Q339" s="57"/>
      <c r="R339" s="55"/>
      <c r="S339" s="57"/>
      <c r="T339" s="55"/>
      <c r="U339" s="57"/>
      <c r="V339" s="55"/>
      <c r="W339" s="57"/>
      <c r="X339" s="55"/>
      <c r="Y339" s="57"/>
      <c r="Z339" s="55"/>
      <c r="AA339" s="57"/>
      <c r="AB339" s="55"/>
      <c r="AC339" s="57"/>
      <c r="AD339" s="55"/>
      <c r="AE339" s="57"/>
      <c r="AF339" s="55"/>
      <c r="AG339" s="530"/>
      <c r="AH339" s="373"/>
      <c r="AI339" s="56"/>
      <c r="AJ339" s="381"/>
      <c r="AK339" s="674"/>
      <c r="AL339" s="675"/>
      <c r="AM339" s="676"/>
      <c r="AN339" s="676"/>
      <c r="AO339" s="3"/>
      <c r="BT339" s="3"/>
      <c r="CJ339" s="4">
        <v>0</v>
      </c>
      <c r="CP339" s="4">
        <v>0</v>
      </c>
    </row>
    <row r="340" spans="1:104" x14ac:dyDescent="0.2">
      <c r="A340" s="4970"/>
      <c r="B340" s="1893" t="s">
        <v>331</v>
      </c>
      <c r="C340" s="661">
        <f t="shared" si="108"/>
        <v>0</v>
      </c>
      <c r="D340" s="662">
        <f t="shared" si="109"/>
        <v>0</v>
      </c>
      <c r="E340" s="663">
        <f>SUM(G340+I340+K340+M340+O340+Q340+S340+U340+W340+Y340+AA340+AC340+AE340+AG340)</f>
        <v>0</v>
      </c>
      <c r="F340" s="36"/>
      <c r="G340" s="40"/>
      <c r="H340" s="36"/>
      <c r="I340" s="40"/>
      <c r="J340" s="36"/>
      <c r="K340" s="40"/>
      <c r="L340" s="36"/>
      <c r="M340" s="40"/>
      <c r="N340" s="36"/>
      <c r="O340" s="40"/>
      <c r="P340" s="36"/>
      <c r="Q340" s="40"/>
      <c r="R340" s="36"/>
      <c r="S340" s="40"/>
      <c r="T340" s="36"/>
      <c r="U340" s="40"/>
      <c r="V340" s="36"/>
      <c r="W340" s="40"/>
      <c r="X340" s="36"/>
      <c r="Y340" s="40"/>
      <c r="Z340" s="36"/>
      <c r="AA340" s="40"/>
      <c r="AB340" s="36"/>
      <c r="AC340" s="40"/>
      <c r="AD340" s="36"/>
      <c r="AE340" s="40"/>
      <c r="AF340" s="36"/>
      <c r="AG340" s="238"/>
      <c r="AH340" s="237"/>
      <c r="AI340" s="37"/>
      <c r="AJ340" s="41"/>
      <c r="AK340" s="664"/>
      <c r="AL340" s="665"/>
      <c r="AM340" s="666"/>
      <c r="AN340" s="666"/>
      <c r="AO340" s="3"/>
      <c r="BT340" s="3"/>
      <c r="CP340" s="4">
        <v>0</v>
      </c>
    </row>
    <row r="341" spans="1:104" x14ac:dyDescent="0.2">
      <c r="A341" s="5744"/>
      <c r="B341" s="2454" t="s">
        <v>332</v>
      </c>
      <c r="C341" s="667">
        <f t="shared" si="108"/>
        <v>0</v>
      </c>
      <c r="D341" s="525">
        <f t="shared" si="109"/>
        <v>0</v>
      </c>
      <c r="E341" s="669">
        <f t="shared" si="109"/>
        <v>0</v>
      </c>
      <c r="F341" s="2171"/>
      <c r="G341" s="2264"/>
      <c r="H341" s="2171"/>
      <c r="I341" s="2264"/>
      <c r="J341" s="2171"/>
      <c r="K341" s="2264"/>
      <c r="L341" s="2171"/>
      <c r="M341" s="2264"/>
      <c r="N341" s="2171"/>
      <c r="O341" s="2264"/>
      <c r="P341" s="2171"/>
      <c r="Q341" s="2264"/>
      <c r="R341" s="2171"/>
      <c r="S341" s="2264"/>
      <c r="T341" s="2171"/>
      <c r="U341" s="2264"/>
      <c r="V341" s="2171"/>
      <c r="W341" s="2264"/>
      <c r="X341" s="2171"/>
      <c r="Y341" s="2264"/>
      <c r="Z341" s="2171"/>
      <c r="AA341" s="2264"/>
      <c r="AB341" s="2171"/>
      <c r="AC341" s="2264"/>
      <c r="AD341" s="2171"/>
      <c r="AE341" s="2264"/>
      <c r="AF341" s="2171"/>
      <c r="AG341" s="2173"/>
      <c r="AH341" s="244"/>
      <c r="AI341" s="44"/>
      <c r="AJ341" s="48"/>
      <c r="AK341" s="670"/>
      <c r="AL341" s="671"/>
      <c r="AM341" s="672"/>
      <c r="AN341" s="672"/>
      <c r="AO341" s="3"/>
      <c r="BT341" s="3"/>
      <c r="CP341" s="4">
        <v>0</v>
      </c>
    </row>
    <row r="348" spans="1:104" ht="15.75" customHeight="1" x14ac:dyDescent="0.2"/>
    <row r="349" spans="1:104" s="677" customFormat="1" ht="18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3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</row>
    <row r="350" spans="1:104" ht="18.75" customHeight="1" x14ac:dyDescent="0.2"/>
    <row r="351" spans="1:104" ht="18" hidden="1" customHeight="1" x14ac:dyDescent="0.2"/>
    <row r="352" spans="1:104" hidden="1" x14ac:dyDescent="0.2">
      <c r="A352" s="677">
        <f>SUM(C11:C14,C18:C31,C35:C54,B81,C84,C89:C92,C97:C100,C105,C110:C115,C120:C125,C130:C134,C141,C146,C147,C154,C159,C160,C167,C168:C171,C177,C179:C219,C223,C225:C265,C269:C272,C277:C280,C285:C303,C308:C315,C323:C325,B330:B331,C336:C341)</f>
        <v>566</v>
      </c>
      <c r="B352" s="677">
        <f>SUM(CF8:CN341)</f>
        <v>0</v>
      </c>
    </row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</sheetData>
  <mergeCells count="464">
    <mergeCell ref="A336:A338"/>
    <mergeCell ref="A339:A341"/>
    <mergeCell ref="V334:W334"/>
    <mergeCell ref="X334:Y334"/>
    <mergeCell ref="Z334:AA334"/>
    <mergeCell ref="AB334:AC334"/>
    <mergeCell ref="AD334:AE334"/>
    <mergeCell ref="AF334:AG334"/>
    <mergeCell ref="AH333:AH335"/>
    <mergeCell ref="A333:A335"/>
    <mergeCell ref="B333:B335"/>
    <mergeCell ref="C333:E334"/>
    <mergeCell ref="AB321:AC321"/>
    <mergeCell ref="AN333:AN335"/>
    <mergeCell ref="F334:G334"/>
    <mergeCell ref="H334:I334"/>
    <mergeCell ref="J334:K334"/>
    <mergeCell ref="L334:M334"/>
    <mergeCell ref="N334:O334"/>
    <mergeCell ref="I328:J328"/>
    <mergeCell ref="K328:L328"/>
    <mergeCell ref="M328:N328"/>
    <mergeCell ref="F333:AG333"/>
    <mergeCell ref="P334:Q334"/>
    <mergeCell ref="R334:S334"/>
    <mergeCell ref="T334:U334"/>
    <mergeCell ref="AK334:AK335"/>
    <mergeCell ref="AL334:AL335"/>
    <mergeCell ref="AM334:AM335"/>
    <mergeCell ref="AI333:AI335"/>
    <mergeCell ref="AJ333:AJ335"/>
    <mergeCell ref="AK333:AM333"/>
    <mergeCell ref="A323:B323"/>
    <mergeCell ref="A324:B324"/>
    <mergeCell ref="A325:B325"/>
    <mergeCell ref="A327:A329"/>
    <mergeCell ref="B327:D328"/>
    <mergeCell ref="E327:M327"/>
    <mergeCell ref="E328:F328"/>
    <mergeCell ref="G328:H328"/>
    <mergeCell ref="R321:S321"/>
    <mergeCell ref="A312:B312"/>
    <mergeCell ref="A313:B313"/>
    <mergeCell ref="A314:A318"/>
    <mergeCell ref="A320:B322"/>
    <mergeCell ref="C320:E321"/>
    <mergeCell ref="AP306:AQ306"/>
    <mergeCell ref="AR306:AS306"/>
    <mergeCell ref="AT306:AT307"/>
    <mergeCell ref="F320:AG320"/>
    <mergeCell ref="AH320:AI321"/>
    <mergeCell ref="AJ320:AJ322"/>
    <mergeCell ref="AK320:AK322"/>
    <mergeCell ref="F321:G321"/>
    <mergeCell ref="H321:I321"/>
    <mergeCell ref="J321:K321"/>
    <mergeCell ref="L321:M321"/>
    <mergeCell ref="N321:O321"/>
    <mergeCell ref="P321:Q321"/>
    <mergeCell ref="AD321:AE321"/>
    <mergeCell ref="AF321:AG321"/>
    <mergeCell ref="T321:U321"/>
    <mergeCell ref="V321:W321"/>
    <mergeCell ref="X321:Y321"/>
    <mergeCell ref="Z321:AA321"/>
    <mergeCell ref="A308:A309"/>
    <mergeCell ref="A310:B310"/>
    <mergeCell ref="AD306:AE306"/>
    <mergeCell ref="AF306:AG306"/>
    <mergeCell ref="AH306:AI306"/>
    <mergeCell ref="AJ306:AK306"/>
    <mergeCell ref="AL306:AM306"/>
    <mergeCell ref="AN306:AO306"/>
    <mergeCell ref="A311:B311"/>
    <mergeCell ref="A305:B307"/>
    <mergeCell ref="C305:E306"/>
    <mergeCell ref="AW305:AW307"/>
    <mergeCell ref="AX305:AX307"/>
    <mergeCell ref="F306:G306"/>
    <mergeCell ref="H306:I306"/>
    <mergeCell ref="J306:K306"/>
    <mergeCell ref="L306:M306"/>
    <mergeCell ref="N306:O306"/>
    <mergeCell ref="P306:Q306"/>
    <mergeCell ref="R306:S306"/>
    <mergeCell ref="T306:U306"/>
    <mergeCell ref="AU306:AU307"/>
    <mergeCell ref="F305:AS305"/>
    <mergeCell ref="AT305:AU305"/>
    <mergeCell ref="AV305:AV307"/>
    <mergeCell ref="V306:W306"/>
    <mergeCell ref="X306:Y306"/>
    <mergeCell ref="Z306:AA306"/>
    <mergeCell ref="AB306:AC306"/>
    <mergeCell ref="A285:B285"/>
    <mergeCell ref="A286:A294"/>
    <mergeCell ref="Z283:AA283"/>
    <mergeCell ref="AB283:AC283"/>
    <mergeCell ref="AD283:AE283"/>
    <mergeCell ref="AF283:AG283"/>
    <mergeCell ref="AH283:AI283"/>
    <mergeCell ref="AJ283:AK283"/>
    <mergeCell ref="A295:A303"/>
    <mergeCell ref="AQ282:AR283"/>
    <mergeCell ref="AS282:AS284"/>
    <mergeCell ref="AT282:AT284"/>
    <mergeCell ref="AU282:AU284"/>
    <mergeCell ref="F283:G283"/>
    <mergeCell ref="H283:I283"/>
    <mergeCell ref="J283:K283"/>
    <mergeCell ref="L283:M283"/>
    <mergeCell ref="N283:O283"/>
    <mergeCell ref="P283:Q283"/>
    <mergeCell ref="AL283:AM283"/>
    <mergeCell ref="AN283:AN284"/>
    <mergeCell ref="AO283:AO284"/>
    <mergeCell ref="AP283:AP284"/>
    <mergeCell ref="A277:A278"/>
    <mergeCell ref="A279:A280"/>
    <mergeCell ref="A282:B284"/>
    <mergeCell ref="C282:E283"/>
    <mergeCell ref="F282:AM282"/>
    <mergeCell ref="AN282:AP282"/>
    <mergeCell ref="R283:S283"/>
    <mergeCell ref="T283:U283"/>
    <mergeCell ref="V283:W283"/>
    <mergeCell ref="X283:Y283"/>
    <mergeCell ref="A271:A272"/>
    <mergeCell ref="A274:A276"/>
    <mergeCell ref="B274:B276"/>
    <mergeCell ref="C274:E275"/>
    <mergeCell ref="F274:AK274"/>
    <mergeCell ref="AL274:AL276"/>
    <mergeCell ref="F275:G275"/>
    <mergeCell ref="H275:I275"/>
    <mergeCell ref="J275:K275"/>
    <mergeCell ref="L275:M275"/>
    <mergeCell ref="Z275:AA275"/>
    <mergeCell ref="AB275:AC275"/>
    <mergeCell ref="AD275:AE275"/>
    <mergeCell ref="AF275:AG275"/>
    <mergeCell ref="AH275:AI275"/>
    <mergeCell ref="AJ275:AK275"/>
    <mergeCell ref="N275:O275"/>
    <mergeCell ref="P275:Q275"/>
    <mergeCell ref="R275:S275"/>
    <mergeCell ref="T275:U275"/>
    <mergeCell ref="V275:W275"/>
    <mergeCell ref="X275:Y275"/>
    <mergeCell ref="AB267:AC267"/>
    <mergeCell ref="AD267:AE267"/>
    <mergeCell ref="AF267:AG267"/>
    <mergeCell ref="AH267:AI267"/>
    <mergeCell ref="AJ267:AK267"/>
    <mergeCell ref="A269:A270"/>
    <mergeCell ref="P267:Q267"/>
    <mergeCell ref="R267:S267"/>
    <mergeCell ref="T267:U267"/>
    <mergeCell ref="V267:W267"/>
    <mergeCell ref="X267:Y267"/>
    <mergeCell ref="Z267:AA267"/>
    <mergeCell ref="C267:E267"/>
    <mergeCell ref="F267:G267"/>
    <mergeCell ref="H267:I267"/>
    <mergeCell ref="J267:K267"/>
    <mergeCell ref="L267:M267"/>
    <mergeCell ref="N267:O267"/>
    <mergeCell ref="A257:B257"/>
    <mergeCell ref="A258:B258"/>
    <mergeCell ref="A259:A263"/>
    <mergeCell ref="A264:B264"/>
    <mergeCell ref="A265:B265"/>
    <mergeCell ref="A267:B268"/>
    <mergeCell ref="A239:A241"/>
    <mergeCell ref="A242:A245"/>
    <mergeCell ref="A246:A251"/>
    <mergeCell ref="A252:A254"/>
    <mergeCell ref="A255:B255"/>
    <mergeCell ref="A256:B256"/>
    <mergeCell ref="A223:B223"/>
    <mergeCell ref="A224:B224"/>
    <mergeCell ref="A225:A226"/>
    <mergeCell ref="A227:B227"/>
    <mergeCell ref="A228:A229"/>
    <mergeCell ref="A231:A238"/>
    <mergeCell ref="AN221:AP221"/>
    <mergeCell ref="AQ221:AQ222"/>
    <mergeCell ref="AR221:AR222"/>
    <mergeCell ref="P221:Q221"/>
    <mergeCell ref="R221:S221"/>
    <mergeCell ref="T221:U221"/>
    <mergeCell ref="V221:W221"/>
    <mergeCell ref="X221:Y221"/>
    <mergeCell ref="Z221:AA221"/>
    <mergeCell ref="C221:E221"/>
    <mergeCell ref="F221:G221"/>
    <mergeCell ref="H221:I221"/>
    <mergeCell ref="J221:K221"/>
    <mergeCell ref="L221:M221"/>
    <mergeCell ref="N221:O221"/>
    <mergeCell ref="AS221:AT221"/>
    <mergeCell ref="AU221:AU222"/>
    <mergeCell ref="AV221:AV222"/>
    <mergeCell ref="AB221:AC221"/>
    <mergeCell ref="AD221:AE221"/>
    <mergeCell ref="AF221:AG221"/>
    <mergeCell ref="AH221:AI221"/>
    <mergeCell ref="AJ221:AK221"/>
    <mergeCell ref="AL221:AM221"/>
    <mergeCell ref="A211:B211"/>
    <mergeCell ref="A212:B212"/>
    <mergeCell ref="A213:A217"/>
    <mergeCell ref="A218:B218"/>
    <mergeCell ref="A219:B219"/>
    <mergeCell ref="A221:B222"/>
    <mergeCell ref="A193:A195"/>
    <mergeCell ref="A196:A199"/>
    <mergeCell ref="A200:A205"/>
    <mergeCell ref="A206:A208"/>
    <mergeCell ref="A209:B209"/>
    <mergeCell ref="A210:B210"/>
    <mergeCell ref="A179:A180"/>
    <mergeCell ref="A181:B181"/>
    <mergeCell ref="A182:A183"/>
    <mergeCell ref="A185:A192"/>
    <mergeCell ref="AL175:AM175"/>
    <mergeCell ref="AN175:AN176"/>
    <mergeCell ref="AO175:AO176"/>
    <mergeCell ref="N175:O175"/>
    <mergeCell ref="P175:Q175"/>
    <mergeCell ref="R175:S175"/>
    <mergeCell ref="T175:U175"/>
    <mergeCell ref="V175:W175"/>
    <mergeCell ref="X175:Y175"/>
    <mergeCell ref="AS175:AS176"/>
    <mergeCell ref="Z175:AA175"/>
    <mergeCell ref="AB175:AC175"/>
    <mergeCell ref="AD175:AE175"/>
    <mergeCell ref="AF175:AG175"/>
    <mergeCell ref="AH175:AI175"/>
    <mergeCell ref="AJ175:AK175"/>
    <mergeCell ref="A177:B177"/>
    <mergeCell ref="A178:B178"/>
    <mergeCell ref="A168:A171"/>
    <mergeCell ref="A175:B176"/>
    <mergeCell ref="C175:E175"/>
    <mergeCell ref="F175:G175"/>
    <mergeCell ref="H175:I175"/>
    <mergeCell ref="J175:K175"/>
    <mergeCell ref="L175:M175"/>
    <mergeCell ref="AP175:AQ175"/>
    <mergeCell ref="AR175:AR176"/>
    <mergeCell ref="L149:M149"/>
    <mergeCell ref="N149:P149"/>
    <mergeCell ref="A151:A153"/>
    <mergeCell ref="A154:B154"/>
    <mergeCell ref="A155:A158"/>
    <mergeCell ref="A159:B159"/>
    <mergeCell ref="L162:M162"/>
    <mergeCell ref="N162:O162"/>
    <mergeCell ref="A164:A167"/>
    <mergeCell ref="A147:B147"/>
    <mergeCell ref="A149:B150"/>
    <mergeCell ref="C149:E149"/>
    <mergeCell ref="F149:G149"/>
    <mergeCell ref="H149:I149"/>
    <mergeCell ref="J149:K149"/>
    <mergeCell ref="A160:B160"/>
    <mergeCell ref="A162:B163"/>
    <mergeCell ref="C162:E162"/>
    <mergeCell ref="F162:G162"/>
    <mergeCell ref="H162:I162"/>
    <mergeCell ref="J162:K162"/>
    <mergeCell ref="A146:B146"/>
    <mergeCell ref="Q146:R146"/>
    <mergeCell ref="AJ128:AJ129"/>
    <mergeCell ref="A130:B130"/>
    <mergeCell ref="A131:B131"/>
    <mergeCell ref="A132:A133"/>
    <mergeCell ref="A134:B134"/>
    <mergeCell ref="A136:B137"/>
    <mergeCell ref="C136:E136"/>
    <mergeCell ref="F136:G136"/>
    <mergeCell ref="H136:I136"/>
    <mergeCell ref="J136:K136"/>
    <mergeCell ref="Z128:AA128"/>
    <mergeCell ref="AB128:AC128"/>
    <mergeCell ref="AD128:AE128"/>
    <mergeCell ref="AF128:AG128"/>
    <mergeCell ref="AH128:AH129"/>
    <mergeCell ref="AI128:AI129"/>
    <mergeCell ref="N128:O128"/>
    <mergeCell ref="P128:Q128"/>
    <mergeCell ref="S146:T146"/>
    <mergeCell ref="U146:V146"/>
    <mergeCell ref="W146:X146"/>
    <mergeCell ref="Y146:Z146"/>
    <mergeCell ref="A120:B120"/>
    <mergeCell ref="A121:A125"/>
    <mergeCell ref="A127:B129"/>
    <mergeCell ref="C127:E128"/>
    <mergeCell ref="F127:AG127"/>
    <mergeCell ref="L136:M136"/>
    <mergeCell ref="A138:A140"/>
    <mergeCell ref="A141:B141"/>
    <mergeCell ref="A142:A145"/>
    <mergeCell ref="AH127:AJ127"/>
    <mergeCell ref="F128:G128"/>
    <mergeCell ref="H128:I128"/>
    <mergeCell ref="J128:K128"/>
    <mergeCell ref="L128:M128"/>
    <mergeCell ref="AD118:AE118"/>
    <mergeCell ref="AF118:AG118"/>
    <mergeCell ref="AH118:AH119"/>
    <mergeCell ref="AI118:AI119"/>
    <mergeCell ref="AJ118:AJ119"/>
    <mergeCell ref="R128:S128"/>
    <mergeCell ref="T128:U128"/>
    <mergeCell ref="V128:W128"/>
    <mergeCell ref="X128:Y128"/>
    <mergeCell ref="AK118:AK119"/>
    <mergeCell ref="AH117:AK117"/>
    <mergeCell ref="F118:G118"/>
    <mergeCell ref="H118:I118"/>
    <mergeCell ref="J118:K118"/>
    <mergeCell ref="L118:M118"/>
    <mergeCell ref="N118:O118"/>
    <mergeCell ref="P118:Q118"/>
    <mergeCell ref="R118:S118"/>
    <mergeCell ref="T118:U118"/>
    <mergeCell ref="V118:W118"/>
    <mergeCell ref="A110:B110"/>
    <mergeCell ref="A111:A115"/>
    <mergeCell ref="A117:B119"/>
    <mergeCell ref="C117:E118"/>
    <mergeCell ref="F117:AG117"/>
    <mergeCell ref="X118:Y118"/>
    <mergeCell ref="Z118:AA118"/>
    <mergeCell ref="AB118:AC118"/>
    <mergeCell ref="R108:S108"/>
    <mergeCell ref="T108:U108"/>
    <mergeCell ref="V108:W108"/>
    <mergeCell ref="X108:Y108"/>
    <mergeCell ref="Z108:AA108"/>
    <mergeCell ref="AB108:AC108"/>
    <mergeCell ref="A105:B105"/>
    <mergeCell ref="A107:B109"/>
    <mergeCell ref="C107:E108"/>
    <mergeCell ref="F107:AG107"/>
    <mergeCell ref="F108:G108"/>
    <mergeCell ref="H108:I108"/>
    <mergeCell ref="J108:K108"/>
    <mergeCell ref="L108:M108"/>
    <mergeCell ref="N108:O108"/>
    <mergeCell ref="P108:Q108"/>
    <mergeCell ref="AD108:AE108"/>
    <mergeCell ref="AF108:AG108"/>
    <mergeCell ref="A100:B100"/>
    <mergeCell ref="A102:B104"/>
    <mergeCell ref="C102:E103"/>
    <mergeCell ref="F102:O102"/>
    <mergeCell ref="F103:G103"/>
    <mergeCell ref="H103:I103"/>
    <mergeCell ref="J103:K103"/>
    <mergeCell ref="L103:M103"/>
    <mergeCell ref="N103:O103"/>
    <mergeCell ref="A97:B97"/>
    <mergeCell ref="A98:B98"/>
    <mergeCell ref="A99:B99"/>
    <mergeCell ref="A94:B96"/>
    <mergeCell ref="C94:E95"/>
    <mergeCell ref="F94:Q94"/>
    <mergeCell ref="R94:V94"/>
    <mergeCell ref="F95:G95"/>
    <mergeCell ref="H95:I95"/>
    <mergeCell ref="J95:K95"/>
    <mergeCell ref="L95:M95"/>
    <mergeCell ref="N95:O95"/>
    <mergeCell ref="P95:Q95"/>
    <mergeCell ref="A89:B89"/>
    <mergeCell ref="A90:B90"/>
    <mergeCell ref="A91:B91"/>
    <mergeCell ref="A92:B92"/>
    <mergeCell ref="T86:U86"/>
    <mergeCell ref="V86:W86"/>
    <mergeCell ref="X86:X88"/>
    <mergeCell ref="R95:S95"/>
    <mergeCell ref="T95:T96"/>
    <mergeCell ref="U95:V95"/>
    <mergeCell ref="Y86:Z87"/>
    <mergeCell ref="F87:G87"/>
    <mergeCell ref="H87:I87"/>
    <mergeCell ref="J87:K87"/>
    <mergeCell ref="L87:M87"/>
    <mergeCell ref="N87:O87"/>
    <mergeCell ref="P87:Q87"/>
    <mergeCell ref="A83:B83"/>
    <mergeCell ref="A84:B84"/>
    <mergeCell ref="A86:B88"/>
    <mergeCell ref="C86:E87"/>
    <mergeCell ref="F86:Q86"/>
    <mergeCell ref="R86:S86"/>
    <mergeCell ref="R87:S87"/>
    <mergeCell ref="T87:U87"/>
    <mergeCell ref="V87:W87"/>
    <mergeCell ref="A70:A71"/>
    <mergeCell ref="A72:B72"/>
    <mergeCell ref="A73:B73"/>
    <mergeCell ref="A74:A75"/>
    <mergeCell ref="A76:A77"/>
    <mergeCell ref="A78:B78"/>
    <mergeCell ref="D57:P57"/>
    <mergeCell ref="A59:B59"/>
    <mergeCell ref="A60:B60"/>
    <mergeCell ref="A61:B61"/>
    <mergeCell ref="A62:A67"/>
    <mergeCell ref="A68:A69"/>
    <mergeCell ref="A49:B49"/>
    <mergeCell ref="A50:A51"/>
    <mergeCell ref="A52:A53"/>
    <mergeCell ref="A54:B54"/>
    <mergeCell ref="A57:B58"/>
    <mergeCell ref="C57:C58"/>
    <mergeCell ref="A36:B36"/>
    <mergeCell ref="A37:B37"/>
    <mergeCell ref="A38:A43"/>
    <mergeCell ref="A44:A45"/>
    <mergeCell ref="A46:A47"/>
    <mergeCell ref="A48:B48"/>
    <mergeCell ref="A30:B30"/>
    <mergeCell ref="A31:B31"/>
    <mergeCell ref="A33:B34"/>
    <mergeCell ref="C33:C34"/>
    <mergeCell ref="D33:P33"/>
    <mergeCell ref="A35:B35"/>
    <mergeCell ref="A24:B2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Q9:Q10"/>
    <mergeCell ref="A11:B11"/>
    <mergeCell ref="A12:B12"/>
    <mergeCell ref="A13:B13"/>
    <mergeCell ref="A14:B14"/>
    <mergeCell ref="A16:B17"/>
    <mergeCell ref="C16:C17"/>
    <mergeCell ref="D16:D17"/>
    <mergeCell ref="E16:E17"/>
    <mergeCell ref="F16:F17"/>
    <mergeCell ref="A6:P6"/>
    <mergeCell ref="A9:B10"/>
    <mergeCell ref="C9:C10"/>
    <mergeCell ref="D9:M9"/>
    <mergeCell ref="N9:N10"/>
    <mergeCell ref="O9:O10"/>
    <mergeCell ref="P9:P10"/>
    <mergeCell ref="A18:B18"/>
    <mergeCell ref="A19:B19"/>
  </mergeCells>
  <dataValidations count="2">
    <dataValidation type="whole" operator="greaterThanOrEqual" allowBlank="1" showInputMessage="1" showErrorMessage="1" errorTitle="Error" error="Favor Ingrese sólo Números." sqref="D11:Q14 C18:F31 D36:R54 D60:P78 B81 D84:E84 F89:Z92 F97:V100 F105:O105 F110:AG115 F120:AK125 F130:AJ134 F138:M140 F142:M145 F151:P153 F155:P158 F164:O166 F168:O171 F177:AS219 F223:AV265 F269:AK272 F277:AL280 F286:AU303 F308:AX318 F323:AK325 E330:N331 F336:AN341" xr:uid="{EC8BEF81-74FD-4AA7-A72E-66A65B155952}">
      <formula1>0</formula1>
    </dataValidation>
    <dataValidation type="whole" allowBlank="1" showInputMessage="1" showErrorMessage="1" sqref="A311:A314 A305:B309 B311:B316 C305:E318 F305:AX307" xr:uid="{0B6F39AD-68E6-429D-B804-B68DA86D05B6}">
      <formula1>0</formula1>
      <formula2>1E+30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Depto. Bioestadistica</dc:creator>
  <cp:lastModifiedBy>Depto. Bioestadistica</cp:lastModifiedBy>
  <dcterms:created xsi:type="dcterms:W3CDTF">2022-03-18T18:58:50Z</dcterms:created>
  <dcterms:modified xsi:type="dcterms:W3CDTF">2023-01-18T19:38:29Z</dcterms:modified>
</cp:coreProperties>
</file>