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LCCISTERNASR\c$\Users\ccisternasr\Desktop\COMPARTIDOS\NATALIA\CONSOLIDADOS AÑO 2022\REM A y BS Consolidados\REM A\"/>
    </mc:Choice>
  </mc:AlternateContent>
  <xr:revisionPtr revIDLastSave="0" documentId="13_ncr:1_{87DA49AC-4838-449F-B7DF-C3B6D67A9567}" xr6:coauthVersionLast="45" xr6:coauthVersionMax="47" xr10:uidLastSave="{00000000-0000-0000-0000-000000000000}"/>
  <bookViews>
    <workbookView xWindow="-120" yWindow="-120" windowWidth="24240" windowHeight="13140" tabRatio="829" activeTab="12" xr2:uid="{695F6C47-1900-4BFE-B828-6744391609C1}"/>
  </bookViews>
  <sheets>
    <sheet name="RESUMEN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71" i="13" l="1"/>
  <c r="CC71" i="13" s="1"/>
  <c r="CH71" i="13"/>
  <c r="CB71" i="13" s="1"/>
  <c r="E71" i="13" s="1"/>
  <c r="CI70" i="13"/>
  <c r="CC70" i="13" s="1"/>
  <c r="E70" i="13" s="1"/>
  <c r="CH70" i="13"/>
  <c r="CB70" i="13"/>
  <c r="CI69" i="13"/>
  <c r="CH69" i="13"/>
  <c r="CC69" i="13"/>
  <c r="CB69" i="13"/>
  <c r="E69" i="13" s="1"/>
  <c r="E66" i="13"/>
  <c r="D66" i="13"/>
  <c r="C66" i="13" s="1"/>
  <c r="E65" i="13"/>
  <c r="D65" i="13"/>
  <c r="C65" i="13"/>
  <c r="E64" i="13"/>
  <c r="D64" i="13"/>
  <c r="C64" i="13"/>
  <c r="CI63" i="13"/>
  <c r="CC63" i="13" s="1"/>
  <c r="E63" i="13"/>
  <c r="D63" i="13"/>
  <c r="C63" i="13"/>
  <c r="CH63" i="13" s="1"/>
  <c r="CB63" i="13" s="1"/>
  <c r="CI62" i="13"/>
  <c r="CC62" i="13" s="1"/>
  <c r="E62" i="13"/>
  <c r="D62" i="13"/>
  <c r="C62" i="13"/>
  <c r="CH62" i="13" s="1"/>
  <c r="CB62" i="13" s="1"/>
  <c r="CI61" i="13"/>
  <c r="CC61" i="13" s="1"/>
  <c r="E61" i="13"/>
  <c r="D61" i="13"/>
  <c r="C61" i="13"/>
  <c r="CH61" i="13" s="1"/>
  <c r="CB61" i="13" s="1"/>
  <c r="CK56" i="13"/>
  <c r="CE56" i="13" s="1"/>
  <c r="F56" i="13" s="1"/>
  <c r="CJ56" i="13"/>
  <c r="CI56" i="13"/>
  <c r="CH56" i="13"/>
  <c r="CD56" i="13"/>
  <c r="CC56" i="13"/>
  <c r="CB56" i="13"/>
  <c r="CK55" i="13"/>
  <c r="CJ55" i="13"/>
  <c r="CI55" i="13"/>
  <c r="CH55" i="13"/>
  <c r="CE55" i="13"/>
  <c r="CD55" i="13"/>
  <c r="CC55" i="13"/>
  <c r="CB55" i="13"/>
  <c r="F55" i="13" s="1"/>
  <c r="CK54" i="13"/>
  <c r="CJ54" i="13"/>
  <c r="CD54" i="13" s="1"/>
  <c r="F54" i="13" s="1"/>
  <c r="CE54" i="13"/>
  <c r="B51" i="13"/>
  <c r="B50" i="13"/>
  <c r="CH42" i="13"/>
  <c r="CB42" i="13" s="1"/>
  <c r="C42" i="13" s="1"/>
  <c r="B38" i="13"/>
  <c r="CH43" i="13" s="1"/>
  <c r="CB43" i="13" s="1"/>
  <c r="C43" i="13" s="1"/>
  <c r="CI37" i="13"/>
  <c r="CC37" i="13" s="1"/>
  <c r="B37" i="13"/>
  <c r="CC32" i="13"/>
  <c r="CB32" i="13"/>
  <c r="CA32" i="13"/>
  <c r="CI31" i="13"/>
  <c r="CH31" i="13"/>
  <c r="CG31" i="13"/>
  <c r="CC31" i="13"/>
  <c r="CB31" i="13"/>
  <c r="CA31" i="13"/>
  <c r="CJ28" i="13"/>
  <c r="CD28" i="13" s="1"/>
  <c r="CI28" i="13"/>
  <c r="CC28" i="13" s="1"/>
  <c r="B28" i="13"/>
  <c r="CH28" i="13" s="1"/>
  <c r="CB28" i="13" s="1"/>
  <c r="CJ27" i="13"/>
  <c r="CD27" i="13" s="1"/>
  <c r="CI27" i="13"/>
  <c r="CC27" i="13" s="1"/>
  <c r="B27" i="13"/>
  <c r="CH27" i="13" s="1"/>
  <c r="CB27" i="13" s="1"/>
  <c r="CJ26" i="13"/>
  <c r="CD26" i="13" s="1"/>
  <c r="CI26" i="13"/>
  <c r="CC26" i="13" s="1"/>
  <c r="B26" i="13"/>
  <c r="CH26" i="13" s="1"/>
  <c r="CB26" i="13" s="1"/>
  <c r="U26" i="13" s="1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Y20" i="13"/>
  <c r="Y19" i="13"/>
  <c r="CP18" i="13"/>
  <c r="CJ18" i="13"/>
  <c r="Y18" i="13" s="1"/>
  <c r="Y17" i="13"/>
  <c r="CO16" i="13"/>
  <c r="CI16" i="13"/>
  <c r="Y16" i="13" s="1"/>
  <c r="M16" i="13"/>
  <c r="H16" i="13"/>
  <c r="CP15" i="13"/>
  <c r="CO15" i="13"/>
  <c r="CN15" i="13"/>
  <c r="CM15" i="13"/>
  <c r="CL15" i="13"/>
  <c r="CK15" i="13"/>
  <c r="CJ15" i="13"/>
  <c r="CI15" i="13"/>
  <c r="CH15" i="13"/>
  <c r="CG15" i="13"/>
  <c r="CF15" i="13"/>
  <c r="CE15" i="13"/>
  <c r="Y15" i="13" s="1"/>
  <c r="M15" i="13"/>
  <c r="H15" i="13"/>
  <c r="CP14" i="13"/>
  <c r="CO14" i="13"/>
  <c r="CN14" i="13"/>
  <c r="CM14" i="13"/>
  <c r="CL14" i="13"/>
  <c r="CK14" i="13"/>
  <c r="CJ14" i="13"/>
  <c r="CI14" i="13"/>
  <c r="CH14" i="13"/>
  <c r="CG14" i="13"/>
  <c r="CF14" i="13"/>
  <c r="CE14" i="13"/>
  <c r="Y14" i="13"/>
  <c r="M14" i="13"/>
  <c r="H14" i="13"/>
  <c r="CP13" i="13"/>
  <c r="CO13" i="13"/>
  <c r="CN13" i="13"/>
  <c r="CM13" i="13"/>
  <c r="CL13" i="13"/>
  <c r="CK13" i="13"/>
  <c r="CJ13" i="13"/>
  <c r="CI13" i="13"/>
  <c r="CH13" i="13"/>
  <c r="CG13" i="13"/>
  <c r="Y13" i="13" s="1"/>
  <c r="CF13" i="13"/>
  <c r="CE13" i="13"/>
  <c r="M13" i="13"/>
  <c r="H13" i="13"/>
  <c r="CP12" i="13"/>
  <c r="CO12" i="13"/>
  <c r="CN12" i="13"/>
  <c r="CM12" i="13"/>
  <c r="CL12" i="13"/>
  <c r="CK12" i="13"/>
  <c r="CJ12" i="13"/>
  <c r="CI12" i="13"/>
  <c r="CH12" i="13"/>
  <c r="CG12" i="13"/>
  <c r="CF12" i="13"/>
  <c r="CE12" i="13"/>
  <c r="Y12" i="13" s="1"/>
  <c r="M12" i="13"/>
  <c r="H12" i="13"/>
  <c r="H11" i="13" s="1"/>
  <c r="X11" i="13"/>
  <c r="W11" i="13"/>
  <c r="V11" i="13"/>
  <c r="U11" i="13"/>
  <c r="T11" i="13"/>
  <c r="S11" i="13"/>
  <c r="R11" i="13"/>
  <c r="Q11" i="13"/>
  <c r="CH37" i="13" s="1"/>
  <c r="CB37" i="13" s="1"/>
  <c r="M37" i="13" s="1"/>
  <c r="P11" i="13"/>
  <c r="O11" i="13"/>
  <c r="N11" i="13"/>
  <c r="M11" i="13"/>
  <c r="L11" i="13"/>
  <c r="K11" i="13"/>
  <c r="J11" i="13"/>
  <c r="I11" i="13"/>
  <c r="G11" i="13"/>
  <c r="F11" i="13"/>
  <c r="E11" i="13"/>
  <c r="D11" i="13"/>
  <c r="C11" i="13"/>
  <c r="B11" i="13"/>
  <c r="A5" i="13"/>
  <c r="A4" i="13"/>
  <c r="A3" i="13"/>
  <c r="A2" i="13"/>
  <c r="CH66" i="13" l="1"/>
  <c r="CB66" i="13" s="1"/>
  <c r="CI66" i="13"/>
  <c r="CC66" i="13" s="1"/>
  <c r="U27" i="13"/>
  <c r="A202" i="13"/>
  <c r="U28" i="13"/>
  <c r="S61" i="13"/>
  <c r="S62" i="13"/>
  <c r="S63" i="13"/>
  <c r="CI71" i="10"/>
  <c r="CH71" i="10"/>
  <c r="CC71" i="10"/>
  <c r="CB71" i="10"/>
  <c r="E71" i="10" s="1"/>
  <c r="CI70" i="10"/>
  <c r="CH70" i="10"/>
  <c r="CB70" i="10" s="1"/>
  <c r="E70" i="10" s="1"/>
  <c r="CC70" i="10"/>
  <c r="CI69" i="10"/>
  <c r="CC69" i="10" s="1"/>
  <c r="CH69" i="10"/>
  <c r="CB69" i="10" s="1"/>
  <c r="CI66" i="10"/>
  <c r="CC66" i="10" s="1"/>
  <c r="E66" i="10"/>
  <c r="D66" i="10"/>
  <c r="C66" i="10"/>
  <c r="CH66" i="10" s="1"/>
  <c r="CB66" i="10" s="1"/>
  <c r="E65" i="10"/>
  <c r="D65" i="10"/>
  <c r="C65" i="10" s="1"/>
  <c r="E64" i="10"/>
  <c r="D64" i="10"/>
  <c r="C64" i="10" s="1"/>
  <c r="E63" i="10"/>
  <c r="D63" i="10"/>
  <c r="C63" i="10" s="1"/>
  <c r="E62" i="10"/>
  <c r="D62" i="10"/>
  <c r="C62" i="10" s="1"/>
  <c r="E61" i="10"/>
  <c r="D61" i="10"/>
  <c r="C61" i="10" s="1"/>
  <c r="CK56" i="10"/>
  <c r="CJ56" i="10"/>
  <c r="CD56" i="10" s="1"/>
  <c r="CI56" i="10"/>
  <c r="CH56" i="10"/>
  <c r="CE56" i="10"/>
  <c r="CC56" i="10"/>
  <c r="F56" i="10" s="1"/>
  <c r="CB56" i="10"/>
  <c r="CK55" i="10"/>
  <c r="CE55" i="10" s="1"/>
  <c r="CJ55" i="10"/>
  <c r="CI55" i="10"/>
  <c r="CH55" i="10"/>
  <c r="CD55" i="10"/>
  <c r="F55" i="10" s="1"/>
  <c r="CC55" i="10"/>
  <c r="CB55" i="10"/>
  <c r="CK54" i="10"/>
  <c r="CE54" i="10" s="1"/>
  <c r="F54" i="10" s="1"/>
  <c r="CJ54" i="10"/>
  <c r="CD54" i="10"/>
  <c r="B51" i="10"/>
  <c r="B50" i="10"/>
  <c r="CH43" i="10"/>
  <c r="CB43" i="10"/>
  <c r="C43" i="10" s="1"/>
  <c r="B38" i="10"/>
  <c r="CH37" i="10"/>
  <c r="CB37" i="10" s="1"/>
  <c r="B37" i="10"/>
  <c r="CH42" i="10" s="1"/>
  <c r="CB42" i="10" s="1"/>
  <c r="C42" i="10" s="1"/>
  <c r="CC32" i="10"/>
  <c r="CB32" i="10"/>
  <c r="CA32" i="10"/>
  <c r="CI31" i="10"/>
  <c r="CH31" i="10"/>
  <c r="CG31" i="10"/>
  <c r="CC31" i="10"/>
  <c r="CB31" i="10"/>
  <c r="CA31" i="10"/>
  <c r="B28" i="10"/>
  <c r="CJ28" i="10" s="1"/>
  <c r="CD28" i="10" s="1"/>
  <c r="B27" i="10"/>
  <c r="CJ27" i="10" s="1"/>
  <c r="CD27" i="10" s="1"/>
  <c r="B26" i="10"/>
  <c r="CJ26" i="10" s="1"/>
  <c r="CD26" i="10" s="1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Y20" i="10"/>
  <c r="Y19" i="10"/>
  <c r="CP18" i="10"/>
  <c r="CJ18" i="10"/>
  <c r="Y18" i="10"/>
  <c r="Y17" i="10"/>
  <c r="CO16" i="10"/>
  <c r="CI16" i="10"/>
  <c r="Y16" i="10"/>
  <c r="M16" i="10"/>
  <c r="H16" i="10"/>
  <c r="CP15" i="10"/>
  <c r="CO15" i="10"/>
  <c r="CN15" i="10"/>
  <c r="CM15" i="10"/>
  <c r="CL15" i="10"/>
  <c r="CK15" i="10"/>
  <c r="CJ15" i="10"/>
  <c r="CI15" i="10"/>
  <c r="CH15" i="10"/>
  <c r="CG15" i="10"/>
  <c r="Y15" i="10" s="1"/>
  <c r="CF15" i="10"/>
  <c r="CE15" i="10"/>
  <c r="M15" i="10"/>
  <c r="H15" i="10"/>
  <c r="CP14" i="10"/>
  <c r="CO14" i="10"/>
  <c r="CN14" i="10"/>
  <c r="CM14" i="10"/>
  <c r="CL14" i="10"/>
  <c r="CK14" i="10"/>
  <c r="CJ14" i="10"/>
  <c r="CI14" i="10"/>
  <c r="CH14" i="10"/>
  <c r="CG14" i="10"/>
  <c r="CF14" i="10"/>
  <c r="Y14" i="10" s="1"/>
  <c r="CE14" i="10"/>
  <c r="M14" i="10"/>
  <c r="M11" i="10" s="1"/>
  <c r="H14" i="10"/>
  <c r="H11" i="10" s="1"/>
  <c r="CP13" i="10"/>
  <c r="CO13" i="10"/>
  <c r="CN13" i="10"/>
  <c r="CM13" i="10"/>
  <c r="CL13" i="10"/>
  <c r="CK13" i="10"/>
  <c r="CJ13" i="10"/>
  <c r="CI13" i="10"/>
  <c r="CH13" i="10"/>
  <c r="CG13" i="10"/>
  <c r="CF13" i="10"/>
  <c r="CE13" i="10"/>
  <c r="Y13" i="10" s="1"/>
  <c r="M13" i="10"/>
  <c r="H13" i="10"/>
  <c r="CP12" i="10"/>
  <c r="CO12" i="10"/>
  <c r="CN12" i="10"/>
  <c r="CM12" i="10"/>
  <c r="CL12" i="10"/>
  <c r="CK12" i="10"/>
  <c r="CJ12" i="10"/>
  <c r="CI12" i="10"/>
  <c r="CH12" i="10"/>
  <c r="CG12" i="10"/>
  <c r="CF12" i="10"/>
  <c r="CE12" i="10"/>
  <c r="Y12" i="10"/>
  <c r="M12" i="10"/>
  <c r="H12" i="10"/>
  <c r="X11" i="10"/>
  <c r="W11" i="10"/>
  <c r="V11" i="10"/>
  <c r="U11" i="10"/>
  <c r="T11" i="10"/>
  <c r="S11" i="10"/>
  <c r="R11" i="10"/>
  <c r="Q11" i="10"/>
  <c r="P11" i="10"/>
  <c r="CI37" i="10" s="1"/>
  <c r="CC37" i="10" s="1"/>
  <c r="O11" i="10"/>
  <c r="N11" i="10"/>
  <c r="L11" i="10"/>
  <c r="K11" i="10"/>
  <c r="J11" i="10"/>
  <c r="I11" i="10"/>
  <c r="G11" i="10"/>
  <c r="F11" i="10"/>
  <c r="E11" i="10"/>
  <c r="D11" i="10"/>
  <c r="C11" i="10"/>
  <c r="B11" i="10"/>
  <c r="A5" i="10"/>
  <c r="A4" i="10"/>
  <c r="A3" i="10"/>
  <c r="A2" i="10"/>
  <c r="S66" i="13" l="1"/>
  <c r="B202" i="13"/>
  <c r="CI61" i="10"/>
  <c r="CC61" i="10" s="1"/>
  <c r="CH61" i="10"/>
  <c r="CB61" i="10" s="1"/>
  <c r="S61" i="10" s="1"/>
  <c r="CI63" i="10"/>
  <c r="CC63" i="10" s="1"/>
  <c r="CH63" i="10"/>
  <c r="CB63" i="10" s="1"/>
  <c r="M37" i="10"/>
  <c r="A202" i="10"/>
  <c r="CH62" i="10"/>
  <c r="CB62" i="10" s="1"/>
  <c r="S62" i="10" s="1"/>
  <c r="CI62" i="10"/>
  <c r="CC62" i="10" s="1"/>
  <c r="S66" i="10"/>
  <c r="E69" i="10"/>
  <c r="CH28" i="10"/>
  <c r="CB28" i="10" s="1"/>
  <c r="U28" i="10" s="1"/>
  <c r="CI26" i="10"/>
  <c r="CC26" i="10" s="1"/>
  <c r="CI27" i="10"/>
  <c r="CC27" i="10" s="1"/>
  <c r="CI28" i="10"/>
  <c r="CC28" i="10" s="1"/>
  <c r="B25" i="10"/>
  <c r="CH26" i="10"/>
  <c r="CB26" i="10" s="1"/>
  <c r="U26" i="10" s="1"/>
  <c r="CH27" i="10"/>
  <c r="CB27" i="10" s="1"/>
  <c r="U27" i="10" s="1"/>
  <c r="S63" i="10" l="1"/>
  <c r="B202" i="10"/>
  <c r="CI71" i="11" l="1"/>
  <c r="CC71" i="11" s="1"/>
  <c r="E71" i="11" s="1"/>
  <c r="CH71" i="11"/>
  <c r="CB71" i="11"/>
  <c r="CI70" i="11"/>
  <c r="CH70" i="11"/>
  <c r="CC70" i="11"/>
  <c r="CB70" i="11"/>
  <c r="E70" i="11" s="1"/>
  <c r="CI69" i="11"/>
  <c r="CH69" i="11"/>
  <c r="CB69" i="11" s="1"/>
  <c r="E69" i="11" s="1"/>
  <c r="CC69" i="11"/>
  <c r="E66" i="11"/>
  <c r="D66" i="11"/>
  <c r="C66" i="11" s="1"/>
  <c r="E65" i="11"/>
  <c r="D65" i="11"/>
  <c r="C65" i="11" s="1"/>
  <c r="E64" i="11"/>
  <c r="D64" i="11"/>
  <c r="C64" i="11"/>
  <c r="E63" i="11"/>
  <c r="D63" i="11"/>
  <c r="C63" i="11"/>
  <c r="CH63" i="11" s="1"/>
  <c r="CB63" i="11" s="1"/>
  <c r="E62" i="11"/>
  <c r="D62" i="11"/>
  <c r="C62" i="11"/>
  <c r="CH62" i="11" s="1"/>
  <c r="CB62" i="11" s="1"/>
  <c r="E61" i="11"/>
  <c r="D61" i="11"/>
  <c r="C61" i="11"/>
  <c r="CH61" i="11" s="1"/>
  <c r="CB61" i="11" s="1"/>
  <c r="CK56" i="11"/>
  <c r="CJ56" i="11"/>
  <c r="CI56" i="11"/>
  <c r="CH56" i="11"/>
  <c r="CE56" i="11"/>
  <c r="CD56" i="11"/>
  <c r="CC56" i="11"/>
  <c r="CB56" i="11"/>
  <c r="F56" i="11" s="1"/>
  <c r="CK55" i="11"/>
  <c r="CJ55" i="11"/>
  <c r="CI55" i="11"/>
  <c r="CH55" i="11"/>
  <c r="CE55" i="11"/>
  <c r="CD55" i="11"/>
  <c r="CC55" i="11"/>
  <c r="CB55" i="11"/>
  <c r="F55" i="11" s="1"/>
  <c r="CK54" i="11"/>
  <c r="CE54" i="11" s="1"/>
  <c r="CJ54" i="11"/>
  <c r="CD54" i="11" s="1"/>
  <c r="B51" i="11"/>
  <c r="B50" i="11"/>
  <c r="CH42" i="11"/>
  <c r="CB42" i="11" s="1"/>
  <c r="C42" i="11" s="1"/>
  <c r="B38" i="11"/>
  <c r="CH43" i="11" s="1"/>
  <c r="CB43" i="11" s="1"/>
  <c r="C43" i="11" s="1"/>
  <c r="B37" i="11"/>
  <c r="CC32" i="11"/>
  <c r="CB32" i="11"/>
  <c r="CA32" i="11"/>
  <c r="CI31" i="11"/>
  <c r="CH31" i="11"/>
  <c r="CG31" i="11"/>
  <c r="CC31" i="11"/>
  <c r="CB31" i="11"/>
  <c r="CA31" i="11"/>
  <c r="CJ28" i="11"/>
  <c r="CD28" i="11" s="1"/>
  <c r="B28" i="11"/>
  <c r="CH28" i="11" s="1"/>
  <c r="CB28" i="11" s="1"/>
  <c r="CJ27" i="11"/>
  <c r="CD27" i="11" s="1"/>
  <c r="B27" i="11"/>
  <c r="CH27" i="11" s="1"/>
  <c r="CB27" i="11" s="1"/>
  <c r="CJ26" i="11"/>
  <c r="CD26" i="11" s="1"/>
  <c r="B26" i="11"/>
  <c r="CH26" i="11" s="1"/>
  <c r="CB26" i="11" s="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Y20" i="11"/>
  <c r="Y19" i="11"/>
  <c r="CP18" i="11"/>
  <c r="CJ18" i="11"/>
  <c r="Y18" i="11"/>
  <c r="Y17" i="11"/>
  <c r="CO16" i="11"/>
  <c r="CI16" i="11"/>
  <c r="Y16" i="11"/>
  <c r="M16" i="11"/>
  <c r="H16" i="11"/>
  <c r="CP15" i="11"/>
  <c r="CO15" i="11"/>
  <c r="CN15" i="11"/>
  <c r="CM15" i="11"/>
  <c r="CL15" i="11"/>
  <c r="CK15" i="11"/>
  <c r="CJ15" i="11"/>
  <c r="CI15" i="11"/>
  <c r="CH15" i="11"/>
  <c r="CG15" i="11"/>
  <c r="CF15" i="11"/>
  <c r="Y15" i="11" s="1"/>
  <c r="CE15" i="11"/>
  <c r="M15" i="11"/>
  <c r="H15" i="11"/>
  <c r="CP14" i="11"/>
  <c r="CO14" i="11"/>
  <c r="CN14" i="11"/>
  <c r="CM14" i="11"/>
  <c r="CL14" i="11"/>
  <c r="CK14" i="11"/>
  <c r="CJ14" i="11"/>
  <c r="CI14" i="11"/>
  <c r="CH14" i="11"/>
  <c r="CG14" i="11"/>
  <c r="CF14" i="11"/>
  <c r="CE14" i="11"/>
  <c r="Y14" i="11" s="1"/>
  <c r="M14" i="11"/>
  <c r="H14" i="11"/>
  <c r="H11" i="11" s="1"/>
  <c r="CP13" i="11"/>
  <c r="CO13" i="11"/>
  <c r="CN13" i="11"/>
  <c r="CM13" i="11"/>
  <c r="CL13" i="11"/>
  <c r="CK13" i="11"/>
  <c r="CJ13" i="11"/>
  <c r="CI13" i="11"/>
  <c r="CH13" i="11"/>
  <c r="CG13" i="11"/>
  <c r="CF13" i="11"/>
  <c r="CE13" i="11"/>
  <c r="Y13" i="11"/>
  <c r="M13" i="11"/>
  <c r="H13" i="11"/>
  <c r="CP12" i="11"/>
  <c r="CO12" i="11"/>
  <c r="CN12" i="11"/>
  <c r="CM12" i="11"/>
  <c r="CL12" i="11"/>
  <c r="CK12" i="11"/>
  <c r="CJ12" i="11"/>
  <c r="CI12" i="11"/>
  <c r="CH12" i="11"/>
  <c r="CG12" i="11"/>
  <c r="Y12" i="11" s="1"/>
  <c r="CF12" i="11"/>
  <c r="CE12" i="11"/>
  <c r="M12" i="11"/>
  <c r="M11" i="11" s="1"/>
  <c r="H12" i="11"/>
  <c r="X11" i="11"/>
  <c r="W11" i="11"/>
  <c r="V11" i="11"/>
  <c r="U11" i="11"/>
  <c r="T11" i="11"/>
  <c r="S11" i="11"/>
  <c r="R11" i="11"/>
  <c r="Q11" i="11"/>
  <c r="CH37" i="11" s="1"/>
  <c r="CB37" i="11" s="1"/>
  <c r="P11" i="11"/>
  <c r="CI37" i="11" s="1"/>
  <c r="CC37" i="11" s="1"/>
  <c r="O11" i="11"/>
  <c r="N11" i="11"/>
  <c r="L11" i="11"/>
  <c r="K11" i="11"/>
  <c r="J11" i="11"/>
  <c r="I11" i="11"/>
  <c r="G11" i="11"/>
  <c r="F11" i="11"/>
  <c r="E11" i="11"/>
  <c r="D11" i="11"/>
  <c r="C11" i="11"/>
  <c r="B11" i="11"/>
  <c r="A202" i="11" s="1"/>
  <c r="A5" i="11"/>
  <c r="A4" i="11"/>
  <c r="A3" i="11"/>
  <c r="A2" i="11"/>
  <c r="U27" i="11" l="1"/>
  <c r="U26" i="11"/>
  <c r="F54" i="11"/>
  <c r="S63" i="11"/>
  <c r="CI66" i="11"/>
  <c r="CC66" i="11" s="1"/>
  <c r="CH66" i="11"/>
  <c r="CB66" i="11" s="1"/>
  <c r="M37" i="11"/>
  <c r="B202" i="11"/>
  <c r="CI26" i="11"/>
  <c r="CC26" i="11" s="1"/>
  <c r="CI27" i="11"/>
  <c r="CC27" i="11" s="1"/>
  <c r="CI28" i="11"/>
  <c r="CC28" i="11" s="1"/>
  <c r="U28" i="11" s="1"/>
  <c r="CI61" i="11"/>
  <c r="CC61" i="11" s="1"/>
  <c r="S61" i="11" s="1"/>
  <c r="CI62" i="11"/>
  <c r="CC62" i="11" s="1"/>
  <c r="S62" i="11" s="1"/>
  <c r="CI63" i="11"/>
  <c r="CC63" i="11" s="1"/>
  <c r="B25" i="11"/>
  <c r="S66" i="11" l="1"/>
  <c r="CI71" i="9" l="1"/>
  <c r="CC71" i="9" s="1"/>
  <c r="E71" i="9" s="1"/>
  <c r="CH71" i="9"/>
  <c r="CB71" i="9"/>
  <c r="CI70" i="9"/>
  <c r="CH70" i="9"/>
  <c r="CC70" i="9"/>
  <c r="CB70" i="9"/>
  <c r="E70" i="9" s="1"/>
  <c r="CI69" i="9"/>
  <c r="CH69" i="9"/>
  <c r="CB69" i="9" s="1"/>
  <c r="E69" i="9" s="1"/>
  <c r="CC69" i="9"/>
  <c r="E66" i="9"/>
  <c r="D66" i="9"/>
  <c r="C66" i="9" s="1"/>
  <c r="E65" i="9"/>
  <c r="D65" i="9"/>
  <c r="C65" i="9" s="1"/>
  <c r="E64" i="9"/>
  <c r="D64" i="9"/>
  <c r="C64" i="9"/>
  <c r="E63" i="9"/>
  <c r="D63" i="9"/>
  <c r="C63" i="9"/>
  <c r="CH63" i="9" s="1"/>
  <c r="CB63" i="9" s="1"/>
  <c r="E62" i="9"/>
  <c r="D62" i="9"/>
  <c r="C62" i="9"/>
  <c r="CH62" i="9" s="1"/>
  <c r="CB62" i="9" s="1"/>
  <c r="E61" i="9"/>
  <c r="D61" i="9"/>
  <c r="C61" i="9"/>
  <c r="CH61" i="9" s="1"/>
  <c r="CB61" i="9" s="1"/>
  <c r="CK56" i="9"/>
  <c r="CJ56" i="9"/>
  <c r="CI56" i="9"/>
  <c r="CH56" i="9"/>
  <c r="CE56" i="9"/>
  <c r="CD56" i="9"/>
  <c r="CC56" i="9"/>
  <c r="CB56" i="9"/>
  <c r="F56" i="9" s="1"/>
  <c r="CK55" i="9"/>
  <c r="CJ55" i="9"/>
  <c r="CI55" i="9"/>
  <c r="CH55" i="9"/>
  <c r="CE55" i="9"/>
  <c r="CD55" i="9"/>
  <c r="CC55" i="9"/>
  <c r="CB55" i="9"/>
  <c r="F55" i="9" s="1"/>
  <c r="CK54" i="9"/>
  <c r="CE54" i="9" s="1"/>
  <c r="CJ54" i="9"/>
  <c r="CD54" i="9" s="1"/>
  <c r="B51" i="9"/>
  <c r="B50" i="9"/>
  <c r="B38" i="9"/>
  <c r="CH43" i="9" s="1"/>
  <c r="CB43" i="9" s="1"/>
  <c r="C43" i="9" s="1"/>
  <c r="B37" i="9"/>
  <c r="CH42" i="9" s="1"/>
  <c r="CB42" i="9" s="1"/>
  <c r="C42" i="9" s="1"/>
  <c r="CC32" i="9"/>
  <c r="CB32" i="9"/>
  <c r="CA32" i="9"/>
  <c r="CI31" i="9"/>
  <c r="CH31" i="9"/>
  <c r="CG31" i="9"/>
  <c r="CC31" i="9"/>
  <c r="CB31" i="9"/>
  <c r="CA31" i="9"/>
  <c r="CJ28" i="9"/>
  <c r="CD28" i="9" s="1"/>
  <c r="B28" i="9"/>
  <c r="CH28" i="9" s="1"/>
  <c r="CB28" i="9" s="1"/>
  <c r="CJ27" i="9"/>
  <c r="CD27" i="9" s="1"/>
  <c r="B27" i="9"/>
  <c r="CH27" i="9" s="1"/>
  <c r="CB27" i="9" s="1"/>
  <c r="CJ26" i="9"/>
  <c r="CD26" i="9" s="1"/>
  <c r="B26" i="9"/>
  <c r="CH26" i="9" s="1"/>
  <c r="CB26" i="9" s="1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Y20" i="9"/>
  <c r="Y19" i="9"/>
  <c r="CP18" i="9"/>
  <c r="CJ18" i="9"/>
  <c r="Y18" i="9"/>
  <c r="Y17" i="9"/>
  <c r="CO16" i="9"/>
  <c r="CI16" i="9"/>
  <c r="Y16" i="9"/>
  <c r="M16" i="9"/>
  <c r="H16" i="9"/>
  <c r="CP15" i="9"/>
  <c r="CO15" i="9"/>
  <c r="CN15" i="9"/>
  <c r="CM15" i="9"/>
  <c r="CL15" i="9"/>
  <c r="CK15" i="9"/>
  <c r="CJ15" i="9"/>
  <c r="CI15" i="9"/>
  <c r="CH15" i="9"/>
  <c r="CG15" i="9"/>
  <c r="CF15" i="9"/>
  <c r="Y15" i="9" s="1"/>
  <c r="CE15" i="9"/>
  <c r="M15" i="9"/>
  <c r="H15" i="9"/>
  <c r="CP14" i="9"/>
  <c r="CO14" i="9"/>
  <c r="CN14" i="9"/>
  <c r="CM14" i="9"/>
  <c r="CL14" i="9"/>
  <c r="CK14" i="9"/>
  <c r="CJ14" i="9"/>
  <c r="CI14" i="9"/>
  <c r="CH14" i="9"/>
  <c r="CG14" i="9"/>
  <c r="CF14" i="9"/>
  <c r="CE14" i="9"/>
  <c r="Y14" i="9" s="1"/>
  <c r="M14" i="9"/>
  <c r="H14" i="9"/>
  <c r="H11" i="9" s="1"/>
  <c r="CP13" i="9"/>
  <c r="CO13" i="9"/>
  <c r="CN13" i="9"/>
  <c r="CM13" i="9"/>
  <c r="CL13" i="9"/>
  <c r="CK13" i="9"/>
  <c r="CJ13" i="9"/>
  <c r="CI13" i="9"/>
  <c r="CH13" i="9"/>
  <c r="CG13" i="9"/>
  <c r="CF13" i="9"/>
  <c r="CE13" i="9"/>
  <c r="Y13" i="9"/>
  <c r="M13" i="9"/>
  <c r="H13" i="9"/>
  <c r="CP12" i="9"/>
  <c r="CO12" i="9"/>
  <c r="CN12" i="9"/>
  <c r="CM12" i="9"/>
  <c r="CL12" i="9"/>
  <c r="CK12" i="9"/>
  <c r="CJ12" i="9"/>
  <c r="CI12" i="9"/>
  <c r="CH12" i="9"/>
  <c r="CG12" i="9"/>
  <c r="Y12" i="9" s="1"/>
  <c r="CF12" i="9"/>
  <c r="CE12" i="9"/>
  <c r="M12" i="9"/>
  <c r="M11" i="9" s="1"/>
  <c r="H12" i="9"/>
  <c r="X11" i="9"/>
  <c r="W11" i="9"/>
  <c r="V11" i="9"/>
  <c r="U11" i="9"/>
  <c r="T11" i="9"/>
  <c r="S11" i="9"/>
  <c r="R11" i="9"/>
  <c r="Q11" i="9"/>
  <c r="CH37" i="9" s="1"/>
  <c r="CB37" i="9" s="1"/>
  <c r="P11" i="9"/>
  <c r="CI37" i="9" s="1"/>
  <c r="CC37" i="9" s="1"/>
  <c r="O11" i="9"/>
  <c r="N11" i="9"/>
  <c r="L11" i="9"/>
  <c r="K11" i="9"/>
  <c r="J11" i="9"/>
  <c r="I11" i="9"/>
  <c r="G11" i="9"/>
  <c r="F11" i="9"/>
  <c r="E11" i="9"/>
  <c r="D11" i="9"/>
  <c r="C11" i="9"/>
  <c r="B11" i="9"/>
  <c r="A202" i="9" s="1"/>
  <c r="A5" i="9"/>
  <c r="A4" i="9"/>
  <c r="A3" i="9"/>
  <c r="A2" i="9"/>
  <c r="M37" i="9" l="1"/>
  <c r="F54" i="9"/>
  <c r="CI66" i="9"/>
  <c r="CC66" i="9" s="1"/>
  <c r="CH66" i="9"/>
  <c r="CB66" i="9" s="1"/>
  <c r="S66" i="9" s="1"/>
  <c r="S62" i="9"/>
  <c r="CI26" i="9"/>
  <c r="CC26" i="9" s="1"/>
  <c r="U26" i="9" s="1"/>
  <c r="CI27" i="9"/>
  <c r="CC27" i="9" s="1"/>
  <c r="U27" i="9" s="1"/>
  <c r="CI28" i="9"/>
  <c r="CC28" i="9" s="1"/>
  <c r="U28" i="9" s="1"/>
  <c r="CI61" i="9"/>
  <c r="CC61" i="9" s="1"/>
  <c r="S61" i="9" s="1"/>
  <c r="CI62" i="9"/>
  <c r="CC62" i="9" s="1"/>
  <c r="CI63" i="9"/>
  <c r="CC63" i="9" s="1"/>
  <c r="S63" i="9" s="1"/>
  <c r="B25" i="9"/>
  <c r="B202" i="9" l="1"/>
  <c r="CI71" i="8" l="1"/>
  <c r="CH71" i="8"/>
  <c r="CB71" i="8" s="1"/>
  <c r="E71" i="8" s="1"/>
  <c r="CC71" i="8"/>
  <c r="CI70" i="8"/>
  <c r="CC70" i="8" s="1"/>
  <c r="CH70" i="8"/>
  <c r="CB70" i="8" s="1"/>
  <c r="E70" i="8" s="1"/>
  <c r="CI69" i="8"/>
  <c r="CC69" i="8" s="1"/>
  <c r="E69" i="8" s="1"/>
  <c r="CH69" i="8"/>
  <c r="CB69" i="8"/>
  <c r="E66" i="8"/>
  <c r="D66" i="8"/>
  <c r="C66" i="8"/>
  <c r="CI66" i="8" s="1"/>
  <c r="CC66" i="8" s="1"/>
  <c r="E65" i="8"/>
  <c r="D65" i="8"/>
  <c r="C65" i="8"/>
  <c r="E64" i="8"/>
  <c r="C64" i="8" s="1"/>
  <c r="D64" i="8"/>
  <c r="E63" i="8"/>
  <c r="C63" i="8" s="1"/>
  <c r="D63" i="8"/>
  <c r="E62" i="8"/>
  <c r="C62" i="8" s="1"/>
  <c r="D62" i="8"/>
  <c r="E61" i="8"/>
  <c r="C61" i="8" s="1"/>
  <c r="D61" i="8"/>
  <c r="CK56" i="8"/>
  <c r="CJ56" i="8"/>
  <c r="CI56" i="8"/>
  <c r="CH56" i="8"/>
  <c r="CE56" i="8"/>
  <c r="CD56" i="8"/>
  <c r="F56" i="8" s="1"/>
  <c r="CC56" i="8"/>
  <c r="CB56" i="8"/>
  <c r="CK55" i="8"/>
  <c r="CJ55" i="8"/>
  <c r="CI55" i="8"/>
  <c r="CH55" i="8"/>
  <c r="CE55" i="8"/>
  <c r="CD55" i="8"/>
  <c r="CC55" i="8"/>
  <c r="CB55" i="8"/>
  <c r="F55" i="8"/>
  <c r="CK54" i="8"/>
  <c r="CJ54" i="8"/>
  <c r="CE54" i="8"/>
  <c r="CD54" i="8"/>
  <c r="F54" i="8" s="1"/>
  <c r="B51" i="8"/>
  <c r="B50" i="8"/>
  <c r="CH43" i="8"/>
  <c r="CB43" i="8" s="1"/>
  <c r="C43" i="8" s="1"/>
  <c r="B38" i="8"/>
  <c r="CH37" i="8"/>
  <c r="CB37" i="8" s="1"/>
  <c r="B37" i="8"/>
  <c r="CH42" i="8" s="1"/>
  <c r="CB42" i="8" s="1"/>
  <c r="C42" i="8" s="1"/>
  <c r="CC32" i="8"/>
  <c r="CB32" i="8"/>
  <c r="CA32" i="8"/>
  <c r="CI31" i="8"/>
  <c r="CH31" i="8"/>
  <c r="CG31" i="8"/>
  <c r="CC31" i="8"/>
  <c r="CB31" i="8"/>
  <c r="CA31" i="8"/>
  <c r="CJ28" i="8"/>
  <c r="CD28" i="8" s="1"/>
  <c r="CI28" i="8"/>
  <c r="CC28" i="8" s="1"/>
  <c r="CH28" i="8"/>
  <c r="CB28" i="8" s="1"/>
  <c r="U28" i="8" s="1"/>
  <c r="B28" i="8"/>
  <c r="CJ27" i="8"/>
  <c r="CD27" i="8" s="1"/>
  <c r="CI27" i="8"/>
  <c r="CC27" i="8" s="1"/>
  <c r="CH27" i="8"/>
  <c r="CB27" i="8" s="1"/>
  <c r="U27" i="8" s="1"/>
  <c r="B27" i="8"/>
  <c r="CJ26" i="8"/>
  <c r="CD26" i="8" s="1"/>
  <c r="CI26" i="8"/>
  <c r="CC26" i="8" s="1"/>
  <c r="CH26" i="8"/>
  <c r="CB26" i="8" s="1"/>
  <c r="U26" i="8" s="1"/>
  <c r="B26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Y20" i="8"/>
  <c r="Y19" i="8"/>
  <c r="CP18" i="8"/>
  <c r="CJ18" i="8"/>
  <c r="Y18" i="8" s="1"/>
  <c r="Y17" i="8"/>
  <c r="CO16" i="8"/>
  <c r="CI16" i="8"/>
  <c r="Y16" i="8" s="1"/>
  <c r="M16" i="8"/>
  <c r="H16" i="8"/>
  <c r="CP15" i="8"/>
  <c r="CO15" i="8"/>
  <c r="CN15" i="8"/>
  <c r="CM15" i="8"/>
  <c r="CL15" i="8"/>
  <c r="CK15" i="8"/>
  <c r="CJ15" i="8"/>
  <c r="CI15" i="8"/>
  <c r="CH15" i="8"/>
  <c r="CG15" i="8"/>
  <c r="CF15" i="8"/>
  <c r="CE15" i="8"/>
  <c r="Y15" i="8"/>
  <c r="M15" i="8"/>
  <c r="H15" i="8"/>
  <c r="CP14" i="8"/>
  <c r="CO14" i="8"/>
  <c r="CN14" i="8"/>
  <c r="CM14" i="8"/>
  <c r="CL14" i="8"/>
  <c r="CK14" i="8"/>
  <c r="CJ14" i="8"/>
  <c r="CI14" i="8"/>
  <c r="CH14" i="8"/>
  <c r="CG14" i="8"/>
  <c r="Y14" i="8" s="1"/>
  <c r="CF14" i="8"/>
  <c r="CE14" i="8"/>
  <c r="M14" i="8"/>
  <c r="M11" i="8" s="1"/>
  <c r="H14" i="8"/>
  <c r="CP13" i="8"/>
  <c r="CO13" i="8"/>
  <c r="CN13" i="8"/>
  <c r="CM13" i="8"/>
  <c r="CL13" i="8"/>
  <c r="CK13" i="8"/>
  <c r="CJ13" i="8"/>
  <c r="CI13" i="8"/>
  <c r="CH13" i="8"/>
  <c r="CG13" i="8"/>
  <c r="CF13" i="8"/>
  <c r="Y13" i="8" s="1"/>
  <c r="CE13" i="8"/>
  <c r="M13" i="8"/>
  <c r="H13" i="8"/>
  <c r="CP12" i="8"/>
  <c r="CO12" i="8"/>
  <c r="CN12" i="8"/>
  <c r="CM12" i="8"/>
  <c r="CL12" i="8"/>
  <c r="CK12" i="8"/>
  <c r="CJ12" i="8"/>
  <c r="CI12" i="8"/>
  <c r="CH12" i="8"/>
  <c r="CG12" i="8"/>
  <c r="CF12" i="8"/>
  <c r="CE12" i="8"/>
  <c r="Y12" i="8" s="1"/>
  <c r="M12" i="8"/>
  <c r="H12" i="8"/>
  <c r="X11" i="8"/>
  <c r="W11" i="8"/>
  <c r="V11" i="8"/>
  <c r="U11" i="8"/>
  <c r="T11" i="8"/>
  <c r="S11" i="8"/>
  <c r="R11" i="8"/>
  <c r="Q11" i="8"/>
  <c r="P11" i="8"/>
  <c r="CI37" i="8" s="1"/>
  <c r="CC37" i="8" s="1"/>
  <c r="O11" i="8"/>
  <c r="N11" i="8"/>
  <c r="L11" i="8"/>
  <c r="K11" i="8"/>
  <c r="J11" i="8"/>
  <c r="I11" i="8"/>
  <c r="H11" i="8"/>
  <c r="G11" i="8"/>
  <c r="F11" i="8"/>
  <c r="E11" i="8"/>
  <c r="D11" i="8"/>
  <c r="C11" i="8"/>
  <c r="B11" i="8"/>
  <c r="A5" i="8"/>
  <c r="A4" i="8"/>
  <c r="A3" i="8"/>
  <c r="A2" i="8"/>
  <c r="M37" i="8" l="1"/>
  <c r="CI62" i="8"/>
  <c r="CC62" i="8" s="1"/>
  <c r="CH62" i="8"/>
  <c r="CB62" i="8" s="1"/>
  <c r="S62" i="8" s="1"/>
  <c r="A202" i="8"/>
  <c r="CI61" i="8"/>
  <c r="CC61" i="8" s="1"/>
  <c r="CH61" i="8"/>
  <c r="CB61" i="8" s="1"/>
  <c r="S61" i="8" s="1"/>
  <c r="CI63" i="8"/>
  <c r="CC63" i="8" s="1"/>
  <c r="CH63" i="8"/>
  <c r="CB63" i="8" s="1"/>
  <c r="CH66" i="8"/>
  <c r="CB66" i="8" s="1"/>
  <c r="S66" i="8" s="1"/>
  <c r="S63" i="8" l="1"/>
  <c r="B202" i="8"/>
  <c r="CI71" i="7" l="1"/>
  <c r="CC71" i="7" s="1"/>
  <c r="E71" i="7" s="1"/>
  <c r="CH71" i="7"/>
  <c r="CB71" i="7"/>
  <c r="CI70" i="7"/>
  <c r="CH70" i="7"/>
  <c r="CC70" i="7"/>
  <c r="CB70" i="7"/>
  <c r="E70" i="7" s="1"/>
  <c r="CI69" i="7"/>
  <c r="CH69" i="7"/>
  <c r="CB69" i="7" s="1"/>
  <c r="E69" i="7" s="1"/>
  <c r="CC69" i="7"/>
  <c r="E66" i="7"/>
  <c r="C66" i="7" s="1"/>
  <c r="D66" i="7"/>
  <c r="E65" i="7"/>
  <c r="D65" i="7"/>
  <c r="C65" i="7" s="1"/>
  <c r="E64" i="7"/>
  <c r="D64" i="7"/>
  <c r="C64" i="7"/>
  <c r="E63" i="7"/>
  <c r="D63" i="7"/>
  <c r="C63" i="7"/>
  <c r="CH63" i="7" s="1"/>
  <c r="CB63" i="7" s="1"/>
  <c r="E62" i="7"/>
  <c r="D62" i="7"/>
  <c r="C62" i="7"/>
  <c r="CH62" i="7" s="1"/>
  <c r="CB62" i="7" s="1"/>
  <c r="E61" i="7"/>
  <c r="D61" i="7"/>
  <c r="C61" i="7"/>
  <c r="CH61" i="7" s="1"/>
  <c r="CB61" i="7" s="1"/>
  <c r="CK56" i="7"/>
  <c r="CJ56" i="7"/>
  <c r="CI56" i="7"/>
  <c r="CH56" i="7"/>
  <c r="CE56" i="7"/>
  <c r="CD56" i="7"/>
  <c r="CC56" i="7"/>
  <c r="CB56" i="7"/>
  <c r="F56" i="7" s="1"/>
  <c r="CK55" i="7"/>
  <c r="CJ55" i="7"/>
  <c r="CI55" i="7"/>
  <c r="CH55" i="7"/>
  <c r="CE55" i="7"/>
  <c r="CD55" i="7"/>
  <c r="CC55" i="7"/>
  <c r="CB55" i="7"/>
  <c r="F55" i="7" s="1"/>
  <c r="CK54" i="7"/>
  <c r="CE54" i="7" s="1"/>
  <c r="CJ54" i="7"/>
  <c r="CD54" i="7" s="1"/>
  <c r="F54" i="7" s="1"/>
  <c r="B51" i="7"/>
  <c r="B50" i="7"/>
  <c r="B38" i="7"/>
  <c r="CH43" i="7" s="1"/>
  <c r="CB43" i="7" s="1"/>
  <c r="C43" i="7" s="1"/>
  <c r="B37" i="7"/>
  <c r="CH42" i="7" s="1"/>
  <c r="CB42" i="7" s="1"/>
  <c r="C42" i="7" s="1"/>
  <c r="CC32" i="7"/>
  <c r="CB32" i="7"/>
  <c r="CA32" i="7"/>
  <c r="CI31" i="7"/>
  <c r="CH31" i="7"/>
  <c r="CG31" i="7"/>
  <c r="CC31" i="7"/>
  <c r="CB31" i="7"/>
  <c r="CA31" i="7"/>
  <c r="CJ28" i="7"/>
  <c r="CD28" i="7" s="1"/>
  <c r="B28" i="7"/>
  <c r="CH28" i="7" s="1"/>
  <c r="CB28" i="7" s="1"/>
  <c r="CJ27" i="7"/>
  <c r="CD27" i="7" s="1"/>
  <c r="B27" i="7"/>
  <c r="CH27" i="7" s="1"/>
  <c r="CB27" i="7" s="1"/>
  <c r="CJ26" i="7"/>
  <c r="CD26" i="7" s="1"/>
  <c r="B26" i="7"/>
  <c r="CH26" i="7" s="1"/>
  <c r="CB26" i="7" s="1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Y20" i="7"/>
  <c r="Y19" i="7"/>
  <c r="CP18" i="7"/>
  <c r="CJ18" i="7"/>
  <c r="Y18" i="7"/>
  <c r="Y17" i="7"/>
  <c r="CO16" i="7"/>
  <c r="CI16" i="7"/>
  <c r="Y16" i="7"/>
  <c r="M16" i="7"/>
  <c r="H16" i="7"/>
  <c r="CP15" i="7"/>
  <c r="CO15" i="7"/>
  <c r="CN15" i="7"/>
  <c r="CM15" i="7"/>
  <c r="CL15" i="7"/>
  <c r="CK15" i="7"/>
  <c r="CJ15" i="7"/>
  <c r="CI15" i="7"/>
  <c r="CH15" i="7"/>
  <c r="CG15" i="7"/>
  <c r="CF15" i="7"/>
  <c r="Y15" i="7" s="1"/>
  <c r="CE15" i="7"/>
  <c r="M15" i="7"/>
  <c r="H15" i="7"/>
  <c r="CP14" i="7"/>
  <c r="CO14" i="7"/>
  <c r="CN14" i="7"/>
  <c r="CM14" i="7"/>
  <c r="CL14" i="7"/>
  <c r="CK14" i="7"/>
  <c r="CJ14" i="7"/>
  <c r="CI14" i="7"/>
  <c r="CH14" i="7"/>
  <c r="CG14" i="7"/>
  <c r="CF14" i="7"/>
  <c r="CE14" i="7"/>
  <c r="Y14" i="7" s="1"/>
  <c r="M14" i="7"/>
  <c r="H14" i="7"/>
  <c r="H11" i="7" s="1"/>
  <c r="CP13" i="7"/>
  <c r="CO13" i="7"/>
  <c r="CN13" i="7"/>
  <c r="CM13" i="7"/>
  <c r="CL13" i="7"/>
  <c r="CK13" i="7"/>
  <c r="CJ13" i="7"/>
  <c r="CI13" i="7"/>
  <c r="CH13" i="7"/>
  <c r="CG13" i="7"/>
  <c r="CF13" i="7"/>
  <c r="CE13" i="7"/>
  <c r="Y13" i="7"/>
  <c r="M13" i="7"/>
  <c r="H13" i="7"/>
  <c r="CP12" i="7"/>
  <c r="CO12" i="7"/>
  <c r="CN12" i="7"/>
  <c r="CM12" i="7"/>
  <c r="CL12" i="7"/>
  <c r="CK12" i="7"/>
  <c r="CJ12" i="7"/>
  <c r="CI12" i="7"/>
  <c r="CH12" i="7"/>
  <c r="CG12" i="7"/>
  <c r="Y12" i="7" s="1"/>
  <c r="CF12" i="7"/>
  <c r="CE12" i="7"/>
  <c r="M12" i="7"/>
  <c r="M11" i="7" s="1"/>
  <c r="H12" i="7"/>
  <c r="X11" i="7"/>
  <c r="W11" i="7"/>
  <c r="V11" i="7"/>
  <c r="U11" i="7"/>
  <c r="T11" i="7"/>
  <c r="S11" i="7"/>
  <c r="R11" i="7"/>
  <c r="Q11" i="7"/>
  <c r="CH37" i="7" s="1"/>
  <c r="CB37" i="7" s="1"/>
  <c r="P11" i="7"/>
  <c r="CI37" i="7" s="1"/>
  <c r="CC37" i="7" s="1"/>
  <c r="O11" i="7"/>
  <c r="N11" i="7"/>
  <c r="L11" i="7"/>
  <c r="K11" i="7"/>
  <c r="J11" i="7"/>
  <c r="I11" i="7"/>
  <c r="G11" i="7"/>
  <c r="F11" i="7"/>
  <c r="E11" i="7"/>
  <c r="D11" i="7"/>
  <c r="C11" i="7"/>
  <c r="B11" i="7"/>
  <c r="A5" i="7"/>
  <c r="A4" i="7"/>
  <c r="A3" i="7"/>
  <c r="A2" i="7"/>
  <c r="CI66" i="7" l="1"/>
  <c r="CC66" i="7" s="1"/>
  <c r="CH66" i="7"/>
  <c r="CB66" i="7" s="1"/>
  <c r="S66" i="7" s="1"/>
  <c r="A202" i="7"/>
  <c r="M37" i="7"/>
  <c r="CI26" i="7"/>
  <c r="CC26" i="7" s="1"/>
  <c r="U26" i="7" s="1"/>
  <c r="CI27" i="7"/>
  <c r="CC27" i="7" s="1"/>
  <c r="U27" i="7" s="1"/>
  <c r="CI28" i="7"/>
  <c r="CC28" i="7" s="1"/>
  <c r="U28" i="7" s="1"/>
  <c r="CI61" i="7"/>
  <c r="CC61" i="7" s="1"/>
  <c r="S61" i="7" s="1"/>
  <c r="CI62" i="7"/>
  <c r="CC62" i="7" s="1"/>
  <c r="S62" i="7" s="1"/>
  <c r="CI63" i="7"/>
  <c r="CC63" i="7" s="1"/>
  <c r="S63" i="7" s="1"/>
  <c r="B25" i="7"/>
  <c r="B202" i="7" l="1"/>
  <c r="CI71" i="6" l="1"/>
  <c r="CH71" i="6"/>
  <c r="CC71" i="6"/>
  <c r="CB71" i="6"/>
  <c r="E71" i="6" s="1"/>
  <c r="CI70" i="6"/>
  <c r="CH70" i="6"/>
  <c r="CB70" i="6" s="1"/>
  <c r="E70" i="6" s="1"/>
  <c r="CC70" i="6"/>
  <c r="CI69" i="6"/>
  <c r="CC69" i="6" s="1"/>
  <c r="CH69" i="6"/>
  <c r="CB69" i="6" s="1"/>
  <c r="E66" i="6"/>
  <c r="D66" i="6"/>
  <c r="C66" i="6" s="1"/>
  <c r="E65" i="6"/>
  <c r="C65" i="6" s="1"/>
  <c r="D65" i="6"/>
  <c r="E64" i="6"/>
  <c r="D64" i="6"/>
  <c r="C64" i="6" s="1"/>
  <c r="E63" i="6"/>
  <c r="D63" i="6"/>
  <c r="C63" i="6" s="1"/>
  <c r="E62" i="6"/>
  <c r="D62" i="6"/>
  <c r="C62" i="6" s="1"/>
  <c r="E61" i="6"/>
  <c r="D61" i="6"/>
  <c r="C61" i="6" s="1"/>
  <c r="CK56" i="6"/>
  <c r="CJ56" i="6"/>
  <c r="CI56" i="6"/>
  <c r="CH56" i="6"/>
  <c r="CE56" i="6"/>
  <c r="CD56" i="6"/>
  <c r="CC56" i="6"/>
  <c r="F56" i="6" s="1"/>
  <c r="CB56" i="6"/>
  <c r="CK55" i="6"/>
  <c r="CJ55" i="6"/>
  <c r="CI55" i="6"/>
  <c r="CH55" i="6"/>
  <c r="CE55" i="6"/>
  <c r="CD55" i="6"/>
  <c r="CC55" i="6"/>
  <c r="CB55" i="6"/>
  <c r="F55" i="6" s="1"/>
  <c r="CK54" i="6"/>
  <c r="CE54" i="6" s="1"/>
  <c r="F54" i="6" s="1"/>
  <c r="CJ54" i="6"/>
  <c r="CD54" i="6"/>
  <c r="B51" i="6"/>
  <c r="B50" i="6"/>
  <c r="CH43" i="6"/>
  <c r="CB43" i="6"/>
  <c r="C43" i="6" s="1"/>
  <c r="CH42" i="6"/>
  <c r="CB42" i="6" s="1"/>
  <c r="C42" i="6" s="1"/>
  <c r="B38" i="6"/>
  <c r="CI37" i="6"/>
  <c r="CC37" i="6"/>
  <c r="B37" i="6"/>
  <c r="CC32" i="6"/>
  <c r="CB32" i="6"/>
  <c r="CA32" i="6"/>
  <c r="CI31" i="6"/>
  <c r="CH31" i="6"/>
  <c r="CG31" i="6"/>
  <c r="CC31" i="6"/>
  <c r="CB31" i="6"/>
  <c r="CA31" i="6"/>
  <c r="B28" i="6"/>
  <c r="CH28" i="6" s="1"/>
  <c r="CB28" i="6" s="1"/>
  <c r="B27" i="6"/>
  <c r="CH27" i="6" s="1"/>
  <c r="CB27" i="6" s="1"/>
  <c r="B26" i="6"/>
  <c r="CH26" i="6" s="1"/>
  <c r="CB26" i="6" s="1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Y20" i="6"/>
  <c r="Y19" i="6"/>
  <c r="CP18" i="6"/>
  <c r="CJ18" i="6"/>
  <c r="Y18" i="6"/>
  <c r="Y17" i="6"/>
  <c r="CO16" i="6"/>
  <c r="CI16" i="6"/>
  <c r="Y16" i="6"/>
  <c r="M16" i="6"/>
  <c r="H16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Y15" i="6" s="1"/>
  <c r="M15" i="6"/>
  <c r="H15" i="6"/>
  <c r="CP14" i="6"/>
  <c r="CO14" i="6"/>
  <c r="CN14" i="6"/>
  <c r="CM14" i="6"/>
  <c r="CL14" i="6"/>
  <c r="CK14" i="6"/>
  <c r="CJ14" i="6"/>
  <c r="CI14" i="6"/>
  <c r="CH14" i="6"/>
  <c r="CG14" i="6"/>
  <c r="CF14" i="6"/>
  <c r="Y14" i="6" s="1"/>
  <c r="CE14" i="6"/>
  <c r="M14" i="6"/>
  <c r="H14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Y13" i="6" s="1"/>
  <c r="M13" i="6"/>
  <c r="H13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Y12" i="6"/>
  <c r="M12" i="6"/>
  <c r="H12" i="6"/>
  <c r="H11" i="6" s="1"/>
  <c r="X11" i="6"/>
  <c r="W11" i="6"/>
  <c r="V11" i="6"/>
  <c r="U11" i="6"/>
  <c r="T11" i="6"/>
  <c r="S11" i="6"/>
  <c r="R11" i="6"/>
  <c r="Q11" i="6"/>
  <c r="CH37" i="6" s="1"/>
  <c r="CB37" i="6" s="1"/>
  <c r="M37" i="6" s="1"/>
  <c r="P11" i="6"/>
  <c r="O11" i="6"/>
  <c r="N11" i="6"/>
  <c r="M11" i="6"/>
  <c r="L11" i="6"/>
  <c r="K11" i="6"/>
  <c r="J11" i="6"/>
  <c r="I11" i="6"/>
  <c r="G11" i="6"/>
  <c r="F11" i="6"/>
  <c r="E11" i="6"/>
  <c r="D11" i="6"/>
  <c r="C11" i="6"/>
  <c r="A202" i="6" s="1"/>
  <c r="B11" i="6"/>
  <c r="A5" i="6"/>
  <c r="A4" i="6"/>
  <c r="A3" i="6"/>
  <c r="A2" i="6"/>
  <c r="CH62" i="6" l="1"/>
  <c r="CB62" i="6" s="1"/>
  <c r="CI62" i="6"/>
  <c r="CC62" i="6" s="1"/>
  <c r="CI66" i="6"/>
  <c r="CC66" i="6" s="1"/>
  <c r="CH66" i="6"/>
  <c r="CB66" i="6" s="1"/>
  <c r="S66" i="6" s="1"/>
  <c r="U26" i="6"/>
  <c r="CH61" i="6"/>
  <c r="CB61" i="6" s="1"/>
  <c r="CI61" i="6"/>
  <c r="CC61" i="6" s="1"/>
  <c r="CH63" i="6"/>
  <c r="CB63" i="6" s="1"/>
  <c r="CI63" i="6"/>
  <c r="CC63" i="6" s="1"/>
  <c r="E69" i="6"/>
  <c r="CI26" i="6"/>
  <c r="CC26" i="6" s="1"/>
  <c r="CI27" i="6"/>
  <c r="CC27" i="6" s="1"/>
  <c r="U27" i="6" s="1"/>
  <c r="CI28" i="6"/>
  <c r="CC28" i="6" s="1"/>
  <c r="U28" i="6" s="1"/>
  <c r="CJ26" i="6"/>
  <c r="CD26" i="6" s="1"/>
  <c r="CJ27" i="6"/>
  <c r="CD27" i="6" s="1"/>
  <c r="CJ28" i="6"/>
  <c r="CD28" i="6" s="1"/>
  <c r="B25" i="6"/>
  <c r="S63" i="6" l="1"/>
  <c r="S62" i="6"/>
  <c r="B202" i="6"/>
  <c r="S61" i="6"/>
  <c r="CI71" i="5" l="1"/>
  <c r="CH71" i="5"/>
  <c r="CC71" i="5"/>
  <c r="CB71" i="5"/>
  <c r="E71" i="5" s="1"/>
  <c r="CI70" i="5"/>
  <c r="CH70" i="5"/>
  <c r="CB70" i="5" s="1"/>
  <c r="E70" i="5" s="1"/>
  <c r="CC70" i="5"/>
  <c r="CI69" i="5"/>
  <c r="CC69" i="5" s="1"/>
  <c r="CH69" i="5"/>
  <c r="CB69" i="5" s="1"/>
  <c r="E69" i="5" s="1"/>
  <c r="E66" i="5"/>
  <c r="D66" i="5"/>
  <c r="C66" i="5" s="1"/>
  <c r="E65" i="5"/>
  <c r="C65" i="5" s="1"/>
  <c r="D65" i="5"/>
  <c r="E64" i="5"/>
  <c r="D64" i="5"/>
  <c r="C64" i="5" s="1"/>
  <c r="E63" i="5"/>
  <c r="D63" i="5"/>
  <c r="C63" i="5" s="1"/>
  <c r="E62" i="5"/>
  <c r="D62" i="5"/>
  <c r="C62" i="5" s="1"/>
  <c r="E61" i="5"/>
  <c r="D61" i="5"/>
  <c r="C61" i="5" s="1"/>
  <c r="CK56" i="5"/>
  <c r="CJ56" i="5"/>
  <c r="CI56" i="5"/>
  <c r="CH56" i="5"/>
  <c r="CE56" i="5"/>
  <c r="CD56" i="5"/>
  <c r="CC56" i="5"/>
  <c r="F56" i="5" s="1"/>
  <c r="CB56" i="5"/>
  <c r="CK55" i="5"/>
  <c r="CJ55" i="5"/>
  <c r="CI55" i="5"/>
  <c r="CH55" i="5"/>
  <c r="CE55" i="5"/>
  <c r="CD55" i="5"/>
  <c r="CC55" i="5"/>
  <c r="CB55" i="5"/>
  <c r="F55" i="5" s="1"/>
  <c r="CK54" i="5"/>
  <c r="CE54" i="5" s="1"/>
  <c r="F54" i="5" s="1"/>
  <c r="CJ54" i="5"/>
  <c r="CD54" i="5"/>
  <c r="B51" i="5"/>
  <c r="B50" i="5"/>
  <c r="CH42" i="5"/>
  <c r="CB42" i="5" s="1"/>
  <c r="C42" i="5" s="1"/>
  <c r="B38" i="5"/>
  <c r="CH43" i="5" s="1"/>
  <c r="CB43" i="5" s="1"/>
  <c r="C43" i="5" s="1"/>
  <c r="CI37" i="5"/>
  <c r="CC37" i="5"/>
  <c r="B37" i="5"/>
  <c r="CC32" i="5"/>
  <c r="CB32" i="5"/>
  <c r="CA32" i="5"/>
  <c r="CI31" i="5"/>
  <c r="CH31" i="5"/>
  <c r="CG31" i="5"/>
  <c r="CC31" i="5"/>
  <c r="CB31" i="5"/>
  <c r="CA31" i="5"/>
  <c r="B28" i="5"/>
  <c r="CH28" i="5" s="1"/>
  <c r="CB28" i="5" s="1"/>
  <c r="B27" i="5"/>
  <c r="CH27" i="5" s="1"/>
  <c r="CB27" i="5" s="1"/>
  <c r="B26" i="5"/>
  <c r="CH26" i="5" s="1"/>
  <c r="CB26" i="5" s="1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Y20" i="5"/>
  <c r="Y19" i="5"/>
  <c r="CP18" i="5"/>
  <c r="CJ18" i="5"/>
  <c r="Y18" i="5"/>
  <c r="Y17" i="5"/>
  <c r="CO16" i="5"/>
  <c r="CI16" i="5"/>
  <c r="Y16" i="5"/>
  <c r="M16" i="5"/>
  <c r="H16" i="5"/>
  <c r="CP15" i="5"/>
  <c r="CO15" i="5"/>
  <c r="CN15" i="5"/>
  <c r="CM15" i="5"/>
  <c r="CL15" i="5"/>
  <c r="CK15" i="5"/>
  <c r="CJ15" i="5"/>
  <c r="CI15" i="5"/>
  <c r="CH15" i="5"/>
  <c r="CG15" i="5"/>
  <c r="CF15" i="5"/>
  <c r="CE15" i="5"/>
  <c r="Y15" i="5" s="1"/>
  <c r="M15" i="5"/>
  <c r="H15" i="5"/>
  <c r="CP14" i="5"/>
  <c r="CO14" i="5"/>
  <c r="CN14" i="5"/>
  <c r="CM14" i="5"/>
  <c r="CL14" i="5"/>
  <c r="CK14" i="5"/>
  <c r="CJ14" i="5"/>
  <c r="CI14" i="5"/>
  <c r="CH14" i="5"/>
  <c r="CG14" i="5"/>
  <c r="CF14" i="5"/>
  <c r="Y14" i="5" s="1"/>
  <c r="CE14" i="5"/>
  <c r="M14" i="5"/>
  <c r="H14" i="5"/>
  <c r="CP13" i="5"/>
  <c r="CO13" i="5"/>
  <c r="CN13" i="5"/>
  <c r="CM13" i="5"/>
  <c r="CL13" i="5"/>
  <c r="CK13" i="5"/>
  <c r="CJ13" i="5"/>
  <c r="CI13" i="5"/>
  <c r="CH13" i="5"/>
  <c r="CG13" i="5"/>
  <c r="CF13" i="5"/>
  <c r="CE13" i="5"/>
  <c r="Y13" i="5" s="1"/>
  <c r="M13" i="5"/>
  <c r="H13" i="5"/>
  <c r="CP12" i="5"/>
  <c r="CO12" i="5"/>
  <c r="CN12" i="5"/>
  <c r="CM12" i="5"/>
  <c r="CL12" i="5"/>
  <c r="CK12" i="5"/>
  <c r="CJ12" i="5"/>
  <c r="CI12" i="5"/>
  <c r="CH12" i="5"/>
  <c r="CG12" i="5"/>
  <c r="CF12" i="5"/>
  <c r="CE12" i="5"/>
  <c r="M12" i="5"/>
  <c r="H12" i="5"/>
  <c r="H11" i="5" s="1"/>
  <c r="X11" i="5"/>
  <c r="W11" i="5"/>
  <c r="V11" i="5"/>
  <c r="U11" i="5"/>
  <c r="T11" i="5"/>
  <c r="S11" i="5"/>
  <c r="R11" i="5"/>
  <c r="Q11" i="5"/>
  <c r="CH37" i="5" s="1"/>
  <c r="CB37" i="5" s="1"/>
  <c r="M37" i="5" s="1"/>
  <c r="P11" i="5"/>
  <c r="O11" i="5"/>
  <c r="N11" i="5"/>
  <c r="M11" i="5"/>
  <c r="L11" i="5"/>
  <c r="K11" i="5"/>
  <c r="J11" i="5"/>
  <c r="I11" i="5"/>
  <c r="G11" i="5"/>
  <c r="F11" i="5"/>
  <c r="E11" i="5"/>
  <c r="D11" i="5"/>
  <c r="C11" i="5"/>
  <c r="A202" i="5" s="1"/>
  <c r="B11" i="5"/>
  <c r="A5" i="5"/>
  <c r="A4" i="5"/>
  <c r="A3" i="5"/>
  <c r="A2" i="5"/>
  <c r="CH63" i="5" l="1"/>
  <c r="CB63" i="5" s="1"/>
  <c r="CI63" i="5"/>
  <c r="CC63" i="5" s="1"/>
  <c r="CH62" i="5"/>
  <c r="CB62" i="5" s="1"/>
  <c r="CI62" i="5"/>
  <c r="CC62" i="5" s="1"/>
  <c r="CI66" i="5"/>
  <c r="CC66" i="5" s="1"/>
  <c r="CH66" i="5"/>
  <c r="CB66" i="5" s="1"/>
  <c r="S66" i="5" s="1"/>
  <c r="U28" i="5"/>
  <c r="CH61" i="5"/>
  <c r="CB61" i="5" s="1"/>
  <c r="S61" i="5" s="1"/>
  <c r="CI61" i="5"/>
  <c r="CC61" i="5" s="1"/>
  <c r="Y12" i="5"/>
  <c r="CI26" i="5"/>
  <c r="CC26" i="5" s="1"/>
  <c r="U26" i="5" s="1"/>
  <c r="CI27" i="5"/>
  <c r="CC27" i="5" s="1"/>
  <c r="U27" i="5" s="1"/>
  <c r="CI28" i="5"/>
  <c r="CC28" i="5" s="1"/>
  <c r="CJ26" i="5"/>
  <c r="CD26" i="5" s="1"/>
  <c r="CJ27" i="5"/>
  <c r="CD27" i="5" s="1"/>
  <c r="CJ28" i="5"/>
  <c r="CD28" i="5" s="1"/>
  <c r="B25" i="5"/>
  <c r="S63" i="5" l="1"/>
  <c r="S62" i="5"/>
  <c r="B202" i="5"/>
  <c r="CI71" i="4" l="1"/>
  <c r="CH71" i="4"/>
  <c r="CC71" i="4"/>
  <c r="CB71" i="4"/>
  <c r="E71" i="4" s="1"/>
  <c r="CI70" i="4"/>
  <c r="CH70" i="4"/>
  <c r="CB70" i="4" s="1"/>
  <c r="E70" i="4" s="1"/>
  <c r="CC70" i="4"/>
  <c r="CI69" i="4"/>
  <c r="CC69" i="4" s="1"/>
  <c r="CH69" i="4"/>
  <c r="CB69" i="4" s="1"/>
  <c r="E66" i="4"/>
  <c r="D66" i="4"/>
  <c r="C66" i="4" s="1"/>
  <c r="E65" i="4"/>
  <c r="C65" i="4" s="1"/>
  <c r="D65" i="4"/>
  <c r="E64" i="4"/>
  <c r="D64" i="4"/>
  <c r="C64" i="4" s="1"/>
  <c r="E63" i="4"/>
  <c r="D63" i="4"/>
  <c r="C63" i="4" s="1"/>
  <c r="E62" i="4"/>
  <c r="D62" i="4"/>
  <c r="C62" i="4" s="1"/>
  <c r="E61" i="4"/>
  <c r="D61" i="4"/>
  <c r="C61" i="4" s="1"/>
  <c r="CK56" i="4"/>
  <c r="CJ56" i="4"/>
  <c r="CI56" i="4"/>
  <c r="CH56" i="4"/>
  <c r="CE56" i="4"/>
  <c r="CD56" i="4"/>
  <c r="CC56" i="4"/>
  <c r="F56" i="4" s="1"/>
  <c r="CB56" i="4"/>
  <c r="CK55" i="4"/>
  <c r="CJ55" i="4"/>
  <c r="CI55" i="4"/>
  <c r="CH55" i="4"/>
  <c r="CE55" i="4"/>
  <c r="CD55" i="4"/>
  <c r="CC55" i="4"/>
  <c r="CB55" i="4"/>
  <c r="F55" i="4" s="1"/>
  <c r="CK54" i="4"/>
  <c r="CE54" i="4" s="1"/>
  <c r="F54" i="4" s="1"/>
  <c r="CJ54" i="4"/>
  <c r="CD54" i="4"/>
  <c r="B51" i="4"/>
  <c r="B50" i="4"/>
  <c r="CH42" i="4"/>
  <c r="CB42" i="4" s="1"/>
  <c r="C42" i="4" s="1"/>
  <c r="B38" i="4"/>
  <c r="CH43" i="4" s="1"/>
  <c r="CB43" i="4" s="1"/>
  <c r="C43" i="4" s="1"/>
  <c r="CI37" i="4"/>
  <c r="CC37" i="4"/>
  <c r="B37" i="4"/>
  <c r="CC32" i="4"/>
  <c r="CB32" i="4"/>
  <c r="CA32" i="4"/>
  <c r="CI31" i="4"/>
  <c r="CH31" i="4"/>
  <c r="CG31" i="4"/>
  <c r="CC31" i="4"/>
  <c r="CB31" i="4"/>
  <c r="CA31" i="4"/>
  <c r="B28" i="4"/>
  <c r="CH28" i="4" s="1"/>
  <c r="CB28" i="4" s="1"/>
  <c r="B27" i="4"/>
  <c r="CH27" i="4" s="1"/>
  <c r="CB27" i="4" s="1"/>
  <c r="B26" i="4"/>
  <c r="CH26" i="4" s="1"/>
  <c r="CB26" i="4" s="1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Y20" i="4"/>
  <c r="Y19" i="4"/>
  <c r="CP18" i="4"/>
  <c r="CJ18" i="4"/>
  <c r="Y18" i="4"/>
  <c r="Y17" i="4"/>
  <c r="CO16" i="4"/>
  <c r="CI16" i="4"/>
  <c r="Y16" i="4"/>
  <c r="M16" i="4"/>
  <c r="H16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Y15" i="4" s="1"/>
  <c r="M15" i="4"/>
  <c r="M11" i="4" s="1"/>
  <c r="H15" i="4"/>
  <c r="CP14" i="4"/>
  <c r="CO14" i="4"/>
  <c r="CN14" i="4"/>
  <c r="CM14" i="4"/>
  <c r="CL14" i="4"/>
  <c r="CK14" i="4"/>
  <c r="CJ14" i="4"/>
  <c r="CI14" i="4"/>
  <c r="CH14" i="4"/>
  <c r="CG14" i="4"/>
  <c r="CF14" i="4"/>
  <c r="Y14" i="4" s="1"/>
  <c r="CE14" i="4"/>
  <c r="M14" i="4"/>
  <c r="H14" i="4"/>
  <c r="CP13" i="4"/>
  <c r="CO13" i="4"/>
  <c r="CN13" i="4"/>
  <c r="CM13" i="4"/>
  <c r="CL13" i="4"/>
  <c r="CK13" i="4"/>
  <c r="CJ13" i="4"/>
  <c r="CI13" i="4"/>
  <c r="CH13" i="4"/>
  <c r="CG13" i="4"/>
  <c r="CF13" i="4"/>
  <c r="CE13" i="4"/>
  <c r="Y13" i="4" s="1"/>
  <c r="M13" i="4"/>
  <c r="H13" i="4"/>
  <c r="CP12" i="4"/>
  <c r="CO12" i="4"/>
  <c r="CN12" i="4"/>
  <c r="CM12" i="4"/>
  <c r="CL12" i="4"/>
  <c r="CK12" i="4"/>
  <c r="CJ12" i="4"/>
  <c r="CI12" i="4"/>
  <c r="CH12" i="4"/>
  <c r="CG12" i="4"/>
  <c r="CF12" i="4"/>
  <c r="CE12" i="4"/>
  <c r="Y12" i="4"/>
  <c r="M12" i="4"/>
  <c r="H12" i="4"/>
  <c r="H11" i="4" s="1"/>
  <c r="X11" i="4"/>
  <c r="W11" i="4"/>
  <c r="V11" i="4"/>
  <c r="U11" i="4"/>
  <c r="T11" i="4"/>
  <c r="S11" i="4"/>
  <c r="R11" i="4"/>
  <c r="Q11" i="4"/>
  <c r="CH37" i="4" s="1"/>
  <c r="CB37" i="4" s="1"/>
  <c r="M37" i="4" s="1"/>
  <c r="P11" i="4"/>
  <c r="O11" i="4"/>
  <c r="N11" i="4"/>
  <c r="L11" i="4"/>
  <c r="K11" i="4"/>
  <c r="J11" i="4"/>
  <c r="I11" i="4"/>
  <c r="G11" i="4"/>
  <c r="F11" i="4"/>
  <c r="E11" i="4"/>
  <c r="D11" i="4"/>
  <c r="C11" i="4"/>
  <c r="B11" i="4"/>
  <c r="A5" i="4"/>
  <c r="A4" i="4"/>
  <c r="A3" i="4"/>
  <c r="A2" i="4"/>
  <c r="CI66" i="4" l="1"/>
  <c r="CC66" i="4" s="1"/>
  <c r="CH66" i="4"/>
  <c r="CB66" i="4" s="1"/>
  <c r="CH62" i="4"/>
  <c r="CB62" i="4" s="1"/>
  <c r="CI62" i="4"/>
  <c r="CC62" i="4" s="1"/>
  <c r="A202" i="4"/>
  <c r="CH61" i="4"/>
  <c r="CB61" i="4" s="1"/>
  <c r="S61" i="4" s="1"/>
  <c r="CI61" i="4"/>
  <c r="CC61" i="4" s="1"/>
  <c r="CH63" i="4"/>
  <c r="CB63" i="4" s="1"/>
  <c r="S63" i="4" s="1"/>
  <c r="CI63" i="4"/>
  <c r="CC63" i="4" s="1"/>
  <c r="E69" i="4"/>
  <c r="CI26" i="4"/>
  <c r="CC26" i="4" s="1"/>
  <c r="CI27" i="4"/>
  <c r="CC27" i="4" s="1"/>
  <c r="U27" i="4" s="1"/>
  <c r="CI28" i="4"/>
  <c r="CC28" i="4" s="1"/>
  <c r="U28" i="4" s="1"/>
  <c r="CJ26" i="4"/>
  <c r="CD26" i="4" s="1"/>
  <c r="U26" i="4" s="1"/>
  <c r="CJ27" i="4"/>
  <c r="CD27" i="4" s="1"/>
  <c r="CJ28" i="4"/>
  <c r="CD28" i="4" s="1"/>
  <c r="B25" i="4"/>
  <c r="S66" i="4" l="1"/>
  <c r="S62" i="4"/>
  <c r="B202" i="4"/>
  <c r="CI71" i="3" l="1"/>
  <c r="CC71" i="3" s="1"/>
  <c r="E71" i="3" s="1"/>
  <c r="CH71" i="3"/>
  <c r="CB71" i="3"/>
  <c r="CI70" i="3"/>
  <c r="CH70" i="3"/>
  <c r="CC70" i="3"/>
  <c r="CB70" i="3"/>
  <c r="E70" i="3" s="1"/>
  <c r="CI69" i="3"/>
  <c r="CH69" i="3"/>
  <c r="CB69" i="3" s="1"/>
  <c r="E69" i="3" s="1"/>
  <c r="CC69" i="3"/>
  <c r="E66" i="3"/>
  <c r="D66" i="3"/>
  <c r="C66" i="3" s="1"/>
  <c r="E65" i="3"/>
  <c r="D65" i="3"/>
  <c r="C65" i="3" s="1"/>
  <c r="E64" i="3"/>
  <c r="D64" i="3"/>
  <c r="C64" i="3"/>
  <c r="E63" i="3"/>
  <c r="D63" i="3"/>
  <c r="C63" i="3"/>
  <c r="CH63" i="3" s="1"/>
  <c r="CB63" i="3" s="1"/>
  <c r="E62" i="3"/>
  <c r="D62" i="3"/>
  <c r="C62" i="3"/>
  <c r="CH62" i="3" s="1"/>
  <c r="CB62" i="3" s="1"/>
  <c r="E61" i="3"/>
  <c r="D61" i="3"/>
  <c r="C61" i="3"/>
  <c r="CH61" i="3" s="1"/>
  <c r="CB61" i="3" s="1"/>
  <c r="CK56" i="3"/>
  <c r="CJ56" i="3"/>
  <c r="CI56" i="3"/>
  <c r="CH56" i="3"/>
  <c r="CE56" i="3"/>
  <c r="CD56" i="3"/>
  <c r="CC56" i="3"/>
  <c r="CB56" i="3"/>
  <c r="F56" i="3" s="1"/>
  <c r="CK55" i="3"/>
  <c r="CJ55" i="3"/>
  <c r="CI55" i="3"/>
  <c r="CH55" i="3"/>
  <c r="CE55" i="3"/>
  <c r="CD55" i="3"/>
  <c r="CC55" i="3"/>
  <c r="CB55" i="3"/>
  <c r="F55" i="3" s="1"/>
  <c r="CK54" i="3"/>
  <c r="CE54" i="3" s="1"/>
  <c r="CJ54" i="3"/>
  <c r="CD54" i="3" s="1"/>
  <c r="B51" i="3"/>
  <c r="B50" i="3"/>
  <c r="CH42" i="3"/>
  <c r="CB42" i="3" s="1"/>
  <c r="C42" i="3" s="1"/>
  <c r="B38" i="3"/>
  <c r="CH43" i="3" s="1"/>
  <c r="CB43" i="3" s="1"/>
  <c r="C43" i="3" s="1"/>
  <c r="B37" i="3"/>
  <c r="CC32" i="3"/>
  <c r="CB32" i="3"/>
  <c r="CA32" i="3"/>
  <c r="CI31" i="3"/>
  <c r="CH31" i="3"/>
  <c r="CG31" i="3"/>
  <c r="CC31" i="3"/>
  <c r="CB31" i="3"/>
  <c r="CA31" i="3"/>
  <c r="CJ28" i="3"/>
  <c r="CD28" i="3" s="1"/>
  <c r="B28" i="3"/>
  <c r="CH28" i="3" s="1"/>
  <c r="CB28" i="3" s="1"/>
  <c r="CJ27" i="3"/>
  <c r="CD27" i="3" s="1"/>
  <c r="B27" i="3"/>
  <c r="CH27" i="3" s="1"/>
  <c r="CB27" i="3" s="1"/>
  <c r="CJ26" i="3"/>
  <c r="CD26" i="3" s="1"/>
  <c r="B26" i="3"/>
  <c r="CH26" i="3" s="1"/>
  <c r="CB26" i="3" s="1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Y20" i="3"/>
  <c r="Y19" i="3"/>
  <c r="CP18" i="3"/>
  <c r="CJ18" i="3"/>
  <c r="Y18" i="3"/>
  <c r="Y17" i="3"/>
  <c r="CO16" i="3"/>
  <c r="CI16" i="3"/>
  <c r="Y16" i="3"/>
  <c r="M16" i="3"/>
  <c r="H16" i="3"/>
  <c r="CP15" i="3"/>
  <c r="CO15" i="3"/>
  <c r="CN15" i="3"/>
  <c r="CM15" i="3"/>
  <c r="CL15" i="3"/>
  <c r="CK15" i="3"/>
  <c r="CJ15" i="3"/>
  <c r="CI15" i="3"/>
  <c r="CH15" i="3"/>
  <c r="CG15" i="3"/>
  <c r="CF15" i="3"/>
  <c r="Y15" i="3" s="1"/>
  <c r="CE15" i="3"/>
  <c r="M15" i="3"/>
  <c r="H15" i="3"/>
  <c r="CP14" i="3"/>
  <c r="CO14" i="3"/>
  <c r="CN14" i="3"/>
  <c r="CM14" i="3"/>
  <c r="CL14" i="3"/>
  <c r="CK14" i="3"/>
  <c r="CJ14" i="3"/>
  <c r="CI14" i="3"/>
  <c r="CH14" i="3"/>
  <c r="CG14" i="3"/>
  <c r="CF14" i="3"/>
  <c r="CE14" i="3"/>
  <c r="Y14" i="3" s="1"/>
  <c r="M14" i="3"/>
  <c r="H14" i="3"/>
  <c r="H11" i="3" s="1"/>
  <c r="CP13" i="3"/>
  <c r="CO13" i="3"/>
  <c r="CN13" i="3"/>
  <c r="CM13" i="3"/>
  <c r="CL13" i="3"/>
  <c r="CK13" i="3"/>
  <c r="CJ13" i="3"/>
  <c r="CI13" i="3"/>
  <c r="CH13" i="3"/>
  <c r="CG13" i="3"/>
  <c r="CF13" i="3"/>
  <c r="CE13" i="3"/>
  <c r="Y13" i="3"/>
  <c r="M13" i="3"/>
  <c r="H13" i="3"/>
  <c r="CP12" i="3"/>
  <c r="CO12" i="3"/>
  <c r="CN12" i="3"/>
  <c r="CM12" i="3"/>
  <c r="CL12" i="3"/>
  <c r="CK12" i="3"/>
  <c r="CJ12" i="3"/>
  <c r="CI12" i="3"/>
  <c r="CH12" i="3"/>
  <c r="CG12" i="3"/>
  <c r="Y12" i="3" s="1"/>
  <c r="CF12" i="3"/>
  <c r="CE12" i="3"/>
  <c r="M12" i="3"/>
  <c r="M11" i="3" s="1"/>
  <c r="H12" i="3"/>
  <c r="X11" i="3"/>
  <c r="W11" i="3"/>
  <c r="V11" i="3"/>
  <c r="U11" i="3"/>
  <c r="T11" i="3"/>
  <c r="S11" i="3"/>
  <c r="R11" i="3"/>
  <c r="Q11" i="3"/>
  <c r="CH37" i="3" s="1"/>
  <c r="CB37" i="3" s="1"/>
  <c r="P11" i="3"/>
  <c r="CI37" i="3" s="1"/>
  <c r="CC37" i="3" s="1"/>
  <c r="O11" i="3"/>
  <c r="N11" i="3"/>
  <c r="L11" i="3"/>
  <c r="K11" i="3"/>
  <c r="J11" i="3"/>
  <c r="I11" i="3"/>
  <c r="G11" i="3"/>
  <c r="F11" i="3"/>
  <c r="E11" i="3"/>
  <c r="D11" i="3"/>
  <c r="C11" i="3"/>
  <c r="B11" i="3"/>
  <c r="A202" i="3" s="1"/>
  <c r="A5" i="3"/>
  <c r="A4" i="3"/>
  <c r="A3" i="3"/>
  <c r="A2" i="3"/>
  <c r="M37" i="3" l="1"/>
  <c r="U26" i="3"/>
  <c r="U28" i="3"/>
  <c r="F54" i="3"/>
  <c r="CI66" i="3"/>
  <c r="CC66" i="3" s="1"/>
  <c r="CH66" i="3"/>
  <c r="CB66" i="3" s="1"/>
  <c r="S66" i="3" s="1"/>
  <c r="B202" i="3"/>
  <c r="CI26" i="3"/>
  <c r="CC26" i="3" s="1"/>
  <c r="CI27" i="3"/>
  <c r="CC27" i="3" s="1"/>
  <c r="U27" i="3" s="1"/>
  <c r="CI28" i="3"/>
  <c r="CC28" i="3" s="1"/>
  <c r="CI61" i="3"/>
  <c r="CC61" i="3" s="1"/>
  <c r="S61" i="3" s="1"/>
  <c r="CI62" i="3"/>
  <c r="CC62" i="3" s="1"/>
  <c r="S62" i="3" s="1"/>
  <c r="CI63" i="3"/>
  <c r="CC63" i="3" s="1"/>
  <c r="S63" i="3" s="1"/>
  <c r="B25" i="3"/>
  <c r="CI71" i="2" l="1"/>
  <c r="CC71" i="2" s="1"/>
  <c r="E71" i="2" s="1"/>
  <c r="CH71" i="2"/>
  <c r="CB71" i="2"/>
  <c r="CI70" i="2"/>
  <c r="CH70" i="2"/>
  <c r="CC70" i="2"/>
  <c r="CB70" i="2"/>
  <c r="E70" i="2" s="1"/>
  <c r="CI69" i="2"/>
  <c r="CH69" i="2"/>
  <c r="CB69" i="2" s="1"/>
  <c r="E69" i="2" s="1"/>
  <c r="CC69" i="2"/>
  <c r="E66" i="2"/>
  <c r="D66" i="2"/>
  <c r="C66" i="2" s="1"/>
  <c r="E65" i="2"/>
  <c r="D65" i="2"/>
  <c r="C65" i="2" s="1"/>
  <c r="E64" i="2"/>
  <c r="D64" i="2"/>
  <c r="C64" i="2"/>
  <c r="E63" i="2"/>
  <c r="D63" i="2"/>
  <c r="C63" i="2"/>
  <c r="CH63" i="2" s="1"/>
  <c r="CB63" i="2" s="1"/>
  <c r="E62" i="2"/>
  <c r="D62" i="2"/>
  <c r="C62" i="2"/>
  <c r="CH62" i="2" s="1"/>
  <c r="CB62" i="2" s="1"/>
  <c r="E61" i="2"/>
  <c r="D61" i="2"/>
  <c r="C61" i="2"/>
  <c r="CH61" i="2" s="1"/>
  <c r="CB61" i="2" s="1"/>
  <c r="CK56" i="2"/>
  <c r="CJ56" i="2"/>
  <c r="CI56" i="2"/>
  <c r="CH56" i="2"/>
  <c r="CE56" i="2"/>
  <c r="CD56" i="2"/>
  <c r="CC56" i="2"/>
  <c r="CB56" i="2"/>
  <c r="F56" i="2" s="1"/>
  <c r="CK55" i="2"/>
  <c r="CJ55" i="2"/>
  <c r="CI55" i="2"/>
  <c r="CH55" i="2"/>
  <c r="CE55" i="2"/>
  <c r="CD55" i="2"/>
  <c r="CC55" i="2"/>
  <c r="F55" i="2" s="1"/>
  <c r="CB55" i="2"/>
  <c r="CK54" i="2"/>
  <c r="CE54" i="2" s="1"/>
  <c r="CJ54" i="2"/>
  <c r="CD54" i="2" s="1"/>
  <c r="F54" i="2" s="1"/>
  <c r="B51" i="2"/>
  <c r="B50" i="2"/>
  <c r="B38" i="2"/>
  <c r="CH43" i="2" s="1"/>
  <c r="CB43" i="2" s="1"/>
  <c r="C43" i="2" s="1"/>
  <c r="B37" i="2"/>
  <c r="CH42" i="2" s="1"/>
  <c r="CB42" i="2" s="1"/>
  <c r="C42" i="2" s="1"/>
  <c r="CC32" i="2"/>
  <c r="CB32" i="2"/>
  <c r="CA32" i="2"/>
  <c r="CI31" i="2"/>
  <c r="CH31" i="2"/>
  <c r="CG31" i="2"/>
  <c r="CC31" i="2"/>
  <c r="CB31" i="2"/>
  <c r="CA31" i="2"/>
  <c r="CJ28" i="2"/>
  <c r="CD28" i="2" s="1"/>
  <c r="B28" i="2"/>
  <c r="CH28" i="2" s="1"/>
  <c r="CB28" i="2" s="1"/>
  <c r="CJ27" i="2"/>
  <c r="CD27" i="2" s="1"/>
  <c r="B27" i="2"/>
  <c r="CH27" i="2" s="1"/>
  <c r="CB27" i="2" s="1"/>
  <c r="CJ26" i="2"/>
  <c r="CD26" i="2" s="1"/>
  <c r="B26" i="2"/>
  <c r="CH26" i="2" s="1"/>
  <c r="CB26" i="2" s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Y20" i="2"/>
  <c r="Y19" i="2"/>
  <c r="CP18" i="2"/>
  <c r="CJ18" i="2"/>
  <c r="Y18" i="2"/>
  <c r="Y17" i="2"/>
  <c r="CO16" i="2"/>
  <c r="CI16" i="2"/>
  <c r="Y16" i="2"/>
  <c r="M16" i="2"/>
  <c r="H16" i="2"/>
  <c r="CP15" i="2"/>
  <c r="CO15" i="2"/>
  <c r="CN15" i="2"/>
  <c r="CM15" i="2"/>
  <c r="CL15" i="2"/>
  <c r="CK15" i="2"/>
  <c r="CJ15" i="2"/>
  <c r="CI15" i="2"/>
  <c r="CH15" i="2"/>
  <c r="CG15" i="2"/>
  <c r="CF15" i="2"/>
  <c r="Y15" i="2" s="1"/>
  <c r="CE15" i="2"/>
  <c r="M15" i="2"/>
  <c r="H15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Y14" i="2" s="1"/>
  <c r="M14" i="2"/>
  <c r="H14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Y13" i="2"/>
  <c r="M13" i="2"/>
  <c r="H13" i="2"/>
  <c r="CP12" i="2"/>
  <c r="CO12" i="2"/>
  <c r="CN12" i="2"/>
  <c r="CM12" i="2"/>
  <c r="CL12" i="2"/>
  <c r="CK12" i="2"/>
  <c r="CJ12" i="2"/>
  <c r="CI12" i="2"/>
  <c r="CH12" i="2"/>
  <c r="CG12" i="2"/>
  <c r="Y12" i="2" s="1"/>
  <c r="CF12" i="2"/>
  <c r="CE12" i="2"/>
  <c r="M12" i="2"/>
  <c r="M11" i="2" s="1"/>
  <c r="H12" i="2"/>
  <c r="H11" i="2" s="1"/>
  <c r="X11" i="2"/>
  <c r="W11" i="2"/>
  <c r="V11" i="2"/>
  <c r="U11" i="2"/>
  <c r="T11" i="2"/>
  <c r="S11" i="2"/>
  <c r="R11" i="2"/>
  <c r="Q11" i="2"/>
  <c r="CH37" i="2" s="1"/>
  <c r="CB37" i="2" s="1"/>
  <c r="P11" i="2"/>
  <c r="CI37" i="2" s="1"/>
  <c r="CC37" i="2" s="1"/>
  <c r="O11" i="2"/>
  <c r="N11" i="2"/>
  <c r="L11" i="2"/>
  <c r="K11" i="2"/>
  <c r="J11" i="2"/>
  <c r="I11" i="2"/>
  <c r="G11" i="2"/>
  <c r="F11" i="2"/>
  <c r="E11" i="2"/>
  <c r="D11" i="2"/>
  <c r="C11" i="2"/>
  <c r="B11" i="2"/>
  <c r="A5" i="2"/>
  <c r="A4" i="2"/>
  <c r="A3" i="2"/>
  <c r="A2" i="2"/>
  <c r="CI66" i="2" l="1"/>
  <c r="CC66" i="2" s="1"/>
  <c r="CH66" i="2"/>
  <c r="CB66" i="2" s="1"/>
  <c r="U28" i="2"/>
  <c r="A202" i="2"/>
  <c r="M37" i="2"/>
  <c r="U27" i="2"/>
  <c r="CI26" i="2"/>
  <c r="CC26" i="2" s="1"/>
  <c r="U26" i="2" s="1"/>
  <c r="CI27" i="2"/>
  <c r="CC27" i="2" s="1"/>
  <c r="CI28" i="2"/>
  <c r="CC28" i="2" s="1"/>
  <c r="CI61" i="2"/>
  <c r="CC61" i="2" s="1"/>
  <c r="S61" i="2" s="1"/>
  <c r="CI62" i="2"/>
  <c r="CC62" i="2" s="1"/>
  <c r="S62" i="2" s="1"/>
  <c r="CI63" i="2"/>
  <c r="CC63" i="2" s="1"/>
  <c r="S63" i="2" s="1"/>
  <c r="B25" i="2"/>
  <c r="B202" i="2" l="1"/>
  <c r="S66" i="2"/>
  <c r="CI71" i="12" l="1"/>
  <c r="CC71" i="12" s="1"/>
  <c r="E71" i="12" s="1"/>
  <c r="CH71" i="12"/>
  <c r="CB71" i="12"/>
  <c r="CI70" i="12"/>
  <c r="CH70" i="12"/>
  <c r="CC70" i="12"/>
  <c r="CB70" i="12"/>
  <c r="E70" i="12" s="1"/>
  <c r="CI69" i="12"/>
  <c r="CH69" i="12"/>
  <c r="CB69" i="12" s="1"/>
  <c r="E69" i="12" s="1"/>
  <c r="CC69" i="12"/>
  <c r="E66" i="12"/>
  <c r="D66" i="12"/>
  <c r="C66" i="12" s="1"/>
  <c r="E65" i="12"/>
  <c r="D65" i="12"/>
  <c r="C65" i="12" s="1"/>
  <c r="E64" i="12"/>
  <c r="D64" i="12"/>
  <c r="C64" i="12"/>
  <c r="E63" i="12"/>
  <c r="D63" i="12"/>
  <c r="C63" i="12"/>
  <c r="CH63" i="12" s="1"/>
  <c r="CB63" i="12" s="1"/>
  <c r="E62" i="12"/>
  <c r="D62" i="12"/>
  <c r="C62" i="12"/>
  <c r="CH62" i="12" s="1"/>
  <c r="CB62" i="12" s="1"/>
  <c r="E61" i="12"/>
  <c r="D61" i="12"/>
  <c r="C61" i="12"/>
  <c r="CH61" i="12" s="1"/>
  <c r="CB61" i="12" s="1"/>
  <c r="CK56" i="12"/>
  <c r="CJ56" i="12"/>
  <c r="CI56" i="12"/>
  <c r="CH56" i="12"/>
  <c r="CE56" i="12"/>
  <c r="CD56" i="12"/>
  <c r="CC56" i="12"/>
  <c r="CB56" i="12"/>
  <c r="F56" i="12" s="1"/>
  <c r="CK55" i="12"/>
  <c r="CJ55" i="12"/>
  <c r="CI55" i="12"/>
  <c r="CH55" i="12"/>
  <c r="CE55" i="12"/>
  <c r="CD55" i="12"/>
  <c r="CC55" i="12"/>
  <c r="CB55" i="12"/>
  <c r="F55" i="12" s="1"/>
  <c r="CK54" i="12"/>
  <c r="CE54" i="12" s="1"/>
  <c r="CJ54" i="12"/>
  <c r="CD54" i="12" s="1"/>
  <c r="B51" i="12"/>
  <c r="B50" i="12"/>
  <c r="B38" i="12"/>
  <c r="CH43" i="12" s="1"/>
  <c r="CB43" i="12" s="1"/>
  <c r="C43" i="12" s="1"/>
  <c r="B37" i="12"/>
  <c r="CH42" i="12" s="1"/>
  <c r="CB42" i="12" s="1"/>
  <c r="C42" i="12" s="1"/>
  <c r="CC32" i="12"/>
  <c r="CB32" i="12"/>
  <c r="CA32" i="12"/>
  <c r="CI31" i="12"/>
  <c r="CH31" i="12"/>
  <c r="CG31" i="12"/>
  <c r="CC31" i="12"/>
  <c r="CB31" i="12"/>
  <c r="CA31" i="12"/>
  <c r="CJ28" i="12"/>
  <c r="CD28" i="12" s="1"/>
  <c r="B28" i="12"/>
  <c r="CH28" i="12" s="1"/>
  <c r="CB28" i="12" s="1"/>
  <c r="CJ27" i="12"/>
  <c r="CD27" i="12" s="1"/>
  <c r="B27" i="12"/>
  <c r="CH27" i="12" s="1"/>
  <c r="CB27" i="12" s="1"/>
  <c r="CJ26" i="12"/>
  <c r="CD26" i="12" s="1"/>
  <c r="B26" i="12"/>
  <c r="CH26" i="12" s="1"/>
  <c r="CB26" i="12" s="1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Y20" i="12"/>
  <c r="Y19" i="12"/>
  <c r="CP18" i="12"/>
  <c r="CJ18" i="12"/>
  <c r="Y18" i="12"/>
  <c r="Y17" i="12"/>
  <c r="CO16" i="12"/>
  <c r="CI16" i="12"/>
  <c r="Y16" i="12"/>
  <c r="M16" i="12"/>
  <c r="H16" i="12"/>
  <c r="CP15" i="12"/>
  <c r="CO15" i="12"/>
  <c r="CN15" i="12"/>
  <c r="CM15" i="12"/>
  <c r="CL15" i="12"/>
  <c r="CK15" i="12"/>
  <c r="CJ15" i="12"/>
  <c r="CI15" i="12"/>
  <c r="CH15" i="12"/>
  <c r="CG15" i="12"/>
  <c r="CF15" i="12"/>
  <c r="Y15" i="12" s="1"/>
  <c r="CE15" i="12"/>
  <c r="M15" i="12"/>
  <c r="H15" i="12"/>
  <c r="CP14" i="12"/>
  <c r="CO14" i="12"/>
  <c r="CN14" i="12"/>
  <c r="CM14" i="12"/>
  <c r="CL14" i="12"/>
  <c r="CK14" i="12"/>
  <c r="CJ14" i="12"/>
  <c r="CI14" i="12"/>
  <c r="CH14" i="12"/>
  <c r="CG14" i="12"/>
  <c r="CF14" i="12"/>
  <c r="CE14" i="12"/>
  <c r="Y14" i="12" s="1"/>
  <c r="M14" i="12"/>
  <c r="H14" i="12"/>
  <c r="H11" i="12" s="1"/>
  <c r="CP13" i="12"/>
  <c r="CO13" i="12"/>
  <c r="CN13" i="12"/>
  <c r="CM13" i="12"/>
  <c r="CL13" i="12"/>
  <c r="CK13" i="12"/>
  <c r="CJ13" i="12"/>
  <c r="CI13" i="12"/>
  <c r="CH13" i="12"/>
  <c r="CG13" i="12"/>
  <c r="CF13" i="12"/>
  <c r="CE13" i="12"/>
  <c r="Y13" i="12"/>
  <c r="M13" i="12"/>
  <c r="H13" i="12"/>
  <c r="CP12" i="12"/>
  <c r="CO12" i="12"/>
  <c r="CN12" i="12"/>
  <c r="CM12" i="12"/>
  <c r="CL12" i="12"/>
  <c r="CK12" i="12"/>
  <c r="CJ12" i="12"/>
  <c r="CI12" i="12"/>
  <c r="CH12" i="12"/>
  <c r="CG12" i="12"/>
  <c r="Y12" i="12" s="1"/>
  <c r="CF12" i="12"/>
  <c r="CE12" i="12"/>
  <c r="M12" i="12"/>
  <c r="M11" i="12" s="1"/>
  <c r="H12" i="12"/>
  <c r="X11" i="12"/>
  <c r="W11" i="12"/>
  <c r="V11" i="12"/>
  <c r="U11" i="12"/>
  <c r="T11" i="12"/>
  <c r="S11" i="12"/>
  <c r="R11" i="12"/>
  <c r="Q11" i="12"/>
  <c r="CH37" i="12" s="1"/>
  <c r="CB37" i="12" s="1"/>
  <c r="P11" i="12"/>
  <c r="CI37" i="12" s="1"/>
  <c r="CC37" i="12" s="1"/>
  <c r="O11" i="12"/>
  <c r="N11" i="12"/>
  <c r="L11" i="12"/>
  <c r="K11" i="12"/>
  <c r="J11" i="12"/>
  <c r="I11" i="12"/>
  <c r="G11" i="12"/>
  <c r="F11" i="12"/>
  <c r="E11" i="12"/>
  <c r="D11" i="12"/>
  <c r="C11" i="12"/>
  <c r="B11" i="12"/>
  <c r="A202" i="12" s="1"/>
  <c r="A5" i="12"/>
  <c r="A4" i="12"/>
  <c r="A3" i="12"/>
  <c r="A2" i="12"/>
  <c r="U27" i="12" l="1"/>
  <c r="B202" i="12"/>
  <c r="F54" i="12"/>
  <c r="CI66" i="12"/>
  <c r="CC66" i="12" s="1"/>
  <c r="CH66" i="12"/>
  <c r="CB66" i="12" s="1"/>
  <c r="S66" i="12" s="1"/>
  <c r="M37" i="12"/>
  <c r="S62" i="12"/>
  <c r="CI26" i="12"/>
  <c r="CC26" i="12" s="1"/>
  <c r="U26" i="12" s="1"/>
  <c r="CI27" i="12"/>
  <c r="CC27" i="12" s="1"/>
  <c r="CI28" i="12"/>
  <c r="CC28" i="12" s="1"/>
  <c r="U28" i="12" s="1"/>
  <c r="CI61" i="12"/>
  <c r="CC61" i="12" s="1"/>
  <c r="S61" i="12" s="1"/>
  <c r="CI62" i="12"/>
  <c r="CC62" i="12" s="1"/>
  <c r="CI63" i="12"/>
  <c r="CC63" i="12" s="1"/>
  <c r="S63" i="12" s="1"/>
  <c r="B25" i="12"/>
  <c r="D71" i="1" l="1"/>
  <c r="C71" i="1"/>
  <c r="B71" i="1"/>
  <c r="D70" i="1"/>
  <c r="C70" i="1"/>
  <c r="B70" i="1"/>
  <c r="D69" i="1"/>
  <c r="C69" i="1"/>
  <c r="B69" i="1"/>
  <c r="Q66" i="1"/>
  <c r="P66" i="1"/>
  <c r="Q65" i="1"/>
  <c r="P65" i="1"/>
  <c r="Q64" i="1"/>
  <c r="P64" i="1"/>
  <c r="Q63" i="1"/>
  <c r="P63" i="1"/>
  <c r="Q62" i="1"/>
  <c r="P62" i="1"/>
  <c r="Q61" i="1"/>
  <c r="P61" i="1"/>
  <c r="O66" i="1"/>
  <c r="N66" i="1"/>
  <c r="O65" i="1"/>
  <c r="N65" i="1"/>
  <c r="O64" i="1"/>
  <c r="N64" i="1"/>
  <c r="O63" i="1"/>
  <c r="N63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I63" i="1"/>
  <c r="H63" i="1"/>
  <c r="G63" i="1"/>
  <c r="F63" i="1"/>
  <c r="I62" i="1"/>
  <c r="H62" i="1"/>
  <c r="G62" i="1"/>
  <c r="F62" i="1"/>
  <c r="I61" i="1"/>
  <c r="H61" i="1"/>
  <c r="G61" i="1"/>
  <c r="F61" i="1"/>
  <c r="E56" i="1"/>
  <c r="D56" i="1"/>
  <c r="C56" i="1"/>
  <c r="B56" i="1"/>
  <c r="E55" i="1"/>
  <c r="D55" i="1"/>
  <c r="C55" i="1"/>
  <c r="B55" i="1"/>
  <c r="E54" i="1"/>
  <c r="D54" i="1"/>
  <c r="C54" i="1"/>
  <c r="B54" i="1"/>
  <c r="E51" i="1"/>
  <c r="D51" i="1"/>
  <c r="C51" i="1"/>
  <c r="E50" i="1"/>
  <c r="D50" i="1"/>
  <c r="C50" i="1"/>
  <c r="C46" i="1"/>
  <c r="B46" i="1"/>
  <c r="B43" i="1"/>
  <c r="B42" i="1"/>
  <c r="L37" i="1"/>
  <c r="K37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C32" i="1"/>
  <c r="B32" i="1"/>
  <c r="C31" i="1"/>
  <c r="B31" i="1"/>
  <c r="T28" i="1"/>
  <c r="S28" i="1"/>
  <c r="R28" i="1"/>
  <c r="T27" i="1"/>
  <c r="S27" i="1"/>
  <c r="R27" i="1"/>
  <c r="T26" i="1"/>
  <c r="S26" i="1"/>
  <c r="R26" i="1"/>
  <c r="Q27" i="1"/>
  <c r="P27" i="1"/>
  <c r="O27" i="1"/>
  <c r="Q26" i="1"/>
  <c r="P26" i="1"/>
  <c r="O26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X18" i="1"/>
  <c r="W18" i="1"/>
  <c r="X15" i="1"/>
  <c r="W15" i="1"/>
  <c r="X14" i="1"/>
  <c r="W14" i="1"/>
  <c r="X13" i="1"/>
  <c r="W13" i="1"/>
  <c r="X12" i="1"/>
  <c r="W12" i="1"/>
  <c r="O16" i="1"/>
  <c r="N16" i="1"/>
  <c r="V15" i="1"/>
  <c r="U15" i="1"/>
  <c r="T15" i="1"/>
  <c r="S15" i="1"/>
  <c r="R15" i="1"/>
  <c r="Q15" i="1"/>
  <c r="P15" i="1"/>
  <c r="O15" i="1"/>
  <c r="N15" i="1"/>
  <c r="V14" i="1"/>
  <c r="U14" i="1"/>
  <c r="T14" i="1"/>
  <c r="S14" i="1"/>
  <c r="R14" i="1"/>
  <c r="Q14" i="1"/>
  <c r="P14" i="1"/>
  <c r="O14" i="1"/>
  <c r="N14" i="1"/>
  <c r="V13" i="1"/>
  <c r="U13" i="1"/>
  <c r="T13" i="1"/>
  <c r="S13" i="1"/>
  <c r="R13" i="1"/>
  <c r="Q13" i="1"/>
  <c r="P13" i="1"/>
  <c r="O13" i="1"/>
  <c r="N13" i="1"/>
  <c r="V12" i="1"/>
  <c r="U12" i="1"/>
  <c r="T12" i="1"/>
  <c r="S12" i="1"/>
  <c r="R12" i="1"/>
  <c r="Q12" i="1"/>
  <c r="P12" i="1"/>
  <c r="O12" i="1"/>
  <c r="N12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B20" i="1"/>
  <c r="B19" i="1"/>
  <c r="B18" i="1"/>
  <c r="B17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CI71" i="1" l="1"/>
  <c r="CC71" i="1" s="1"/>
  <c r="CH71" i="1"/>
  <c r="CB71" i="1" s="1"/>
  <c r="CI70" i="1"/>
  <c r="CC70" i="1" s="1"/>
  <c r="CH70" i="1"/>
  <c r="CB70" i="1" s="1"/>
  <c r="CI69" i="1"/>
  <c r="CC69" i="1" s="1"/>
  <c r="CH69" i="1"/>
  <c r="CB69" i="1" s="1"/>
  <c r="E66" i="1"/>
  <c r="D66" i="1"/>
  <c r="E65" i="1"/>
  <c r="D65" i="1"/>
  <c r="E64" i="1"/>
  <c r="D64" i="1"/>
  <c r="E63" i="1"/>
  <c r="D63" i="1"/>
  <c r="E62" i="1"/>
  <c r="D62" i="1"/>
  <c r="E61" i="1"/>
  <c r="D61" i="1"/>
  <c r="CK56" i="1"/>
  <c r="CE56" i="1" s="1"/>
  <c r="CJ56" i="1"/>
  <c r="CD56" i="1" s="1"/>
  <c r="CI56" i="1"/>
  <c r="CH56" i="1"/>
  <c r="CC56" i="1"/>
  <c r="CB56" i="1"/>
  <c r="CK55" i="1"/>
  <c r="CE55" i="1" s="1"/>
  <c r="CJ55" i="1"/>
  <c r="CD55" i="1" s="1"/>
  <c r="CI55" i="1"/>
  <c r="CH55" i="1"/>
  <c r="CC55" i="1"/>
  <c r="CB55" i="1"/>
  <c r="CK54" i="1"/>
  <c r="CE54" i="1" s="1"/>
  <c r="CJ54" i="1"/>
  <c r="CD54" i="1" s="1"/>
  <c r="B51" i="1"/>
  <c r="B50" i="1"/>
  <c r="B38" i="1"/>
  <c r="CH43" i="1" s="1"/>
  <c r="CB43" i="1" s="1"/>
  <c r="C43" i="1" s="1"/>
  <c r="B37" i="1"/>
  <c r="CH42" i="1" s="1"/>
  <c r="CB42" i="1" s="1"/>
  <c r="C42" i="1" s="1"/>
  <c r="CC32" i="1"/>
  <c r="CB32" i="1"/>
  <c r="CA32" i="1"/>
  <c r="CI31" i="1"/>
  <c r="CH31" i="1"/>
  <c r="CG31" i="1"/>
  <c r="CC31" i="1"/>
  <c r="CB31" i="1"/>
  <c r="CA31" i="1"/>
  <c r="B28" i="1"/>
  <c r="CI28" i="1" s="1"/>
  <c r="CC28" i="1" s="1"/>
  <c r="B27" i="1"/>
  <c r="CI27" i="1" s="1"/>
  <c r="CC27" i="1" s="1"/>
  <c r="B26" i="1"/>
  <c r="CI26" i="1" s="1"/>
  <c r="CC26" i="1" s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Y20" i="1"/>
  <c r="Y19" i="1"/>
  <c r="CP18" i="1"/>
  <c r="CJ18" i="1"/>
  <c r="Y18" i="1" s="1"/>
  <c r="Y17" i="1"/>
  <c r="CO16" i="1"/>
  <c r="CI16" i="1"/>
  <c r="Y16" i="1" s="1"/>
  <c r="M16" i="1"/>
  <c r="H16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M15" i="1"/>
  <c r="H15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M14" i="1"/>
  <c r="H14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M13" i="1"/>
  <c r="H13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M12" i="1"/>
  <c r="H12" i="1"/>
  <c r="X11" i="1"/>
  <c r="W11" i="1"/>
  <c r="V11" i="1"/>
  <c r="U11" i="1"/>
  <c r="T11" i="1"/>
  <c r="S11" i="1"/>
  <c r="R11" i="1"/>
  <c r="Q11" i="1"/>
  <c r="CH37" i="1" s="1"/>
  <c r="CB37" i="1" s="1"/>
  <c r="P11" i="1"/>
  <c r="CI37" i="1" s="1"/>
  <c r="CC37" i="1" s="1"/>
  <c r="O11" i="1"/>
  <c r="N11" i="1"/>
  <c r="L11" i="1"/>
  <c r="K11" i="1"/>
  <c r="J11" i="1"/>
  <c r="I11" i="1"/>
  <c r="G11" i="1"/>
  <c r="F11" i="1"/>
  <c r="E11" i="1"/>
  <c r="D11" i="1"/>
  <c r="C11" i="1"/>
  <c r="B11" i="1"/>
  <c r="A5" i="1"/>
  <c r="A4" i="1"/>
  <c r="A3" i="1"/>
  <c r="A2" i="1"/>
  <c r="H11" i="1" l="1"/>
  <c r="C65" i="1"/>
  <c r="Y15" i="1"/>
  <c r="M11" i="1"/>
  <c r="C66" i="1"/>
  <c r="CI66" i="1" s="1"/>
  <c r="CC66" i="1" s="1"/>
  <c r="CJ26" i="1"/>
  <c r="CD26" i="1" s="1"/>
  <c r="CH27" i="1"/>
  <c r="CB27" i="1" s="1"/>
  <c r="C61" i="1"/>
  <c r="CH61" i="1" s="1"/>
  <c r="CB61" i="1" s="1"/>
  <c r="E71" i="1"/>
  <c r="CJ28" i="1"/>
  <c r="CD28" i="1" s="1"/>
  <c r="B25" i="1"/>
  <c r="CH26" i="1"/>
  <c r="CB26" i="1" s="1"/>
  <c r="CJ27" i="1"/>
  <c r="CD27" i="1" s="1"/>
  <c r="F56" i="1"/>
  <c r="C63" i="1"/>
  <c r="CH63" i="1" s="1"/>
  <c r="CB63" i="1" s="1"/>
  <c r="E69" i="1"/>
  <c r="CH28" i="1"/>
  <c r="CB28" i="1" s="1"/>
  <c r="F54" i="1"/>
  <c r="C62" i="1"/>
  <c r="CH62" i="1" s="1"/>
  <c r="CB62" i="1" s="1"/>
  <c r="C64" i="1"/>
  <c r="F55" i="1"/>
  <c r="E70" i="1"/>
  <c r="Y13" i="1"/>
  <c r="Y14" i="1"/>
  <c r="Y12" i="1"/>
  <c r="M37" i="1"/>
  <c r="U27" i="1" l="1"/>
  <c r="CI63" i="1"/>
  <c r="CC63" i="1" s="1"/>
  <c r="S63" i="1" s="1"/>
  <c r="CH66" i="1"/>
  <c r="CB66" i="1" s="1"/>
  <c r="S66" i="1" s="1"/>
  <c r="CI62" i="1"/>
  <c r="CC62" i="1" s="1"/>
  <c r="S62" i="1" s="1"/>
  <c r="CI61" i="1"/>
  <c r="CC61" i="1" s="1"/>
  <c r="S61" i="1" s="1"/>
  <c r="U28" i="1"/>
  <c r="U26" i="1"/>
  <c r="A202" i="1"/>
  <c r="B202" i="1" l="1"/>
</calcChain>
</file>

<file path=xl/sharedStrings.xml><?xml version="1.0" encoding="utf-8"?>
<sst xmlns="http://schemas.openxmlformats.org/spreadsheetml/2006/main" count="2145" uniqueCount="135">
  <si>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</si>
  <si>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</si>
  <si>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</si>
  <si>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</si>
  <si>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</si>
  <si>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PARTOS PREMATUROS</t>
  </si>
  <si>
    <t>ANESTESIA</t>
  </si>
  <si>
    <t>ANALGESIA</t>
  </si>
  <si>
    <t>APEGO
PRECOZ</t>
  </si>
  <si>
    <t>Pueblos Originarios</t>
  </si>
  <si>
    <t>Migrantes</t>
  </si>
  <si>
    <t>Total **</t>
  </si>
  <si>
    <t xml:space="preserve">Beneficiarias
</t>
  </si>
  <si>
    <t>Partos prematuros menos de 24 semanas</t>
  </si>
  <si>
    <t>Partos prematuros de 24 a 28 semanas</t>
  </si>
  <si>
    <t>Partos prematuros de 29 a 32 semanas</t>
  </si>
  <si>
    <t>Partos prematuros de 33 a 36 semanas</t>
  </si>
  <si>
    <t>Total anestesia</t>
  </si>
  <si>
    <t>Epidural</t>
  </si>
  <si>
    <t>Raquídea</t>
  </si>
  <si>
    <t>General</t>
  </si>
  <si>
    <t>Local</t>
  </si>
  <si>
    <t>Total analgesia</t>
  </si>
  <si>
    <t>Analgesia inhalatoria</t>
  </si>
  <si>
    <t xml:space="preserve">Medidas analgésicas no farmacológicas </t>
  </si>
  <si>
    <t>Contacto mayor a 30 minutos (RN con peso menor o igual a 2.499 grs.) con la madre</t>
  </si>
  <si>
    <t>Contacto mayor a 30 minutos  (RN con peso de 2.500 grs. o más) con la madre</t>
  </si>
  <si>
    <t>Contacto mayor a 30 minutos (RN con peso menor o igual a 2.499 grs.) Con el Padre</t>
  </si>
  <si>
    <t>Contacto mayor a 30 minutos  (RN con peso de 2.500 grs. o más), Con el Padre</t>
  </si>
  <si>
    <t>Contacto mayor a 30 minutos (RN con peso menor o igual a 2.499 grs.) con acompañante significativo</t>
  </si>
  <si>
    <t>Contacto mayor a 30 minutos  (RN con peso de 2.500 grs. o más), con  acompañante significativo</t>
  </si>
  <si>
    <t>Lactancia materna en los primeros  60 minutos de vida  (RN con peso de 2.500 grs. o más)</t>
  </si>
  <si>
    <t>TOTAL PARTOS</t>
  </si>
  <si>
    <t>NORMAL/VAGINAL</t>
  </si>
  <si>
    <t>DISTÓCICO VAGINAL</t>
  </si>
  <si>
    <t>CESÁREA ELECTIVA</t>
  </si>
  <si>
    <t>CESÁREA URGENCIA</t>
  </si>
  <si>
    <t>ABORTOS</t>
  </si>
  <si>
    <t>PARTO NORMAL VERTICAL (*)</t>
  </si>
  <si>
    <t>ENTREGA DE PLACENTA A SOLICITUD DE LA MUJER</t>
  </si>
  <si>
    <t>PARTO FUERA ESTABLECIMIENTO DE SALUD</t>
  </si>
  <si>
    <t>EMBARAZO NO CONTROLADO</t>
  </si>
  <si>
    <t>(*) Incluido en Parto Normal</t>
  </si>
  <si>
    <t>(**) Partos de Término y Pre-Término</t>
  </si>
  <si>
    <t>SECCIÓN A.1: INTERRUPCIÓN VOLUNTARIA DEL EMBARAZO</t>
  </si>
  <si>
    <t>CAUSALES</t>
  </si>
  <si>
    <t xml:space="preserve">TOTAL      </t>
  </si>
  <si>
    <t>Grupos de edad en años</t>
  </si>
  <si>
    <t>Abortos</t>
  </si>
  <si>
    <t xml:space="preserve">Partos </t>
  </si>
  <si>
    <t>Beneficiarias</t>
  </si>
  <si>
    <t>Menor de 14 años</t>
  </si>
  <si>
    <t>14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</si>
  <si>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</si>
  <si>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</si>
  <si>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</si>
  <si>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</si>
  <si>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</si>
  <si>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</si>
  <si>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</si>
  <si>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y más años</t>
  </si>
  <si>
    <t>Hasta 12 semanas y cero días</t>
  </si>
  <si>
    <t>12 semanas y un día hasta 14 semanas y cero días</t>
  </si>
  <si>
    <t>de 14 hasta 21 semanas y 6 días</t>
  </si>
  <si>
    <t>Partos vaginales inducidos</t>
  </si>
  <si>
    <t>Cesáreas</t>
  </si>
  <si>
    <t xml:space="preserve">CAUSAL N° 1: MUJER EMBARAZADA CON RIESGO VITAL </t>
  </si>
  <si>
    <t>CAUSAL N° 2: INVIABILIDAD FETAL DE CARÁCTER LETAL</t>
  </si>
  <si>
    <t>CAUSAL N° 3: POR VIOLACIÓN</t>
  </si>
  <si>
    <t>SECCIÓN B: ACOMPAÑAMIENTO EN EL PROCESO REPRODUCTIVO</t>
  </si>
  <si>
    <t>EVENTO</t>
  </si>
  <si>
    <t>TOTAL</t>
  </si>
  <si>
    <t xml:space="preserve">BENEFICIARIAS </t>
  </si>
  <si>
    <t xml:space="preserve"> </t>
  </si>
  <si>
    <t>SOLO EN EL PARTO</t>
  </si>
  <si>
    <t>PRE PARTO Y PARTO</t>
  </si>
  <si>
    <t>SECCIÓN C: INFORMACIÓN RECIÉN NACIDOS</t>
  </si>
  <si>
    <t xml:space="preserve">SECCIÓN C.1: NACIDOS  SEGÚN PESO AL NACER  </t>
  </si>
  <si>
    <t>TIPO</t>
  </si>
  <si>
    <t>PESO AL NACER (EN GRAMOS)</t>
  </si>
  <si>
    <t>PROGRAMA FENILQUETONURIA (PKU) E HIPOTIROIDISMO CONGÉNITO (HC)</t>
  </si>
  <si>
    <t>Menos de 500</t>
  </si>
  <si>
    <t>500 a 999</t>
  </si>
  <si>
    <t>1.000 a 
1.499</t>
  </si>
  <si>
    <t>1.500 a 
1.999</t>
  </si>
  <si>
    <t>2.000 a 
2.499</t>
  </si>
  <si>
    <t>2.500 a 
2.999</t>
  </si>
  <si>
    <t>3.000 a 
3.999</t>
  </si>
  <si>
    <t>4.000 y 
más</t>
  </si>
  <si>
    <t>Primeras Muestras</t>
  </si>
  <si>
    <t>Muestras Repetidas</t>
  </si>
  <si>
    <t>NACIDOS VIVOS</t>
  </si>
  <si>
    <t>NACIDOS FALLECIDOS</t>
  </si>
  <si>
    <t>SECCIÓN C.2: RECIÉN NACIDOS CON MALFORMACIÓN CONGÉNITA</t>
  </si>
  <si>
    <t>SECCIÓN C.3: APGAR MENOR O IGUAL A 3 AL MINUTO Y APGAR MENOR O IGUAL A 6 A LOS 5 MINUTOS</t>
  </si>
  <si>
    <t>APGAR MENOR O IGUAL A  3 AL MINUTO</t>
  </si>
  <si>
    <t>APGAR MENOR O IGUAL A 6 A LOS 5  MINUTOS</t>
  </si>
  <si>
    <t/>
  </si>
  <si>
    <t>SECCIÓN D: ESTERILIZACIONES SEGÚN SEXO</t>
  </si>
  <si>
    <t>SEXO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</si>
  <si>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</si>
  <si>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</si>
  <si>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</si>
  <si>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</si>
  <si>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</si>
  <si>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</si>
  <si>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NEONATOLOGÍA, SEGÚN LACTANCIA MATERNA EXCLUSIVA</t>
  </si>
  <si>
    <t>TIPO DE ALIMENTACIÓN</t>
  </si>
  <si>
    <t>Maternidad        (Puérperas con RN vivo)</t>
  </si>
  <si>
    <t>Neonatología</t>
  </si>
  <si>
    <t>TOTAL DE EGRESOS</t>
  </si>
  <si>
    <t xml:space="preserve">EGRESADOS CON LACTANCIA MATERNA EXCLUSIVA </t>
  </si>
  <si>
    <t>EGRESADOS QUE MANTUVIERON LACTANCIA MATERNA EXCLUSIVA DURANTE LA HOSPITALIZACIÓN Y AL ALTA</t>
  </si>
  <si>
    <t>SECCIÓN F:  TIPOS DE LACTANCIA EN NIÑOS Y NIÑAS AL EGRESO DE LA HOSPITALIZACIÓN</t>
  </si>
  <si>
    <t>POR RANGO ETARIO</t>
  </si>
  <si>
    <t xml:space="preserve"> De 0 a 29 días</t>
  </si>
  <si>
    <t>De 1 mes a 2 meses 29 días</t>
  </si>
  <si>
    <t>De 3 meses a 5 meses 29 días</t>
  </si>
  <si>
    <t>De 6 meses a 11 meses 29 días</t>
  </si>
  <si>
    <t>De 1 año a 2 años</t>
  </si>
  <si>
    <t>Ambos Sexos</t>
  </si>
  <si>
    <t>Hombres</t>
  </si>
  <si>
    <t>Mujeres</t>
  </si>
  <si>
    <t>LACTANCIA MATERNA EXCLUSIVA</t>
  </si>
  <si>
    <t>LACTANCIA MATERNA MAS LACTANCIA ARTIFICIAL</t>
  </si>
  <si>
    <t>FORMULA LACTEA</t>
  </si>
  <si>
    <t>LACTANCIA MATERNA EXCLUSIVA CON SÓLIDOS</t>
  </si>
  <si>
    <t>LACTANCIA MATERNA/FORMULA LÁCTEA MAS SÓLIDOS</t>
  </si>
  <si>
    <t>FORMULA LÁCTEA MAS SÓLIDOS</t>
  </si>
  <si>
    <t>SECCIÓN G:  TAMIZAJE AUDITIVO</t>
  </si>
  <si>
    <t>EVALUACIÓN</t>
  </si>
  <si>
    <t>Menores de 1 año</t>
  </si>
  <si>
    <t>RECIEN NACIDOS CON FACTORES DE RIESGO CON TAMIZAJE AUDITIVO</t>
  </si>
  <si>
    <t>RECIEN NACIDOS CON TAMIZAJE AUDITIVO</t>
  </si>
  <si>
    <t>RECIEN NACIDOS CON TAMIZAJE AUDITIVO ALTERADO (referido)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</si>
</sst>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7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4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9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indexed="64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9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22"/>
      </right>
      <top style="hair">
        <color auto="1"/>
      </top>
      <bottom/>
      <diagonal/>
    </border>
    <border>
      <left style="thin">
        <color indexed="22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9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22"/>
      </right>
      <top style="hair">
        <color auto="1"/>
      </top>
      <bottom/>
      <diagonal/>
    </border>
    <border>
      <left style="thin">
        <color indexed="22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9" fillId="2" borderId="1" applyNumberFormat="0" applyFont="0" applyAlignment="0" applyProtection="0"/>
  </cellStyleXfs>
  <cellXfs count="752">
    <xf numFmtId="0" fontId="0" fillId="0" borderId="0" xfId="0"/>
    <xf numFmtId="1" fontId="1" fillId="3" borderId="0" xfId="0" applyNumberFormat="1" applyFont="1" applyFill="1"/>
    <xf numFmtId="1" fontId="2" fillId="3" borderId="0" xfId="0" applyNumberFormat="1" applyFont="1" applyFill="1"/>
    <xf numFmtId="1" fontId="2" fillId="4" borderId="0" xfId="0" applyNumberFormat="1" applyFont="1" applyFill="1"/>
    <xf numFmtId="1" fontId="2" fillId="4" borderId="0" xfId="0" applyNumberFormat="1" applyFont="1" applyFill="1" applyProtection="1">
      <protection locked="0"/>
    </xf>
    <xf numFmtId="1" fontId="2" fillId="5" borderId="0" xfId="0" applyNumberFormat="1" applyFont="1" applyFill="1" applyProtection="1">
      <protection locked="0"/>
    </xf>
    <xf numFmtId="1" fontId="1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/>
    <xf numFmtId="1" fontId="3" fillId="3" borderId="0" xfId="0" applyNumberFormat="1" applyFont="1" applyFill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left"/>
    </xf>
    <xf numFmtId="1" fontId="5" fillId="3" borderId="0" xfId="0" applyNumberFormat="1" applyFont="1" applyFill="1" applyAlignment="1">
      <alignment horizontal="left"/>
    </xf>
    <xf numFmtId="1" fontId="1" fillId="3" borderId="0" xfId="0" applyNumberFormat="1" applyFont="1" applyFill="1" applyAlignment="1">
      <alignment horizontal="left"/>
    </xf>
    <xf numFmtId="1" fontId="4" fillId="0" borderId="13" xfId="0" applyNumberFormat="1" applyFont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2" fillId="4" borderId="20" xfId="0" applyNumberFormat="1" applyFont="1" applyFill="1" applyBorder="1"/>
    <xf numFmtId="1" fontId="2" fillId="6" borderId="0" xfId="0" applyNumberFormat="1" applyFont="1" applyFill="1" applyProtection="1">
      <protection locked="0"/>
    </xf>
    <xf numFmtId="1" fontId="4" fillId="0" borderId="21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wrapText="1"/>
    </xf>
    <xf numFmtId="1" fontId="4" fillId="0" borderId="14" xfId="0" applyNumberFormat="1" applyFont="1" applyBorder="1" applyAlignment="1">
      <alignment wrapText="1"/>
    </xf>
    <xf numFmtId="1" fontId="4" fillId="0" borderId="13" xfId="0" applyNumberFormat="1" applyFont="1" applyBorder="1" applyAlignment="1">
      <alignment wrapText="1"/>
    </xf>
    <xf numFmtId="1" fontId="4" fillId="0" borderId="16" xfId="0" applyNumberFormat="1" applyFont="1" applyBorder="1" applyAlignment="1">
      <alignment wrapText="1"/>
    </xf>
    <xf numFmtId="1" fontId="4" fillId="0" borderId="17" xfId="0" applyNumberFormat="1" applyFont="1" applyBorder="1" applyAlignment="1">
      <alignment wrapText="1"/>
    </xf>
    <xf numFmtId="1" fontId="4" fillId="0" borderId="5" xfId="0" applyNumberFormat="1" applyFont="1" applyBorder="1" applyAlignment="1">
      <alignment wrapText="1"/>
    </xf>
    <xf numFmtId="1" fontId="4" fillId="0" borderId="22" xfId="0" applyNumberFormat="1" applyFont="1" applyBorder="1" applyAlignment="1">
      <alignment horizontal="left"/>
    </xf>
    <xf numFmtId="1" fontId="4" fillId="7" borderId="23" xfId="0" applyNumberFormat="1" applyFont="1" applyFill="1" applyBorder="1" applyProtection="1">
      <protection locked="0"/>
    </xf>
    <xf numFmtId="1" fontId="4" fillId="7" borderId="24" xfId="0" applyNumberFormat="1" applyFont="1" applyFill="1" applyBorder="1" applyProtection="1">
      <protection locked="0"/>
    </xf>
    <xf numFmtId="1" fontId="4" fillId="7" borderId="25" xfId="0" applyNumberFormat="1" applyFont="1" applyFill="1" applyBorder="1" applyProtection="1">
      <protection locked="0"/>
    </xf>
    <xf numFmtId="1" fontId="4" fillId="7" borderId="26" xfId="0" applyNumberFormat="1" applyFont="1" applyFill="1" applyBorder="1" applyProtection="1">
      <protection locked="0"/>
    </xf>
    <xf numFmtId="1" fontId="4" fillId="0" borderId="25" xfId="0" applyNumberFormat="1" applyFont="1" applyBorder="1"/>
    <xf numFmtId="1" fontId="4" fillId="7" borderId="27" xfId="0" applyNumberFormat="1" applyFont="1" applyFill="1" applyBorder="1" applyProtection="1">
      <protection locked="0"/>
    </xf>
    <xf numFmtId="1" fontId="4" fillId="0" borderId="27" xfId="0" applyNumberFormat="1" applyFont="1" applyBorder="1"/>
    <xf numFmtId="1" fontId="4" fillId="7" borderId="28" xfId="0" applyNumberFormat="1" applyFont="1" applyFill="1" applyBorder="1" applyProtection="1">
      <protection locked="0"/>
    </xf>
    <xf numFmtId="1" fontId="4" fillId="4" borderId="20" xfId="0" applyNumberFormat="1" applyFont="1" applyFill="1" applyBorder="1" applyAlignment="1">
      <alignment vertical="center"/>
    </xf>
    <xf numFmtId="1" fontId="4" fillId="4" borderId="0" xfId="0" applyNumberFormat="1" applyFont="1" applyFill="1" applyAlignment="1">
      <alignment vertical="top" wrapText="1"/>
    </xf>
    <xf numFmtId="1" fontId="2" fillId="5" borderId="0" xfId="0" applyNumberFormat="1" applyFont="1" applyFill="1"/>
    <xf numFmtId="1" fontId="2" fillId="6" borderId="0" xfId="0" applyNumberFormat="1" applyFont="1" applyFill="1"/>
    <xf numFmtId="1" fontId="4" fillId="0" borderId="29" xfId="0" applyNumberFormat="1" applyFont="1" applyBorder="1" applyAlignment="1">
      <alignment horizontal="left"/>
    </xf>
    <xf numFmtId="1" fontId="4" fillId="7" borderId="30" xfId="0" applyNumberFormat="1" applyFont="1" applyFill="1" applyBorder="1" applyProtection="1">
      <protection locked="0"/>
    </xf>
    <xf numFmtId="1" fontId="4" fillId="7" borderId="31" xfId="0" applyNumberFormat="1" applyFont="1" applyFill="1" applyBorder="1" applyProtection="1">
      <protection locked="0"/>
    </xf>
    <xf numFmtId="1" fontId="4" fillId="7" borderId="32" xfId="0" applyNumberFormat="1" applyFont="1" applyFill="1" applyBorder="1" applyProtection="1">
      <protection locked="0"/>
    </xf>
    <xf numFmtId="1" fontId="4" fillId="7" borderId="33" xfId="0" applyNumberFormat="1" applyFont="1" applyFill="1" applyBorder="1" applyProtection="1">
      <protection locked="0"/>
    </xf>
    <xf numFmtId="1" fontId="4" fillId="0" borderId="33" xfId="0" applyNumberFormat="1" applyFont="1" applyBorder="1"/>
    <xf numFmtId="1" fontId="4" fillId="0" borderId="32" xfId="0" applyNumberFormat="1" applyFont="1" applyBorder="1"/>
    <xf numFmtId="1" fontId="4" fillId="7" borderId="34" xfId="0" applyNumberFormat="1" applyFont="1" applyFill="1" applyBorder="1" applyProtection="1">
      <protection locked="0"/>
    </xf>
    <xf numFmtId="1" fontId="4" fillId="0" borderId="35" xfId="0" applyNumberFormat="1" applyFont="1" applyBorder="1" applyAlignment="1">
      <alignment horizontal="left"/>
    </xf>
    <xf numFmtId="1" fontId="4" fillId="7" borderId="36" xfId="0" applyNumberFormat="1" applyFont="1" applyFill="1" applyBorder="1" applyProtection="1">
      <protection locked="0"/>
    </xf>
    <xf numFmtId="1" fontId="4" fillId="7" borderId="37" xfId="0" applyNumberFormat="1" applyFont="1" applyFill="1" applyBorder="1" applyProtection="1">
      <protection locked="0"/>
    </xf>
    <xf numFmtId="1" fontId="4" fillId="7" borderId="38" xfId="0" applyNumberFormat="1" applyFont="1" applyFill="1" applyBorder="1" applyProtection="1">
      <protection locked="0"/>
    </xf>
    <xf numFmtId="1" fontId="4" fillId="7" borderId="39" xfId="0" applyNumberFormat="1" applyFont="1" applyFill="1" applyBorder="1" applyProtection="1">
      <protection locked="0"/>
    </xf>
    <xf numFmtId="1" fontId="4" fillId="0" borderId="39" xfId="0" applyNumberFormat="1" applyFont="1" applyBorder="1"/>
    <xf numFmtId="1" fontId="4" fillId="0" borderId="38" xfId="0" applyNumberFormat="1" applyFont="1" applyBorder="1"/>
    <xf numFmtId="1" fontId="4" fillId="7" borderId="40" xfId="0" applyNumberFormat="1" applyFont="1" applyFill="1" applyBorder="1" applyProtection="1">
      <protection locked="0"/>
    </xf>
    <xf numFmtId="1" fontId="4" fillId="7" borderId="41" xfId="0" applyNumberFormat="1" applyFont="1" applyFill="1" applyBorder="1" applyProtection="1">
      <protection locked="0"/>
    </xf>
    <xf numFmtId="1" fontId="4" fillId="0" borderId="42" xfId="0" applyNumberFormat="1" applyFont="1" applyBorder="1" applyAlignment="1">
      <alignment horizontal="left"/>
    </xf>
    <xf numFmtId="1" fontId="4" fillId="7" borderId="43" xfId="0" applyNumberFormat="1" applyFont="1" applyFill="1" applyBorder="1" applyProtection="1">
      <protection locked="0"/>
    </xf>
    <xf numFmtId="1" fontId="4" fillId="7" borderId="44" xfId="0" applyNumberFormat="1" applyFont="1" applyFill="1" applyBorder="1" applyProtection="1">
      <protection locked="0"/>
    </xf>
    <xf numFmtId="1" fontId="4" fillId="8" borderId="45" xfId="0" applyNumberFormat="1" applyFont="1" applyFill="1" applyBorder="1"/>
    <xf numFmtId="1" fontId="4" fillId="8" borderId="46" xfId="0" applyNumberFormat="1" applyFont="1" applyFill="1" applyBorder="1"/>
    <xf numFmtId="1" fontId="4" fillId="8" borderId="47" xfId="0" applyNumberFormat="1" applyFont="1" applyFill="1" applyBorder="1"/>
    <xf numFmtId="1" fontId="4" fillId="8" borderId="48" xfId="0" applyNumberFormat="1" applyFont="1" applyFill="1" applyBorder="1"/>
    <xf numFmtId="1" fontId="4" fillId="0" borderId="47" xfId="0" applyNumberFormat="1" applyFont="1" applyBorder="1"/>
    <xf numFmtId="1" fontId="4" fillId="7" borderId="49" xfId="0" applyNumberFormat="1" applyFont="1" applyFill="1" applyBorder="1" applyProtection="1">
      <protection locked="0"/>
    </xf>
    <xf numFmtId="1" fontId="4" fillId="0" borderId="49" xfId="0" applyNumberFormat="1" applyFont="1" applyBorder="1"/>
    <xf numFmtId="1" fontId="4" fillId="7" borderId="46" xfId="0" applyNumberFormat="1" applyFont="1" applyFill="1" applyBorder="1" applyProtection="1">
      <protection locked="0"/>
    </xf>
    <xf numFmtId="1" fontId="4" fillId="7" borderId="50" xfId="0" applyNumberFormat="1" applyFont="1" applyFill="1" applyBorder="1" applyProtection="1">
      <protection locked="0"/>
    </xf>
    <xf numFmtId="1" fontId="4" fillId="8" borderId="51" xfId="0" applyNumberFormat="1" applyFont="1" applyFill="1" applyBorder="1"/>
    <xf numFmtId="1" fontId="4" fillId="8" borderId="49" xfId="0" applyNumberFormat="1" applyFont="1" applyFill="1" applyBorder="1"/>
    <xf numFmtId="1" fontId="4" fillId="8" borderId="52" xfId="0" applyNumberFormat="1" applyFont="1" applyFill="1" applyBorder="1"/>
    <xf numFmtId="1" fontId="4" fillId="8" borderId="53" xfId="0" applyNumberFormat="1" applyFont="1" applyFill="1" applyBorder="1"/>
    <xf numFmtId="1" fontId="4" fillId="0" borderId="54" xfId="0" applyNumberFormat="1" applyFont="1" applyBorder="1" applyAlignment="1">
      <alignment horizontal="left"/>
    </xf>
    <xf numFmtId="1" fontId="4" fillId="7" borderId="55" xfId="0" applyNumberFormat="1" applyFont="1" applyFill="1" applyBorder="1" applyProtection="1">
      <protection locked="0"/>
    </xf>
    <xf numFmtId="1" fontId="4" fillId="8" borderId="56" xfId="0" applyNumberFormat="1" applyFont="1" applyFill="1" applyBorder="1"/>
    <xf numFmtId="1" fontId="4" fillId="8" borderId="57" xfId="0" applyNumberFormat="1" applyFont="1" applyFill="1" applyBorder="1"/>
    <xf numFmtId="1" fontId="4" fillId="8" borderId="58" xfId="0" applyNumberFormat="1" applyFont="1" applyFill="1" applyBorder="1"/>
    <xf numFmtId="1" fontId="4" fillId="8" borderId="55" xfId="0" applyNumberFormat="1" applyFont="1" applyFill="1" applyBorder="1"/>
    <xf numFmtId="1" fontId="4" fillId="8" borderId="59" xfId="0" applyNumberFormat="1" applyFont="1" applyFill="1" applyBorder="1"/>
    <xf numFmtId="1" fontId="4" fillId="8" borderId="60" xfId="0" applyNumberFormat="1" applyFont="1" applyFill="1" applyBorder="1"/>
    <xf numFmtId="1" fontId="4" fillId="8" borderId="61" xfId="0" applyNumberFormat="1" applyFont="1" applyFill="1" applyBorder="1"/>
    <xf numFmtId="1" fontId="4" fillId="3" borderId="29" xfId="0" applyNumberFormat="1" applyFont="1" applyFill="1" applyBorder="1" applyAlignment="1">
      <alignment horizontal="left" wrapText="1"/>
    </xf>
    <xf numFmtId="1" fontId="4" fillId="8" borderId="31" xfId="0" applyNumberFormat="1" applyFont="1" applyFill="1" applyBorder="1"/>
    <xf numFmtId="1" fontId="4" fillId="8" borderId="30" xfId="0" applyNumberFormat="1" applyFont="1" applyFill="1" applyBorder="1"/>
    <xf numFmtId="1" fontId="4" fillId="8" borderId="32" xfId="0" applyNumberFormat="1" applyFont="1" applyFill="1" applyBorder="1"/>
    <xf numFmtId="1" fontId="4" fillId="8" borderId="33" xfId="0" applyNumberFormat="1" applyFont="1" applyFill="1" applyBorder="1"/>
    <xf numFmtId="1" fontId="4" fillId="8" borderId="62" xfId="0" applyNumberFormat="1" applyFont="1" applyFill="1" applyBorder="1"/>
    <xf numFmtId="1" fontId="4" fillId="8" borderId="63" xfId="0" applyNumberFormat="1" applyFont="1" applyFill="1" applyBorder="1"/>
    <xf numFmtId="1" fontId="4" fillId="8" borderId="64" xfId="0" applyNumberFormat="1" applyFont="1" applyFill="1" applyBorder="1"/>
    <xf numFmtId="1" fontId="4" fillId="7" borderId="62" xfId="0" applyNumberFormat="1" applyFont="1" applyFill="1" applyBorder="1" applyProtection="1">
      <protection locked="0"/>
    </xf>
    <xf numFmtId="1" fontId="4" fillId="0" borderId="29" xfId="0" applyNumberFormat="1" applyFont="1" applyBorder="1" applyAlignment="1">
      <alignment wrapText="1"/>
    </xf>
    <xf numFmtId="1" fontId="4" fillId="0" borderId="65" xfId="0" applyNumberFormat="1" applyFont="1" applyBorder="1" applyAlignment="1">
      <alignment horizontal="left"/>
    </xf>
    <xf numFmtId="1" fontId="4" fillId="7" borderId="66" xfId="0" applyNumberFormat="1" applyFont="1" applyFill="1" applyBorder="1" applyProtection="1">
      <protection locked="0"/>
    </xf>
    <xf numFmtId="1" fontId="4" fillId="8" borderId="67" xfId="0" applyNumberFormat="1" applyFont="1" applyFill="1" applyBorder="1"/>
    <xf numFmtId="1" fontId="4" fillId="8" borderId="68" xfId="0" applyNumberFormat="1" applyFont="1" applyFill="1" applyBorder="1"/>
    <xf numFmtId="1" fontId="4" fillId="8" borderId="69" xfId="0" applyNumberFormat="1" applyFont="1" applyFill="1" applyBorder="1"/>
    <xf numFmtId="1" fontId="4" fillId="8" borderId="66" xfId="0" applyNumberFormat="1" applyFont="1" applyFill="1" applyBorder="1"/>
    <xf numFmtId="1" fontId="4" fillId="8" borderId="70" xfId="0" applyNumberFormat="1" applyFont="1" applyFill="1" applyBorder="1"/>
    <xf numFmtId="1" fontId="4" fillId="8" borderId="71" xfId="0" applyNumberFormat="1" applyFont="1" applyFill="1" applyBorder="1"/>
    <xf numFmtId="1" fontId="4" fillId="8" borderId="72" xfId="0" applyNumberFormat="1" applyFont="1" applyFill="1" applyBorder="1"/>
    <xf numFmtId="1" fontId="1" fillId="3" borderId="0" xfId="0" applyNumberFormat="1" applyFont="1" applyFill="1" applyAlignment="1">
      <alignment horizontal="left" vertical="center"/>
    </xf>
    <xf numFmtId="1" fontId="7" fillId="3" borderId="0" xfId="0" applyNumberFormat="1" applyFont="1" applyFill="1" applyAlignment="1" applyProtection="1">
      <alignment horizontal="right"/>
      <protection locked="0"/>
    </xf>
    <xf numFmtId="1" fontId="7" fillId="3" borderId="0" xfId="0" applyNumberFormat="1" applyFont="1" applyFill="1" applyAlignment="1">
      <alignment horizontal="right"/>
    </xf>
    <xf numFmtId="1" fontId="4" fillId="3" borderId="0" xfId="0" applyNumberFormat="1" applyFont="1" applyFill="1" applyAlignment="1">
      <alignment vertical="center"/>
    </xf>
    <xf numFmtId="1" fontId="4" fillId="3" borderId="0" xfId="0" applyNumberFormat="1" applyFont="1" applyFill="1" applyAlignment="1">
      <alignment horizontal="left" vertical="center"/>
    </xf>
    <xf numFmtId="1" fontId="4" fillId="4" borderId="0" xfId="0" applyNumberFormat="1" applyFont="1" applyFill="1"/>
    <xf numFmtId="1" fontId="4" fillId="0" borderId="5" xfId="0" applyNumberFormat="1" applyFont="1" applyBorder="1" applyAlignment="1">
      <alignment horizontal="center" vertical="center" wrapText="1"/>
    </xf>
    <xf numFmtId="1" fontId="4" fillId="0" borderId="75" xfId="0" applyNumberFormat="1" applyFont="1" applyBorder="1" applyAlignment="1">
      <alignment horizontal="center" vertical="center" wrapText="1"/>
    </xf>
    <xf numFmtId="1" fontId="4" fillId="0" borderId="76" xfId="0" applyNumberFormat="1" applyFont="1" applyBorder="1" applyAlignment="1">
      <alignment horizontal="center" vertical="center" wrapText="1"/>
    </xf>
    <xf numFmtId="1" fontId="4" fillId="0" borderId="74" xfId="0" applyNumberFormat="1" applyFont="1" applyBorder="1" applyAlignment="1">
      <alignment horizontal="right" vertical="center" wrapText="1"/>
    </xf>
    <xf numFmtId="1" fontId="4" fillId="0" borderId="13" xfId="0" applyNumberFormat="1" applyFont="1" applyBorder="1" applyAlignment="1">
      <alignment horizontal="right" vertical="center" wrapText="1"/>
    </xf>
    <xf numFmtId="1" fontId="4" fillId="0" borderId="15" xfId="0" applyNumberFormat="1" applyFont="1" applyBorder="1" applyAlignment="1">
      <alignment horizontal="right" vertical="center" wrapText="1"/>
    </xf>
    <xf numFmtId="1" fontId="4" fillId="0" borderId="14" xfId="0" applyNumberFormat="1" applyFont="1" applyBorder="1" applyAlignment="1">
      <alignment horizontal="right" vertical="center" wrapText="1"/>
    </xf>
    <xf numFmtId="1" fontId="4" fillId="0" borderId="20" xfId="0" applyNumberFormat="1" applyFont="1" applyBorder="1" applyAlignment="1">
      <alignment horizontal="right" vertical="center" wrapText="1"/>
    </xf>
    <xf numFmtId="1" fontId="4" fillId="0" borderId="17" xfId="0" applyNumberFormat="1" applyFont="1" applyBorder="1" applyAlignment="1">
      <alignment horizontal="right" vertical="center" wrapText="1"/>
    </xf>
    <xf numFmtId="1" fontId="4" fillId="0" borderId="78" xfId="0" applyNumberFormat="1" applyFont="1" applyBorder="1" applyAlignment="1">
      <alignment horizontal="right" vertical="center" wrapText="1"/>
    </xf>
    <xf numFmtId="1" fontId="4" fillId="0" borderId="5" xfId="0" applyNumberFormat="1" applyFont="1" applyBorder="1" applyAlignment="1">
      <alignment horizontal="right" vertical="center" wrapText="1"/>
    </xf>
    <xf numFmtId="1" fontId="4" fillId="0" borderId="79" xfId="0" applyNumberFormat="1" applyFont="1" applyBorder="1" applyAlignment="1">
      <alignment horizontal="left"/>
    </xf>
    <xf numFmtId="1" fontId="4" fillId="3" borderId="79" xfId="0" applyNumberFormat="1" applyFont="1" applyFill="1" applyBorder="1" applyAlignment="1">
      <alignment horizontal="right" vertical="center"/>
    </xf>
    <xf numFmtId="1" fontId="4" fillId="3" borderId="29" xfId="0" applyNumberFormat="1" applyFont="1" applyFill="1" applyBorder="1" applyAlignment="1">
      <alignment horizontal="right" vertical="center"/>
    </xf>
    <xf numFmtId="1" fontId="4" fillId="7" borderId="81" xfId="0" applyNumberFormat="1" applyFont="1" applyFill="1" applyBorder="1" applyProtection="1">
      <protection locked="0"/>
    </xf>
    <xf numFmtId="1" fontId="4" fillId="7" borderId="29" xfId="0" applyNumberFormat="1" applyFont="1" applyFill="1" applyBorder="1" applyProtection="1">
      <protection locked="0"/>
    </xf>
    <xf numFmtId="1" fontId="4" fillId="0" borderId="12" xfId="0" applyNumberFormat="1" applyFont="1" applyBorder="1" applyAlignment="1">
      <alignment horizontal="left"/>
    </xf>
    <xf numFmtId="1" fontId="4" fillId="3" borderId="65" xfId="0" applyNumberFormat="1" applyFont="1" applyFill="1" applyBorder="1" applyAlignment="1">
      <alignment horizontal="right" vertical="center"/>
    </xf>
    <xf numFmtId="1" fontId="4" fillId="7" borderId="68" xfId="0" applyNumberFormat="1" applyFont="1" applyFill="1" applyBorder="1" applyProtection="1">
      <protection locked="0"/>
    </xf>
    <xf numFmtId="1" fontId="4" fillId="7" borderId="69" xfId="0" applyNumberFormat="1" applyFont="1" applyFill="1" applyBorder="1" applyProtection="1">
      <protection locked="0"/>
    </xf>
    <xf numFmtId="1" fontId="4" fillId="7" borderId="67" xfId="0" applyNumberFormat="1" applyFont="1" applyFill="1" applyBorder="1" applyProtection="1">
      <protection locked="0"/>
    </xf>
    <xf numFmtId="1" fontId="4" fillId="7" borderId="82" xfId="0" applyNumberFormat="1" applyFont="1" applyFill="1" applyBorder="1" applyProtection="1">
      <protection locked="0"/>
    </xf>
    <xf numFmtId="1" fontId="4" fillId="9" borderId="70" xfId="0" applyNumberFormat="1" applyFont="1" applyFill="1" applyBorder="1"/>
    <xf numFmtId="1" fontId="4" fillId="9" borderId="68" xfId="0" applyNumberFormat="1" applyFont="1" applyFill="1" applyBorder="1"/>
    <xf numFmtId="1" fontId="4" fillId="9" borderId="72" xfId="0" applyNumberFormat="1" applyFont="1" applyFill="1" applyBorder="1"/>
    <xf numFmtId="1" fontId="4" fillId="7" borderId="70" xfId="0" applyNumberFormat="1" applyFont="1" applyFill="1" applyBorder="1" applyProtection="1">
      <protection locked="0"/>
    </xf>
    <xf numFmtId="1" fontId="4" fillId="7" borderId="65" xfId="0" applyNumberFormat="1" applyFont="1" applyFill="1" applyBorder="1" applyProtection="1">
      <protection locked="0"/>
    </xf>
    <xf numFmtId="1" fontId="4" fillId="0" borderId="21" xfId="0" applyNumberFormat="1" applyFont="1" applyBorder="1" applyAlignment="1">
      <alignment horizontal="center" vertical="center" wrapText="1"/>
    </xf>
    <xf numFmtId="1" fontId="4" fillId="3" borderId="21" xfId="0" applyNumberFormat="1" applyFont="1" applyFill="1" applyBorder="1" applyAlignment="1">
      <alignment horizontal="center" vertical="center" wrapText="1"/>
    </xf>
    <xf numFmtId="1" fontId="4" fillId="4" borderId="0" xfId="0" applyNumberFormat="1" applyFont="1" applyFill="1" applyAlignment="1">
      <alignment vertical="center"/>
    </xf>
    <xf numFmtId="1" fontId="4" fillId="4" borderId="0" xfId="0" applyNumberFormat="1" applyFont="1" applyFill="1" applyAlignment="1">
      <alignment horizontal="left" vertical="center"/>
    </xf>
    <xf numFmtId="1" fontId="4" fillId="4" borderId="20" xfId="0" applyNumberFormat="1" applyFont="1" applyFill="1" applyBorder="1" applyAlignment="1" applyProtection="1">
      <alignment vertical="center"/>
      <protection locked="0"/>
    </xf>
    <xf numFmtId="1" fontId="7" fillId="7" borderId="12" xfId="0" applyNumberFormat="1" applyFont="1" applyFill="1" applyBorder="1" applyProtection="1">
      <protection locked="0"/>
    </xf>
    <xf numFmtId="1" fontId="5" fillId="4" borderId="0" xfId="0" applyNumberFormat="1" applyFont="1" applyFill="1" applyAlignment="1">
      <alignment horizontal="left" wrapText="1"/>
    </xf>
    <xf numFmtId="1" fontId="5" fillId="4" borderId="0" xfId="0" applyNumberFormat="1" applyFont="1" applyFill="1"/>
    <xf numFmtId="1" fontId="1" fillId="4" borderId="0" xfId="0" applyNumberFormat="1" applyFont="1" applyFill="1"/>
    <xf numFmtId="1" fontId="4" fillId="0" borderId="79" xfId="0" applyNumberFormat="1" applyFont="1" applyBorder="1" applyAlignment="1">
      <alignment horizontal="left" wrapText="1"/>
    </xf>
    <xf numFmtId="1" fontId="4" fillId="0" borderId="79" xfId="0" applyNumberFormat="1" applyFont="1" applyBorder="1" applyAlignment="1">
      <alignment wrapText="1"/>
    </xf>
    <xf numFmtId="1" fontId="4" fillId="0" borderId="12" xfId="0" applyNumberFormat="1" applyFont="1" applyBorder="1" applyAlignment="1">
      <alignment horizontal="left" wrapText="1"/>
    </xf>
    <xf numFmtId="1" fontId="4" fillId="0" borderId="12" xfId="0" applyNumberFormat="1" applyFont="1" applyBorder="1" applyAlignment="1">
      <alignment wrapText="1"/>
    </xf>
    <xf numFmtId="1" fontId="4" fillId="7" borderId="85" xfId="0" applyNumberFormat="1" applyFont="1" applyFill="1" applyBorder="1" applyProtection="1">
      <protection locked="0"/>
    </xf>
    <xf numFmtId="1" fontId="4" fillId="7" borderId="86" xfId="0" applyNumberFormat="1" applyFont="1" applyFill="1" applyBorder="1" applyProtection="1">
      <protection locked="0"/>
    </xf>
    <xf numFmtId="1" fontId="4" fillId="7" borderId="19" xfId="0" applyNumberFormat="1" applyFont="1" applyFill="1" applyBorder="1" applyProtection="1">
      <protection locked="0"/>
    </xf>
    <xf numFmtId="1" fontId="4" fillId="8" borderId="86" xfId="0" applyNumberFormat="1" applyFont="1" applyFill="1" applyBorder="1"/>
    <xf numFmtId="1" fontId="4" fillId="8" borderId="19" xfId="0" applyNumberFormat="1" applyFont="1" applyFill="1" applyBorder="1"/>
    <xf numFmtId="1" fontId="5" fillId="3" borderId="87" xfId="0" applyNumberFormat="1" applyFont="1" applyFill="1" applyBorder="1"/>
    <xf numFmtId="1" fontId="5" fillId="3" borderId="8" xfId="0" applyNumberFormat="1" applyFont="1" applyFill="1" applyBorder="1"/>
    <xf numFmtId="1" fontId="4" fillId="0" borderId="88" xfId="0" applyNumberFormat="1" applyFont="1" applyBorder="1" applyAlignment="1">
      <alignment horizontal="left" wrapText="1"/>
    </xf>
    <xf numFmtId="1" fontId="7" fillId="7" borderId="65" xfId="0" applyNumberFormat="1" applyFont="1" applyFill="1" applyBorder="1" applyProtection="1">
      <protection locked="0"/>
    </xf>
    <xf numFmtId="1" fontId="5" fillId="4" borderId="0" xfId="0" applyNumberFormat="1" applyFont="1" applyFill="1" applyAlignment="1">
      <alignment horizontal="center"/>
    </xf>
    <xf numFmtId="1" fontId="5" fillId="4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left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left" wrapText="1"/>
    </xf>
    <xf numFmtId="1" fontId="5" fillId="3" borderId="0" xfId="0" applyNumberFormat="1" applyFont="1" applyFill="1"/>
    <xf numFmtId="1" fontId="2" fillId="3" borderId="84" xfId="0" applyNumberFormat="1" applyFont="1" applyFill="1" applyBorder="1"/>
    <xf numFmtId="1" fontId="4" fillId="0" borderId="15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3" borderId="20" xfId="0" applyNumberFormat="1" applyFont="1" applyFill="1" applyBorder="1"/>
    <xf numFmtId="1" fontId="1" fillId="3" borderId="0" xfId="0" applyNumberFormat="1" applyFont="1" applyFill="1" applyAlignment="1">
      <alignment vertical="center"/>
    </xf>
    <xf numFmtId="1" fontId="4" fillId="0" borderId="79" xfId="0" applyNumberFormat="1" applyFont="1" applyBorder="1"/>
    <xf numFmtId="1" fontId="4" fillId="0" borderId="65" xfId="0" applyNumberFormat="1" applyFont="1" applyBorder="1"/>
    <xf numFmtId="1" fontId="8" fillId="3" borderId="0" xfId="0" applyNumberFormat="1" applyFont="1" applyFill="1"/>
    <xf numFmtId="1" fontId="4" fillId="0" borderId="89" xfId="0" applyNumberFormat="1" applyFont="1" applyBorder="1" applyAlignment="1">
      <alignment horizontal="center" vertical="center" wrapText="1"/>
    </xf>
    <xf numFmtId="1" fontId="4" fillId="0" borderId="79" xfId="0" applyNumberFormat="1" applyFont="1" applyBorder="1" applyAlignment="1">
      <alignment vertical="center"/>
    </xf>
    <xf numFmtId="1" fontId="4" fillId="0" borderId="62" xfId="0" applyNumberFormat="1" applyFont="1" applyBorder="1" applyAlignment="1">
      <alignment wrapText="1"/>
    </xf>
    <xf numFmtId="1" fontId="4" fillId="10" borderId="90" xfId="0" applyNumberFormat="1" applyFont="1" applyFill="1" applyBorder="1" applyProtection="1">
      <protection locked="0"/>
    </xf>
    <xf numFmtId="1" fontId="4" fillId="10" borderId="91" xfId="0" applyNumberFormat="1" applyFont="1" applyFill="1" applyBorder="1" applyProtection="1">
      <protection locked="0"/>
    </xf>
    <xf numFmtId="1" fontId="4" fillId="10" borderId="78" xfId="0" applyNumberFormat="1" applyFont="1" applyFill="1" applyBorder="1" applyProtection="1">
      <protection locked="0"/>
    </xf>
    <xf numFmtId="1" fontId="4" fillId="0" borderId="84" xfId="0" applyNumberFormat="1" applyFont="1" applyBorder="1" applyAlignment="1">
      <alignment wrapText="1"/>
    </xf>
    <xf numFmtId="1" fontId="4" fillId="7" borderId="92" xfId="0" applyNumberFormat="1" applyFont="1" applyFill="1" applyBorder="1" applyProtection="1">
      <protection locked="0"/>
    </xf>
    <xf numFmtId="1" fontId="8" fillId="4" borderId="0" xfId="0" applyNumberFormat="1" applyFont="1" applyFill="1"/>
    <xf numFmtId="1" fontId="4" fillId="0" borderId="6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79" xfId="0" applyNumberFormat="1" applyFont="1" applyBorder="1" applyAlignment="1">
      <alignment horizontal="right" wrapText="1"/>
    </xf>
    <xf numFmtId="1" fontId="4" fillId="0" borderId="80" xfId="0" applyNumberFormat="1" applyFont="1" applyBorder="1" applyAlignment="1">
      <alignment horizontal="right" wrapText="1"/>
    </xf>
    <xf numFmtId="1" fontId="4" fillId="0" borderId="96" xfId="0" applyNumberFormat="1" applyFont="1" applyBorder="1" applyAlignment="1">
      <alignment horizontal="right" wrapText="1"/>
    </xf>
    <xf numFmtId="1" fontId="4" fillId="0" borderId="22" xfId="0" applyNumberFormat="1" applyFont="1" applyBorder="1" applyAlignment="1">
      <alignment horizontal="right" wrapText="1"/>
    </xf>
    <xf numFmtId="1" fontId="4" fillId="0" borderId="28" xfId="0" applyNumberFormat="1" applyFont="1" applyBorder="1" applyAlignment="1">
      <alignment horizontal="right" wrapText="1"/>
    </xf>
    <xf numFmtId="1" fontId="4" fillId="7" borderId="97" xfId="0" applyNumberFormat="1" applyFont="1" applyFill="1" applyBorder="1" applyProtection="1">
      <protection locked="0"/>
    </xf>
    <xf numFmtId="1" fontId="4" fillId="7" borderId="98" xfId="0" applyNumberFormat="1" applyFont="1" applyFill="1" applyBorder="1" applyProtection="1">
      <protection locked="0"/>
    </xf>
    <xf numFmtId="1" fontId="4" fillId="8" borderId="97" xfId="0" applyNumberFormat="1" applyFont="1" applyFill="1" applyBorder="1"/>
    <xf numFmtId="1" fontId="4" fillId="8" borderId="98" xfId="0" applyNumberFormat="1" applyFont="1" applyFill="1" applyBorder="1"/>
    <xf numFmtId="1" fontId="4" fillId="7" borderId="99" xfId="0" applyNumberFormat="1" applyFont="1" applyFill="1" applyBorder="1" applyProtection="1">
      <protection locked="0"/>
    </xf>
    <xf numFmtId="1" fontId="4" fillId="0" borderId="29" xfId="0" applyNumberFormat="1" applyFont="1" applyBorder="1" applyAlignment="1">
      <alignment horizontal="right" wrapText="1"/>
    </xf>
    <xf numFmtId="1" fontId="4" fillId="0" borderId="62" xfId="0" applyNumberFormat="1" applyFont="1" applyBorder="1" applyAlignment="1">
      <alignment horizontal="right" wrapText="1"/>
    </xf>
    <xf numFmtId="1" fontId="4" fillId="2" borderId="97" xfId="1" applyNumberFormat="1" applyFont="1" applyBorder="1" applyProtection="1">
      <protection locked="0"/>
    </xf>
    <xf numFmtId="1" fontId="4" fillId="2" borderId="30" xfId="1" applyNumberFormat="1" applyFont="1" applyBorder="1" applyProtection="1">
      <protection locked="0"/>
    </xf>
    <xf numFmtId="1" fontId="4" fillId="2" borderId="31" xfId="1" applyNumberFormat="1" applyFont="1" applyBorder="1" applyProtection="1">
      <protection locked="0"/>
    </xf>
    <xf numFmtId="1" fontId="4" fillId="2" borderId="98" xfId="1" applyNumberFormat="1" applyFont="1" applyBorder="1" applyProtection="1">
      <protection locked="0"/>
    </xf>
    <xf numFmtId="1" fontId="4" fillId="7" borderId="100" xfId="0" applyNumberFormat="1" applyFont="1" applyFill="1" applyBorder="1" applyProtection="1">
      <protection locked="0"/>
    </xf>
    <xf numFmtId="1" fontId="4" fillId="7" borderId="101" xfId="0" applyNumberFormat="1" applyFont="1" applyFill="1" applyBorder="1" applyProtection="1">
      <protection locked="0"/>
    </xf>
    <xf numFmtId="1" fontId="4" fillId="0" borderId="65" xfId="0" applyNumberFormat="1" applyFont="1" applyBorder="1" applyAlignment="1">
      <alignment horizontal="right" wrapText="1"/>
    </xf>
    <xf numFmtId="1" fontId="4" fillId="0" borderId="70" xfId="0" applyNumberFormat="1" applyFont="1" applyBorder="1" applyAlignment="1">
      <alignment horizontal="right" wrapText="1"/>
    </xf>
    <xf numFmtId="1" fontId="4" fillId="2" borderId="68" xfId="1" applyNumberFormat="1" applyFont="1" applyBorder="1" applyProtection="1">
      <protection locked="0"/>
    </xf>
    <xf numFmtId="1" fontId="4" fillId="2" borderId="67" xfId="1" applyNumberFormat="1" applyFont="1" applyBorder="1" applyProtection="1">
      <protection locked="0"/>
    </xf>
    <xf numFmtId="1" fontId="4" fillId="7" borderId="102" xfId="0" applyNumberFormat="1" applyFont="1" applyFill="1" applyBorder="1" applyProtection="1">
      <protection locked="0"/>
    </xf>
    <xf numFmtId="1" fontId="4" fillId="7" borderId="103" xfId="0" applyNumberFormat="1" applyFont="1" applyFill="1" applyBorder="1" applyProtection="1">
      <protection locked="0"/>
    </xf>
    <xf numFmtId="1" fontId="4" fillId="0" borderId="104" xfId="0" applyNumberFormat="1" applyFont="1" applyBorder="1" applyAlignment="1">
      <alignment horizontal="center" vertical="center"/>
    </xf>
    <xf numFmtId="1" fontId="4" fillId="0" borderId="105" xfId="0" applyNumberFormat="1" applyFont="1" applyBorder="1" applyAlignment="1">
      <alignment horizontal="center" vertical="center" wrapText="1"/>
    </xf>
    <xf numFmtId="1" fontId="4" fillId="0" borderId="106" xfId="0" applyNumberFormat="1" applyFont="1" applyBorder="1" applyAlignment="1">
      <alignment horizontal="center" vertical="center" wrapText="1"/>
    </xf>
    <xf numFmtId="1" fontId="4" fillId="0" borderId="104" xfId="0" applyNumberFormat="1" applyFont="1" applyBorder="1" applyAlignment="1">
      <alignment horizontal="center" vertical="center" wrapText="1"/>
    </xf>
    <xf numFmtId="1" fontId="4" fillId="0" borderId="79" xfId="0" applyNumberFormat="1" applyFont="1" applyBorder="1" applyAlignment="1">
      <alignment horizontal="left" vertical="center" wrapText="1"/>
    </xf>
    <xf numFmtId="1" fontId="4" fillId="0" borderId="29" xfId="0" applyNumberFormat="1" applyFont="1" applyBorder="1" applyAlignment="1">
      <alignment horizontal="left" vertical="center" wrapText="1"/>
    </xf>
    <xf numFmtId="1" fontId="4" fillId="7" borderId="107" xfId="0" applyNumberFormat="1" applyFont="1" applyFill="1" applyBorder="1" applyProtection="1">
      <protection locked="0"/>
    </xf>
    <xf numFmtId="1" fontId="4" fillId="0" borderId="65" xfId="0" applyNumberFormat="1" applyFont="1" applyBorder="1" applyAlignment="1">
      <alignment horizontal="left" vertical="center" wrapText="1"/>
    </xf>
    <xf numFmtId="1" fontId="4" fillId="10" borderId="92" xfId="0" applyNumberFormat="1" applyFont="1" applyFill="1" applyBorder="1" applyProtection="1">
      <protection locked="0"/>
    </xf>
    <xf numFmtId="1" fontId="4" fillId="10" borderId="70" xfId="0" applyNumberFormat="1" applyFont="1" applyFill="1" applyBorder="1" applyProtection="1">
      <protection locked="0"/>
    </xf>
    <xf numFmtId="1" fontId="4" fillId="10" borderId="65" xfId="0" applyNumberFormat="1" applyFont="1" applyFill="1" applyBorder="1" applyProtection="1">
      <protection locked="0"/>
    </xf>
    <xf numFmtId="1" fontId="2" fillId="11" borderId="0" xfId="0" applyNumberFormat="1" applyFont="1" applyFill="1"/>
    <xf numFmtId="1" fontId="2" fillId="11" borderId="0" xfId="0" applyNumberFormat="1" applyFont="1" applyFill="1" applyProtection="1">
      <protection locked="0"/>
    </xf>
    <xf numFmtId="1" fontId="4" fillId="0" borderId="108" xfId="0" applyNumberFormat="1" applyFont="1" applyBorder="1" applyAlignment="1">
      <alignment horizontal="center" vertical="center" wrapText="1"/>
    </xf>
    <xf numFmtId="1" fontId="4" fillId="10" borderId="109" xfId="0" applyNumberFormat="1" applyFont="1" applyFill="1" applyBorder="1" applyProtection="1">
      <protection locked="0"/>
    </xf>
    <xf numFmtId="1" fontId="4" fillId="0" borderId="90" xfId="0" applyNumberFormat="1" applyFont="1" applyBorder="1" applyAlignment="1">
      <alignment horizontal="right" vertical="center" wrapText="1"/>
    </xf>
    <xf numFmtId="1" fontId="4" fillId="2" borderId="110" xfId="1" applyNumberFormat="1" applyFont="1" applyBorder="1" applyProtection="1">
      <protection locked="0"/>
    </xf>
    <xf numFmtId="1" fontId="4" fillId="7" borderId="110" xfId="0" applyNumberFormat="1" applyFont="1" applyFill="1" applyBorder="1" applyProtection="1">
      <protection locked="0"/>
    </xf>
    <xf numFmtId="1" fontId="4" fillId="8" borderId="110" xfId="0" applyNumberFormat="1" applyFont="1" applyFill="1" applyBorder="1"/>
    <xf numFmtId="1" fontId="4" fillId="2" borderId="112" xfId="1" applyNumberFormat="1" applyFont="1" applyBorder="1" applyProtection="1">
      <protection locked="0"/>
    </xf>
    <xf numFmtId="1" fontId="4" fillId="2" borderId="113" xfId="1" applyNumberFormat="1" applyFont="1" applyBorder="1" applyProtection="1">
      <protection locked="0"/>
    </xf>
    <xf numFmtId="1" fontId="4" fillId="0" borderId="114" xfId="0" applyNumberFormat="1" applyFont="1" applyBorder="1" applyAlignment="1">
      <alignment horizontal="right" wrapText="1"/>
    </xf>
    <xf numFmtId="1" fontId="4" fillId="7" borderId="115" xfId="0" applyNumberFormat="1" applyFont="1" applyFill="1" applyBorder="1" applyProtection="1">
      <protection locked="0"/>
    </xf>
    <xf numFmtId="1" fontId="4" fillId="7" borderId="116" xfId="0" applyNumberFormat="1" applyFont="1" applyFill="1" applyBorder="1" applyProtection="1">
      <protection locked="0"/>
    </xf>
    <xf numFmtId="1" fontId="4" fillId="0" borderId="111" xfId="0" applyNumberFormat="1" applyFont="1" applyBorder="1" applyAlignment="1">
      <alignment horizontal="right" wrapText="1"/>
    </xf>
    <xf numFmtId="1" fontId="4" fillId="0" borderId="117" xfId="0" applyNumberFormat="1" applyFont="1" applyBorder="1" applyAlignment="1">
      <alignment horizontal="center" vertical="center"/>
    </xf>
    <xf numFmtId="1" fontId="4" fillId="0" borderId="118" xfId="0" applyNumberFormat="1" applyFont="1" applyBorder="1" applyAlignment="1">
      <alignment horizontal="center" vertical="center" wrapText="1"/>
    </xf>
    <xf numFmtId="1" fontId="4" fillId="0" borderId="117" xfId="0" applyNumberFormat="1" applyFont="1" applyBorder="1" applyAlignment="1">
      <alignment horizontal="center" vertical="center" wrapText="1"/>
    </xf>
    <xf numFmtId="1" fontId="4" fillId="3" borderId="117" xfId="0" applyNumberFormat="1" applyFont="1" applyFill="1" applyBorder="1" applyAlignment="1">
      <alignment horizontal="center" vertical="center" wrapText="1"/>
    </xf>
    <xf numFmtId="1" fontId="4" fillId="0" borderId="117" xfId="0" applyNumberFormat="1" applyFont="1" applyBorder="1" applyAlignment="1">
      <alignment horizontal="left" wrapText="1"/>
    </xf>
    <xf numFmtId="1" fontId="7" fillId="7" borderId="117" xfId="0" applyNumberFormat="1" applyFont="1" applyFill="1" applyBorder="1" applyProtection="1">
      <protection locked="0"/>
    </xf>
    <xf numFmtId="1" fontId="4" fillId="10" borderId="119" xfId="0" applyNumberFormat="1" applyFont="1" applyFill="1" applyBorder="1" applyProtection="1">
      <protection locked="0"/>
    </xf>
    <xf numFmtId="1" fontId="4" fillId="7" borderId="119" xfId="0" applyNumberFormat="1" applyFont="1" applyFill="1" applyBorder="1" applyProtection="1">
      <protection locked="0"/>
    </xf>
    <xf numFmtId="1" fontId="4" fillId="0" borderId="119" xfId="0" applyNumberFormat="1" applyFont="1" applyBorder="1" applyAlignment="1">
      <alignment horizontal="right" wrapText="1"/>
    </xf>
    <xf numFmtId="1" fontId="4" fillId="0" borderId="121" xfId="0" applyNumberFormat="1" applyFont="1" applyBorder="1" applyAlignment="1">
      <alignment horizontal="center" vertical="center"/>
    </xf>
    <xf numFmtId="1" fontId="4" fillId="3" borderId="122" xfId="0" applyNumberFormat="1" applyFont="1" applyFill="1" applyBorder="1" applyAlignment="1">
      <alignment horizontal="center" vertical="center" wrapText="1"/>
    </xf>
    <xf numFmtId="1" fontId="4" fillId="3" borderId="123" xfId="0" applyNumberFormat="1" applyFont="1" applyFill="1" applyBorder="1" applyAlignment="1">
      <alignment horizontal="center" vertical="center" wrapText="1"/>
    </xf>
    <xf numFmtId="1" fontId="4" fillId="0" borderId="123" xfId="0" applyNumberFormat="1" applyFont="1" applyBorder="1" applyAlignment="1">
      <alignment horizontal="center" vertical="center" wrapText="1"/>
    </xf>
    <xf numFmtId="1" fontId="4" fillId="0" borderId="122" xfId="0" applyNumberFormat="1" applyFont="1" applyBorder="1" applyAlignment="1">
      <alignment horizontal="center" vertical="center" wrapText="1"/>
    </xf>
    <xf numFmtId="1" fontId="4" fillId="0" borderId="121" xfId="0" applyNumberFormat="1" applyFont="1" applyBorder="1" applyAlignment="1">
      <alignment horizontal="center" vertical="center" wrapText="1"/>
    </xf>
    <xf numFmtId="1" fontId="6" fillId="0" borderId="121" xfId="0" applyNumberFormat="1" applyFont="1" applyBorder="1" applyAlignment="1">
      <alignment horizontal="center" vertical="center" wrapText="1"/>
    </xf>
    <xf numFmtId="1" fontId="6" fillId="0" borderId="123" xfId="0" applyNumberFormat="1" applyFont="1" applyBorder="1" applyAlignment="1">
      <alignment horizontal="center" vertical="center" wrapText="1"/>
    </xf>
    <xf numFmtId="1" fontId="4" fillId="0" borderId="123" xfId="0" applyNumberFormat="1" applyFont="1" applyBorder="1" applyAlignment="1">
      <alignment wrapText="1"/>
    </xf>
    <xf numFmtId="1" fontId="4" fillId="0" borderId="122" xfId="0" applyNumberFormat="1" applyFont="1" applyBorder="1" applyAlignment="1">
      <alignment wrapText="1"/>
    </xf>
    <xf numFmtId="1" fontId="4" fillId="0" borderId="121" xfId="0" applyNumberFormat="1" applyFont="1" applyBorder="1" applyAlignment="1">
      <alignment wrapText="1"/>
    </xf>
    <xf numFmtId="1" fontId="4" fillId="7" borderId="124" xfId="0" applyNumberFormat="1" applyFont="1" applyFill="1" applyBorder="1" applyProtection="1">
      <protection locked="0"/>
    </xf>
    <xf numFmtId="1" fontId="4" fillId="0" borderId="121" xfId="0" applyNumberFormat="1" applyFont="1" applyBorder="1" applyAlignment="1">
      <alignment horizontal="right" vertical="center" wrapText="1"/>
    </xf>
    <xf numFmtId="1" fontId="4" fillId="0" borderId="123" xfId="0" applyNumberFormat="1" applyFont="1" applyBorder="1" applyAlignment="1">
      <alignment horizontal="right" vertical="center" wrapText="1"/>
    </xf>
    <xf numFmtId="1" fontId="4" fillId="0" borderId="122" xfId="0" applyNumberFormat="1" applyFont="1" applyBorder="1" applyAlignment="1">
      <alignment horizontal="right" vertical="center" wrapText="1"/>
    </xf>
    <xf numFmtId="1" fontId="4" fillId="0" borderId="123" xfId="0" applyNumberFormat="1" applyFont="1" applyBorder="1" applyAlignment="1">
      <alignment horizontal="center" vertical="center"/>
    </xf>
    <xf numFmtId="1" fontId="4" fillId="0" borderId="122" xfId="0" applyNumberFormat="1" applyFont="1" applyBorder="1" applyAlignment="1">
      <alignment horizontal="center" vertical="center"/>
    </xf>
    <xf numFmtId="1" fontId="5" fillId="3" borderId="125" xfId="0" applyNumberFormat="1" applyFont="1" applyFill="1" applyBorder="1" applyAlignment="1">
      <alignment horizontal="left"/>
    </xf>
    <xf numFmtId="1" fontId="3" fillId="3" borderId="0" xfId="0" applyNumberFormat="1" applyFont="1" applyFill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93" xfId="0" applyNumberFormat="1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left" vertical="center" wrapText="1"/>
    </xf>
    <xf numFmtId="1" fontId="4" fillId="0" borderId="126" xfId="0" applyNumberFormat="1" applyFont="1" applyBorder="1" applyAlignment="1">
      <alignment horizontal="left"/>
    </xf>
    <xf numFmtId="1" fontId="4" fillId="3" borderId="126" xfId="0" applyNumberFormat="1" applyFont="1" applyFill="1" applyBorder="1" applyAlignment="1">
      <alignment horizontal="right" vertical="center"/>
    </xf>
    <xf numFmtId="1" fontId="4" fillId="7" borderId="126" xfId="0" applyNumberFormat="1" applyFont="1" applyFill="1" applyBorder="1" applyProtection="1">
      <protection locked="0"/>
    </xf>
    <xf numFmtId="1" fontId="7" fillId="7" borderId="126" xfId="0" applyNumberFormat="1" applyFont="1" applyFill="1" applyBorder="1" applyProtection="1">
      <protection locked="0"/>
    </xf>
    <xf numFmtId="1" fontId="4" fillId="0" borderId="126" xfId="0" applyNumberFormat="1" applyFont="1" applyBorder="1" applyAlignment="1">
      <alignment horizontal="left" wrapText="1"/>
    </xf>
    <xf numFmtId="1" fontId="4" fillId="0" borderId="126" xfId="0" applyNumberFormat="1" applyFont="1" applyBorder="1" applyAlignment="1">
      <alignment wrapText="1"/>
    </xf>
    <xf numFmtId="1" fontId="4" fillId="0" borderId="126" xfId="0" applyNumberFormat="1" applyFont="1" applyBorder="1"/>
    <xf numFmtId="1" fontId="4" fillId="0" borderId="126" xfId="0" applyNumberFormat="1" applyFont="1" applyBorder="1" applyAlignment="1">
      <alignment vertical="center"/>
    </xf>
    <xf numFmtId="1" fontId="4" fillId="10" borderId="126" xfId="0" applyNumberFormat="1" applyFont="1" applyFill="1" applyBorder="1" applyProtection="1">
      <protection locked="0"/>
    </xf>
    <xf numFmtId="1" fontId="4" fillId="0" borderId="126" xfId="0" applyNumberFormat="1" applyFont="1" applyBorder="1" applyAlignment="1">
      <alignment horizontal="right" wrapText="1"/>
    </xf>
    <xf numFmtId="1" fontId="4" fillId="10" borderId="127" xfId="0" applyNumberFormat="1" applyFont="1" applyFill="1" applyBorder="1" applyProtection="1">
      <protection locked="0"/>
    </xf>
    <xf numFmtId="1" fontId="4" fillId="0" borderId="93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4" fillId="0" borderId="106" xfId="0" applyNumberFormat="1" applyFont="1" applyBorder="1" applyAlignment="1">
      <alignment wrapText="1"/>
    </xf>
    <xf numFmtId="1" fontId="4" fillId="7" borderId="128" xfId="0" applyNumberFormat="1" applyFont="1" applyFill="1" applyBorder="1" applyProtection="1">
      <protection locked="0"/>
    </xf>
    <xf numFmtId="1" fontId="4" fillId="0" borderId="106" xfId="0" applyNumberFormat="1" applyFont="1" applyBorder="1" applyAlignment="1">
      <alignment horizontal="center" vertical="center" wrapText="1"/>
    </xf>
    <xf numFmtId="1" fontId="4" fillId="0" borderId="106" xfId="0" applyNumberFormat="1" applyFont="1" applyBorder="1" applyAlignment="1">
      <alignment horizontal="right" vertical="center" wrapText="1"/>
    </xf>
    <xf numFmtId="1" fontId="7" fillId="7" borderId="106" xfId="0" applyNumberFormat="1" applyFont="1" applyFill="1" applyBorder="1" applyProtection="1">
      <protection locked="0"/>
    </xf>
    <xf numFmtId="1" fontId="4" fillId="7" borderId="129" xfId="0" applyNumberFormat="1" applyFont="1" applyFill="1" applyBorder="1" applyProtection="1">
      <protection locked="0"/>
    </xf>
    <xf numFmtId="1" fontId="4" fillId="2" borderId="130" xfId="1" applyNumberFormat="1" applyFont="1" applyBorder="1" applyProtection="1">
      <protection locked="0"/>
    </xf>
    <xf numFmtId="1" fontId="4" fillId="0" borderId="131" xfId="0" applyNumberFormat="1" applyFont="1" applyBorder="1" applyAlignment="1">
      <alignment horizontal="center" vertical="center"/>
    </xf>
    <xf numFmtId="1" fontId="4" fillId="0" borderId="132" xfId="0" applyNumberFormat="1" applyFont="1" applyBorder="1" applyAlignment="1">
      <alignment horizontal="center" vertical="center" wrapText="1"/>
    </xf>
    <xf numFmtId="1" fontId="4" fillId="0" borderId="133" xfId="0" applyNumberFormat="1" applyFont="1" applyBorder="1" applyAlignment="1">
      <alignment horizontal="center" vertical="center" wrapText="1"/>
    </xf>
    <xf numFmtId="1" fontId="4" fillId="0" borderId="131" xfId="0" applyNumberFormat="1" applyFont="1" applyBorder="1" applyAlignment="1">
      <alignment horizontal="center" vertical="center" wrapText="1"/>
    </xf>
    <xf numFmtId="1" fontId="4" fillId="0" borderId="134" xfId="0" applyNumberFormat="1" applyFont="1" applyBorder="1" applyAlignment="1">
      <alignment horizontal="left" vertical="center" wrapText="1"/>
    </xf>
    <xf numFmtId="1" fontId="4" fillId="10" borderId="135" xfId="0" applyNumberFormat="1" applyFont="1" applyFill="1" applyBorder="1" applyProtection="1">
      <protection locked="0"/>
    </xf>
    <xf numFmtId="1" fontId="4" fillId="10" borderId="136" xfId="0" applyNumberFormat="1" applyFont="1" applyFill="1" applyBorder="1" applyProtection="1">
      <protection locked="0"/>
    </xf>
    <xf numFmtId="1" fontId="4" fillId="10" borderId="134" xfId="0" applyNumberFormat="1" applyFont="1" applyFill="1" applyBorder="1" applyProtection="1">
      <protection locked="0"/>
    </xf>
    <xf numFmtId="1" fontId="3" fillId="3" borderId="0" xfId="0" applyNumberFormat="1" applyFont="1" applyFill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93" xfId="0" applyNumberFormat="1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left" vertical="center" wrapText="1"/>
    </xf>
    <xf numFmtId="1" fontId="4" fillId="0" borderId="137" xfId="0" applyNumberFormat="1" applyFont="1" applyBorder="1" applyAlignment="1">
      <alignment horizontal="center" vertical="center"/>
    </xf>
    <xf numFmtId="1" fontId="4" fillId="3" borderId="138" xfId="0" applyNumberFormat="1" applyFont="1" applyFill="1" applyBorder="1" applyAlignment="1">
      <alignment horizontal="center" vertical="center" wrapText="1"/>
    </xf>
    <xf numFmtId="1" fontId="4" fillId="3" borderId="139" xfId="0" applyNumberFormat="1" applyFont="1" applyFill="1" applyBorder="1" applyAlignment="1">
      <alignment horizontal="center" vertical="center" wrapText="1"/>
    </xf>
    <xf numFmtId="1" fontId="4" fillId="0" borderId="139" xfId="0" applyNumberFormat="1" applyFont="1" applyBorder="1" applyAlignment="1">
      <alignment horizontal="center" vertical="center" wrapText="1"/>
    </xf>
    <xf numFmtId="1" fontId="4" fillId="0" borderId="138" xfId="0" applyNumberFormat="1" applyFont="1" applyBorder="1" applyAlignment="1">
      <alignment horizontal="center" vertical="center" wrapText="1"/>
    </xf>
    <xf numFmtId="1" fontId="4" fillId="0" borderId="137" xfId="0" applyNumberFormat="1" applyFont="1" applyBorder="1" applyAlignment="1">
      <alignment horizontal="center" vertical="center" wrapText="1"/>
    </xf>
    <xf numFmtId="1" fontId="6" fillId="0" borderId="137" xfId="0" applyNumberFormat="1" applyFont="1" applyBorder="1" applyAlignment="1">
      <alignment horizontal="center" vertical="center" wrapText="1"/>
    </xf>
    <xf numFmtId="1" fontId="6" fillId="0" borderId="139" xfId="0" applyNumberFormat="1" applyFont="1" applyBorder="1" applyAlignment="1">
      <alignment horizontal="center" vertical="center" wrapText="1"/>
    </xf>
    <xf numFmtId="1" fontId="4" fillId="0" borderId="139" xfId="0" applyNumberFormat="1" applyFont="1" applyBorder="1" applyAlignment="1">
      <alignment wrapText="1"/>
    </xf>
    <xf numFmtId="1" fontId="4" fillId="0" borderId="138" xfId="0" applyNumberFormat="1" applyFont="1" applyBorder="1" applyAlignment="1">
      <alignment wrapText="1"/>
    </xf>
    <xf numFmtId="1" fontId="4" fillId="0" borderId="137" xfId="0" applyNumberFormat="1" applyFont="1" applyBorder="1" applyAlignment="1">
      <alignment wrapText="1"/>
    </xf>
    <xf numFmtId="1" fontId="4" fillId="7" borderId="140" xfId="0" applyNumberFormat="1" applyFont="1" applyFill="1" applyBorder="1" applyProtection="1">
      <protection locked="0"/>
    </xf>
    <xf numFmtId="1" fontId="4" fillId="0" borderId="137" xfId="0" applyNumberFormat="1" applyFont="1" applyBorder="1" applyAlignment="1">
      <alignment horizontal="right" vertical="center" wrapText="1"/>
    </xf>
    <xf numFmtId="1" fontId="4" fillId="0" borderId="139" xfId="0" applyNumberFormat="1" applyFont="1" applyBorder="1" applyAlignment="1">
      <alignment horizontal="right" vertical="center" wrapText="1"/>
    </xf>
    <xf numFmtId="1" fontId="4" fillId="0" borderId="138" xfId="0" applyNumberFormat="1" applyFont="1" applyBorder="1" applyAlignment="1">
      <alignment horizontal="right" vertical="center" wrapText="1"/>
    </xf>
    <xf numFmtId="1" fontId="4" fillId="0" borderId="134" xfId="0" applyNumberFormat="1" applyFont="1" applyBorder="1" applyAlignment="1">
      <alignment horizontal="left"/>
    </xf>
    <xf numFmtId="1" fontId="4" fillId="3" borderId="134" xfId="0" applyNumberFormat="1" applyFont="1" applyFill="1" applyBorder="1" applyAlignment="1">
      <alignment horizontal="right" vertical="center"/>
    </xf>
    <xf numFmtId="1" fontId="4" fillId="7" borderId="109" xfId="0" applyNumberFormat="1" applyFont="1" applyFill="1" applyBorder="1" applyProtection="1">
      <protection locked="0"/>
    </xf>
    <xf numFmtId="1" fontId="4" fillId="7" borderId="134" xfId="0" applyNumberFormat="1" applyFont="1" applyFill="1" applyBorder="1" applyProtection="1">
      <protection locked="0"/>
    </xf>
    <xf numFmtId="1" fontId="4" fillId="3" borderId="104" xfId="0" applyNumberFormat="1" applyFont="1" applyFill="1" applyBorder="1" applyAlignment="1">
      <alignment horizontal="center" vertical="center" wrapText="1"/>
    </xf>
    <xf numFmtId="1" fontId="7" fillId="7" borderId="134" xfId="0" applyNumberFormat="1" applyFont="1" applyFill="1" applyBorder="1" applyProtection="1">
      <protection locked="0"/>
    </xf>
    <xf numFmtId="1" fontId="4" fillId="0" borderId="134" xfId="0" applyNumberFormat="1" applyFont="1" applyBorder="1" applyAlignment="1">
      <alignment horizontal="left" wrapText="1"/>
    </xf>
    <xf numFmtId="1" fontId="4" fillId="0" borderId="134" xfId="0" applyNumberFormat="1" applyFont="1" applyBorder="1" applyAlignment="1">
      <alignment wrapText="1"/>
    </xf>
    <xf numFmtId="1" fontId="4" fillId="0" borderId="104" xfId="0" applyNumberFormat="1" applyFont="1" applyBorder="1" applyAlignment="1">
      <alignment horizontal="left" wrapText="1"/>
    </xf>
    <xf numFmtId="1" fontId="7" fillId="7" borderId="104" xfId="0" applyNumberFormat="1" applyFont="1" applyFill="1" applyBorder="1" applyProtection="1">
      <protection locked="0"/>
    </xf>
    <xf numFmtId="1" fontId="4" fillId="0" borderId="139" xfId="0" applyNumberFormat="1" applyFont="1" applyBorder="1" applyAlignment="1">
      <alignment horizontal="center" vertical="center"/>
    </xf>
    <xf numFmtId="1" fontId="4" fillId="0" borderId="138" xfId="0" applyNumberFormat="1" applyFont="1" applyBorder="1" applyAlignment="1">
      <alignment horizontal="center" vertical="center"/>
    </xf>
    <xf numFmtId="1" fontId="4" fillId="0" borderId="134" xfId="0" applyNumberFormat="1" applyFont="1" applyBorder="1"/>
    <xf numFmtId="1" fontId="4" fillId="0" borderId="134" xfId="0" applyNumberFormat="1" applyFont="1" applyBorder="1" applyAlignment="1">
      <alignment vertical="center"/>
    </xf>
    <xf numFmtId="1" fontId="4" fillId="0" borderId="134" xfId="0" applyNumberFormat="1" applyFont="1" applyBorder="1" applyAlignment="1">
      <alignment horizontal="right" wrapText="1"/>
    </xf>
    <xf numFmtId="1" fontId="4" fillId="0" borderId="109" xfId="0" applyNumberFormat="1" applyFont="1" applyBorder="1" applyAlignment="1">
      <alignment horizontal="right" wrapText="1"/>
    </xf>
    <xf numFmtId="1" fontId="4" fillId="7" borderId="141" xfId="0" applyNumberFormat="1" applyFont="1" applyFill="1" applyBorder="1" applyProtection="1">
      <protection locked="0"/>
    </xf>
    <xf numFmtId="1" fontId="4" fillId="2" borderId="142" xfId="1" applyNumberFormat="1" applyFont="1" applyBorder="1" applyProtection="1">
      <protection locked="0"/>
    </xf>
    <xf numFmtId="1" fontId="5" fillId="3" borderId="143" xfId="0" applyNumberFormat="1" applyFont="1" applyFill="1" applyBorder="1" applyAlignment="1">
      <alignment horizontal="left"/>
    </xf>
    <xf numFmtId="1" fontId="4" fillId="2" borderId="144" xfId="1" applyNumberFormat="1" applyFont="1" applyBorder="1" applyProtection="1">
      <protection locked="0"/>
    </xf>
    <xf numFmtId="1" fontId="4" fillId="0" borderId="147" xfId="0" applyNumberFormat="1" applyFont="1" applyBorder="1" applyAlignment="1">
      <alignment horizontal="center" vertical="center"/>
    </xf>
    <xf numFmtId="1" fontId="4" fillId="3" borderId="148" xfId="0" applyNumberFormat="1" applyFont="1" applyFill="1" applyBorder="1" applyAlignment="1">
      <alignment horizontal="center" vertical="center" wrapText="1"/>
    </xf>
    <xf numFmtId="1" fontId="4" fillId="3" borderId="149" xfId="0" applyNumberFormat="1" applyFont="1" applyFill="1" applyBorder="1" applyAlignment="1">
      <alignment horizontal="center" vertical="center" wrapText="1"/>
    </xf>
    <xf numFmtId="1" fontId="4" fillId="3" borderId="150" xfId="0" applyNumberFormat="1" applyFont="1" applyFill="1" applyBorder="1" applyAlignment="1">
      <alignment horizontal="center" vertical="center" wrapText="1"/>
    </xf>
    <xf numFmtId="1" fontId="4" fillId="0" borderId="150" xfId="0" applyNumberFormat="1" applyFont="1" applyBorder="1" applyAlignment="1">
      <alignment horizontal="center" vertical="center" wrapText="1"/>
    </xf>
    <xf numFmtId="1" fontId="4" fillId="0" borderId="149" xfId="0" applyNumberFormat="1" applyFont="1" applyBorder="1" applyAlignment="1">
      <alignment horizontal="center" vertical="center" wrapText="1"/>
    </xf>
    <xf numFmtId="1" fontId="4" fillId="0" borderId="148" xfId="0" applyNumberFormat="1" applyFont="1" applyBorder="1" applyAlignment="1">
      <alignment horizontal="center" vertical="center" wrapText="1"/>
    </xf>
    <xf numFmtId="1" fontId="4" fillId="0" borderId="147" xfId="0" applyNumberFormat="1" applyFont="1" applyBorder="1" applyAlignment="1">
      <alignment horizontal="center" vertical="center" wrapText="1"/>
    </xf>
    <xf numFmtId="1" fontId="6" fillId="0" borderId="147" xfId="0" applyNumberFormat="1" applyFont="1" applyBorder="1" applyAlignment="1">
      <alignment horizontal="center" vertical="center" wrapText="1"/>
    </xf>
    <xf numFmtId="1" fontId="6" fillId="0" borderId="149" xfId="0" applyNumberFormat="1" applyFont="1" applyBorder="1" applyAlignment="1">
      <alignment horizontal="center" vertical="center" wrapText="1"/>
    </xf>
    <xf numFmtId="1" fontId="6" fillId="0" borderId="150" xfId="0" applyNumberFormat="1" applyFont="1" applyBorder="1" applyAlignment="1">
      <alignment horizontal="center" vertical="center" wrapText="1"/>
    </xf>
    <xf numFmtId="1" fontId="6" fillId="0" borderId="151" xfId="0" applyNumberFormat="1" applyFont="1" applyBorder="1" applyAlignment="1">
      <alignment horizontal="center" vertical="center" wrapText="1"/>
    </xf>
    <xf numFmtId="1" fontId="4" fillId="0" borderId="152" xfId="0" applyNumberFormat="1" applyFont="1" applyBorder="1" applyAlignment="1">
      <alignment horizontal="center" vertical="center"/>
    </xf>
    <xf numFmtId="1" fontId="4" fillId="0" borderId="149" xfId="0" applyNumberFormat="1" applyFont="1" applyBorder="1" applyAlignment="1">
      <alignment wrapText="1"/>
    </xf>
    <xf numFmtId="1" fontId="4" fillId="0" borderId="148" xfId="0" applyNumberFormat="1" applyFont="1" applyBorder="1" applyAlignment="1">
      <alignment wrapText="1"/>
    </xf>
    <xf numFmtId="1" fontId="4" fillId="0" borderId="147" xfId="0" applyNumberFormat="1" applyFont="1" applyBorder="1" applyAlignment="1">
      <alignment wrapText="1"/>
    </xf>
    <xf numFmtId="1" fontId="4" fillId="0" borderId="150" xfId="0" applyNumberFormat="1" applyFont="1" applyBorder="1" applyAlignment="1">
      <alignment wrapText="1"/>
    </xf>
    <xf numFmtId="1" fontId="4" fillId="0" borderId="151" xfId="0" applyNumberFormat="1" applyFont="1" applyBorder="1" applyAlignment="1">
      <alignment wrapText="1"/>
    </xf>
    <xf numFmtId="1" fontId="4" fillId="0" borderId="146" xfId="0" applyNumberFormat="1" applyFont="1" applyBorder="1" applyAlignment="1">
      <alignment wrapText="1"/>
    </xf>
    <xf numFmtId="1" fontId="4" fillId="7" borderId="153" xfId="0" applyNumberFormat="1" applyFont="1" applyFill="1" applyBorder="1" applyProtection="1">
      <protection locked="0"/>
    </xf>
    <xf numFmtId="1" fontId="4" fillId="0" borderId="146" xfId="0" applyNumberFormat="1" applyFont="1" applyBorder="1" applyAlignment="1">
      <alignment horizontal="center" vertical="center" wrapText="1"/>
    </xf>
    <xf numFmtId="1" fontId="4" fillId="0" borderId="147" xfId="0" applyNumberFormat="1" applyFont="1" applyBorder="1" applyAlignment="1">
      <alignment horizontal="right" vertical="center" wrapText="1"/>
    </xf>
    <xf numFmtId="1" fontId="4" fillId="0" borderId="149" xfId="0" applyNumberFormat="1" applyFont="1" applyBorder="1" applyAlignment="1">
      <alignment horizontal="right" vertical="center" wrapText="1"/>
    </xf>
    <xf numFmtId="1" fontId="4" fillId="0" borderId="148" xfId="0" applyNumberFormat="1" applyFont="1" applyBorder="1" applyAlignment="1">
      <alignment horizontal="right" vertical="center" wrapText="1"/>
    </xf>
    <xf numFmtId="1" fontId="4" fillId="0" borderId="151" xfId="0" applyNumberFormat="1" applyFont="1" applyBorder="1" applyAlignment="1">
      <alignment horizontal="right" vertical="center" wrapText="1"/>
    </xf>
    <xf numFmtId="1" fontId="4" fillId="0" borderId="146" xfId="0" applyNumberFormat="1" applyFont="1" applyBorder="1" applyAlignment="1">
      <alignment horizontal="right" vertical="center" wrapText="1"/>
    </xf>
    <xf numFmtId="1" fontId="4" fillId="7" borderId="154" xfId="0" applyNumberFormat="1" applyFont="1" applyFill="1" applyBorder="1" applyProtection="1">
      <protection locked="0"/>
    </xf>
    <xf numFmtId="1" fontId="4" fillId="0" borderId="152" xfId="0" applyNumberFormat="1" applyFont="1" applyBorder="1" applyAlignment="1">
      <alignment horizontal="center" vertical="center" wrapText="1"/>
    </xf>
    <xf numFmtId="1" fontId="4" fillId="3" borderId="152" xfId="0" applyNumberFormat="1" applyFont="1" applyFill="1" applyBorder="1" applyAlignment="1">
      <alignment horizontal="center" vertical="center" wrapText="1"/>
    </xf>
    <xf numFmtId="1" fontId="4" fillId="0" borderId="152" xfId="0" applyNumberFormat="1" applyFont="1" applyBorder="1" applyAlignment="1">
      <alignment horizontal="left" wrapText="1"/>
    </xf>
    <xf numFmtId="1" fontId="7" fillId="7" borderId="152" xfId="0" applyNumberFormat="1" applyFont="1" applyFill="1" applyBorder="1" applyProtection="1">
      <protection locked="0"/>
    </xf>
    <xf numFmtId="1" fontId="7" fillId="7" borderId="146" xfId="0" applyNumberFormat="1" applyFont="1" applyFill="1" applyBorder="1" applyProtection="1">
      <protection locked="0"/>
    </xf>
    <xf numFmtId="1" fontId="4" fillId="0" borderId="149" xfId="0" applyNumberFormat="1" applyFont="1" applyBorder="1" applyAlignment="1">
      <alignment horizontal="center" vertical="center"/>
    </xf>
    <xf numFmtId="1" fontId="4" fillId="0" borderId="148" xfId="0" applyNumberFormat="1" applyFont="1" applyBorder="1" applyAlignment="1">
      <alignment horizontal="center" vertical="center"/>
    </xf>
    <xf numFmtId="1" fontId="4" fillId="0" borderId="155" xfId="0" applyNumberFormat="1" applyFont="1" applyBorder="1" applyAlignment="1">
      <alignment horizontal="center" vertical="center" wrapText="1"/>
    </xf>
    <xf numFmtId="1" fontId="4" fillId="10" borderId="154" xfId="0" applyNumberFormat="1" applyFont="1" applyFill="1" applyBorder="1" applyProtection="1">
      <protection locked="0"/>
    </xf>
    <xf numFmtId="1" fontId="4" fillId="0" borderId="151" xfId="0" applyNumberFormat="1" applyFont="1" applyBorder="1" applyAlignment="1">
      <alignment horizontal="center" vertical="center" wrapText="1"/>
    </xf>
    <xf numFmtId="1" fontId="4" fillId="0" borderId="154" xfId="0" applyNumberFormat="1" applyFont="1" applyBorder="1" applyAlignment="1">
      <alignment horizontal="right" wrapText="1"/>
    </xf>
    <xf numFmtId="1" fontId="4" fillId="2" borderId="156" xfId="1" applyNumberFormat="1" applyFont="1" applyBorder="1" applyProtection="1">
      <protection locked="0"/>
    </xf>
    <xf numFmtId="1" fontId="4" fillId="0" borderId="157" xfId="0" applyNumberFormat="1" applyFont="1" applyBorder="1" applyAlignment="1">
      <alignment horizontal="center" vertical="center"/>
    </xf>
    <xf numFmtId="1" fontId="4" fillId="0" borderId="158" xfId="0" applyNumberFormat="1" applyFont="1" applyBorder="1" applyAlignment="1">
      <alignment horizontal="center" vertical="center" wrapText="1"/>
    </xf>
    <xf numFmtId="1" fontId="4" fillId="0" borderId="159" xfId="0" applyNumberFormat="1" applyFont="1" applyBorder="1" applyAlignment="1">
      <alignment horizontal="center" vertical="center" wrapText="1"/>
    </xf>
    <xf numFmtId="1" fontId="4" fillId="0" borderId="157" xfId="0" applyNumberFormat="1" applyFont="1" applyBorder="1" applyAlignment="1">
      <alignment horizontal="center" vertical="center" wrapText="1"/>
    </xf>
    <xf numFmtId="1" fontId="4" fillId="0" borderId="160" xfId="0" applyNumberFormat="1" applyFont="1" applyBorder="1" applyAlignment="1">
      <alignment horizontal="left" vertical="center" wrapText="1"/>
    </xf>
    <xf numFmtId="1" fontId="4" fillId="10" borderId="161" xfId="0" applyNumberFormat="1" applyFont="1" applyFill="1" applyBorder="1" applyProtection="1">
      <protection locked="0"/>
    </xf>
    <xf numFmtId="1" fontId="4" fillId="10" borderId="162" xfId="0" applyNumberFormat="1" applyFont="1" applyFill="1" applyBorder="1" applyProtection="1">
      <protection locked="0"/>
    </xf>
    <xf numFmtId="1" fontId="4" fillId="10" borderId="160" xfId="0" applyNumberFormat="1" applyFont="1" applyFill="1" applyBorder="1" applyProtection="1">
      <protection locked="0"/>
    </xf>
    <xf numFmtId="1" fontId="4" fillId="0" borderId="164" xfId="0" applyNumberFormat="1" applyFont="1" applyBorder="1" applyAlignment="1">
      <alignment horizontal="center" vertical="center"/>
    </xf>
    <xf numFmtId="1" fontId="4" fillId="3" borderId="165" xfId="0" applyNumberFormat="1" applyFont="1" applyFill="1" applyBorder="1" applyAlignment="1">
      <alignment horizontal="center" vertical="center" wrapText="1"/>
    </xf>
    <xf numFmtId="1" fontId="4" fillId="3" borderId="166" xfId="0" applyNumberFormat="1" applyFont="1" applyFill="1" applyBorder="1" applyAlignment="1">
      <alignment horizontal="center" vertical="center" wrapText="1"/>
    </xf>
    <xf numFmtId="1" fontId="4" fillId="3" borderId="167" xfId="0" applyNumberFormat="1" applyFont="1" applyFill="1" applyBorder="1" applyAlignment="1">
      <alignment horizontal="center" vertical="center" wrapText="1"/>
    </xf>
    <xf numFmtId="1" fontId="4" fillId="0" borderId="167" xfId="0" applyNumberFormat="1" applyFont="1" applyBorder="1" applyAlignment="1">
      <alignment horizontal="center" vertical="center" wrapText="1"/>
    </xf>
    <xf numFmtId="1" fontId="4" fillId="0" borderId="166" xfId="0" applyNumberFormat="1" applyFont="1" applyBorder="1" applyAlignment="1">
      <alignment horizontal="center" vertical="center" wrapText="1"/>
    </xf>
    <xf numFmtId="1" fontId="4" fillId="0" borderId="165" xfId="0" applyNumberFormat="1" applyFont="1" applyBorder="1" applyAlignment="1">
      <alignment horizontal="center" vertical="center" wrapText="1"/>
    </xf>
    <xf numFmtId="1" fontId="4" fillId="0" borderId="164" xfId="0" applyNumberFormat="1" applyFont="1" applyBorder="1" applyAlignment="1">
      <alignment horizontal="center" vertical="center" wrapText="1"/>
    </xf>
    <xf numFmtId="1" fontId="6" fillId="0" borderId="164" xfId="0" applyNumberFormat="1" applyFont="1" applyBorder="1" applyAlignment="1">
      <alignment horizontal="center" vertical="center" wrapText="1"/>
    </xf>
    <xf numFmtId="1" fontId="6" fillId="0" borderId="166" xfId="0" applyNumberFormat="1" applyFont="1" applyBorder="1" applyAlignment="1">
      <alignment horizontal="center" vertical="center" wrapText="1"/>
    </xf>
    <xf numFmtId="1" fontId="6" fillId="0" borderId="167" xfId="0" applyNumberFormat="1" applyFont="1" applyBorder="1" applyAlignment="1">
      <alignment horizontal="center" vertical="center" wrapText="1"/>
    </xf>
    <xf numFmtId="1" fontId="6" fillId="0" borderId="168" xfId="0" applyNumberFormat="1" applyFont="1" applyBorder="1" applyAlignment="1">
      <alignment horizontal="center" vertical="center" wrapText="1"/>
    </xf>
    <xf numFmtId="1" fontId="4" fillId="0" borderId="166" xfId="0" applyNumberFormat="1" applyFont="1" applyBorder="1" applyAlignment="1">
      <alignment wrapText="1"/>
    </xf>
    <xf numFmtId="1" fontId="4" fillId="0" borderId="165" xfId="0" applyNumberFormat="1" applyFont="1" applyBorder="1" applyAlignment="1">
      <alignment wrapText="1"/>
    </xf>
    <xf numFmtId="1" fontId="4" fillId="0" borderId="164" xfId="0" applyNumberFormat="1" applyFont="1" applyBorder="1" applyAlignment="1">
      <alignment wrapText="1"/>
    </xf>
    <xf numFmtId="1" fontId="4" fillId="0" borderId="167" xfId="0" applyNumberFormat="1" applyFont="1" applyBorder="1" applyAlignment="1">
      <alignment wrapText="1"/>
    </xf>
    <xf numFmtId="1" fontId="4" fillId="0" borderId="168" xfId="0" applyNumberFormat="1" applyFont="1" applyBorder="1" applyAlignment="1">
      <alignment wrapText="1"/>
    </xf>
    <xf numFmtId="1" fontId="4" fillId="0" borderId="159" xfId="0" applyNumberFormat="1" applyFont="1" applyBorder="1" applyAlignment="1">
      <alignment wrapText="1"/>
    </xf>
    <xf numFmtId="1" fontId="4" fillId="7" borderId="169" xfId="0" applyNumberFormat="1" applyFont="1" applyFill="1" applyBorder="1" applyProtection="1">
      <protection locked="0"/>
    </xf>
    <xf numFmtId="1" fontId="4" fillId="7" borderId="170" xfId="0" applyNumberFormat="1" applyFont="1" applyFill="1" applyBorder="1" applyProtection="1">
      <protection locked="0"/>
    </xf>
    <xf numFmtId="1" fontId="4" fillId="0" borderId="164" xfId="0" applyNumberFormat="1" applyFont="1" applyBorder="1" applyAlignment="1">
      <alignment horizontal="right" vertical="center" wrapText="1"/>
    </xf>
    <xf numFmtId="1" fontId="4" fillId="0" borderId="166" xfId="0" applyNumberFormat="1" applyFont="1" applyBorder="1" applyAlignment="1">
      <alignment horizontal="right" vertical="center" wrapText="1"/>
    </xf>
    <xf numFmtId="1" fontId="4" fillId="0" borderId="165" xfId="0" applyNumberFormat="1" applyFont="1" applyBorder="1" applyAlignment="1">
      <alignment horizontal="right" vertical="center" wrapText="1"/>
    </xf>
    <xf numFmtId="1" fontId="4" fillId="0" borderId="168" xfId="0" applyNumberFormat="1" applyFont="1" applyBorder="1" applyAlignment="1">
      <alignment horizontal="right" vertical="center" wrapText="1"/>
    </xf>
    <xf numFmtId="1" fontId="4" fillId="0" borderId="159" xfId="0" applyNumberFormat="1" applyFont="1" applyBorder="1" applyAlignment="1">
      <alignment horizontal="right" vertical="center" wrapText="1"/>
    </xf>
    <xf numFmtId="1" fontId="4" fillId="0" borderId="160" xfId="0" applyNumberFormat="1" applyFont="1" applyBorder="1" applyAlignment="1">
      <alignment horizontal="left"/>
    </xf>
    <xf numFmtId="1" fontId="4" fillId="3" borderId="160" xfId="0" applyNumberFormat="1" applyFont="1" applyFill="1" applyBorder="1" applyAlignment="1">
      <alignment horizontal="right" vertical="center"/>
    </xf>
    <xf numFmtId="1" fontId="4" fillId="7" borderId="162" xfId="0" applyNumberFormat="1" applyFont="1" applyFill="1" applyBorder="1" applyProtection="1">
      <protection locked="0"/>
    </xf>
    <xf numFmtId="1" fontId="4" fillId="7" borderId="160" xfId="0" applyNumberFormat="1" applyFont="1" applyFill="1" applyBorder="1" applyProtection="1">
      <protection locked="0"/>
    </xf>
    <xf numFmtId="1" fontId="4" fillId="3" borderId="157" xfId="0" applyNumberFormat="1" applyFont="1" applyFill="1" applyBorder="1" applyAlignment="1">
      <alignment horizontal="center" vertical="center" wrapText="1"/>
    </xf>
    <xf numFmtId="1" fontId="7" fillId="7" borderId="160" xfId="0" applyNumberFormat="1" applyFont="1" applyFill="1" applyBorder="1" applyProtection="1">
      <protection locked="0"/>
    </xf>
    <xf numFmtId="1" fontId="4" fillId="0" borderId="160" xfId="0" applyNumberFormat="1" applyFont="1" applyBorder="1" applyAlignment="1">
      <alignment horizontal="left" wrapText="1"/>
    </xf>
    <xf numFmtId="1" fontId="4" fillId="0" borderId="160" xfId="0" applyNumberFormat="1" applyFont="1" applyBorder="1" applyAlignment="1">
      <alignment wrapText="1"/>
    </xf>
    <xf numFmtId="1" fontId="4" fillId="0" borderId="157" xfId="0" applyNumberFormat="1" applyFont="1" applyBorder="1" applyAlignment="1">
      <alignment horizontal="left" wrapText="1"/>
    </xf>
    <xf numFmtId="1" fontId="7" fillId="7" borderId="157" xfId="0" applyNumberFormat="1" applyFont="1" applyFill="1" applyBorder="1" applyProtection="1">
      <protection locked="0"/>
    </xf>
    <xf numFmtId="1" fontId="7" fillId="7" borderId="159" xfId="0" applyNumberFormat="1" applyFont="1" applyFill="1" applyBorder="1" applyProtection="1">
      <protection locked="0"/>
    </xf>
    <xf numFmtId="1" fontId="4" fillId="0" borderId="166" xfId="0" applyNumberFormat="1" applyFont="1" applyBorder="1" applyAlignment="1">
      <alignment horizontal="center" vertical="center"/>
    </xf>
    <xf numFmtId="1" fontId="4" fillId="0" borderId="165" xfId="0" applyNumberFormat="1" applyFont="1" applyBorder="1" applyAlignment="1">
      <alignment horizontal="center" vertical="center"/>
    </xf>
    <xf numFmtId="1" fontId="4" fillId="0" borderId="160" xfId="0" applyNumberFormat="1" applyFont="1" applyBorder="1"/>
    <xf numFmtId="1" fontId="4" fillId="0" borderId="160" xfId="0" applyNumberFormat="1" applyFont="1" applyBorder="1" applyAlignment="1">
      <alignment vertical="center"/>
    </xf>
    <xf numFmtId="1" fontId="4" fillId="0" borderId="168" xfId="0" applyNumberFormat="1" applyFont="1" applyBorder="1" applyAlignment="1">
      <alignment horizontal="center" vertical="center" wrapText="1"/>
    </xf>
    <xf numFmtId="1" fontId="4" fillId="0" borderId="160" xfId="0" applyNumberFormat="1" applyFont="1" applyBorder="1" applyAlignment="1">
      <alignment horizontal="right" wrapText="1"/>
    </xf>
    <xf numFmtId="1" fontId="4" fillId="0" borderId="162" xfId="0" applyNumberFormat="1" applyFont="1" applyBorder="1" applyAlignment="1">
      <alignment horizontal="right" wrapText="1"/>
    </xf>
    <xf numFmtId="1" fontId="4" fillId="7" borderId="171" xfId="0" applyNumberFormat="1" applyFont="1" applyFill="1" applyBorder="1" applyProtection="1">
      <protection locked="0"/>
    </xf>
    <xf numFmtId="1" fontId="4" fillId="2" borderId="172" xfId="1" applyNumberFormat="1" applyFont="1" applyBorder="1" applyProtection="1">
      <protection locked="0"/>
    </xf>
    <xf numFmtId="1" fontId="4" fillId="0" borderId="173" xfId="0" applyNumberFormat="1" applyFont="1" applyBorder="1" applyAlignment="1">
      <alignment horizontal="center" vertical="center"/>
    </xf>
    <xf numFmtId="1" fontId="4" fillId="0" borderId="174" xfId="0" applyNumberFormat="1" applyFont="1" applyBorder="1" applyAlignment="1">
      <alignment horizontal="center" vertical="center" wrapText="1"/>
    </xf>
    <xf numFmtId="1" fontId="4" fillId="0" borderId="175" xfId="0" applyNumberFormat="1" applyFont="1" applyBorder="1" applyAlignment="1">
      <alignment horizontal="center" vertical="center" wrapText="1"/>
    </xf>
    <xf numFmtId="1" fontId="4" fillId="0" borderId="173" xfId="0" applyNumberFormat="1" applyFont="1" applyBorder="1" applyAlignment="1">
      <alignment horizontal="center" vertical="center" wrapText="1"/>
    </xf>
    <xf numFmtId="1" fontId="4" fillId="0" borderId="176" xfId="0" applyNumberFormat="1" applyFont="1" applyBorder="1" applyAlignment="1">
      <alignment horizontal="left" vertical="center" wrapText="1"/>
    </xf>
    <xf numFmtId="1" fontId="4" fillId="10" borderId="177" xfId="0" applyNumberFormat="1" applyFont="1" applyFill="1" applyBorder="1" applyProtection="1">
      <protection locked="0"/>
    </xf>
    <xf numFmtId="1" fontId="4" fillId="10" borderId="178" xfId="0" applyNumberFormat="1" applyFont="1" applyFill="1" applyBorder="1" applyProtection="1">
      <protection locked="0"/>
    </xf>
    <xf numFmtId="1" fontId="4" fillId="10" borderId="176" xfId="0" applyNumberFormat="1" applyFont="1" applyFill="1" applyBorder="1" applyProtection="1">
      <protection locked="0"/>
    </xf>
    <xf numFmtId="1" fontId="4" fillId="0" borderId="179" xfId="0" applyNumberFormat="1" applyFont="1" applyBorder="1" applyAlignment="1">
      <alignment horizontal="center" vertical="center"/>
    </xf>
    <xf numFmtId="1" fontId="4" fillId="3" borderId="180" xfId="0" applyNumberFormat="1" applyFont="1" applyFill="1" applyBorder="1" applyAlignment="1">
      <alignment horizontal="center" vertical="center" wrapText="1"/>
    </xf>
    <xf numFmtId="1" fontId="4" fillId="3" borderId="181" xfId="0" applyNumberFormat="1" applyFont="1" applyFill="1" applyBorder="1" applyAlignment="1">
      <alignment horizontal="center" vertical="center" wrapText="1"/>
    </xf>
    <xf numFmtId="1" fontId="4" fillId="0" borderId="181" xfId="0" applyNumberFormat="1" applyFont="1" applyBorder="1" applyAlignment="1">
      <alignment horizontal="center" vertical="center" wrapText="1"/>
    </xf>
    <xf numFmtId="1" fontId="4" fillId="0" borderId="180" xfId="0" applyNumberFormat="1" applyFont="1" applyBorder="1" applyAlignment="1">
      <alignment horizontal="center" vertical="center" wrapText="1"/>
    </xf>
    <xf numFmtId="1" fontId="4" fillId="0" borderId="179" xfId="0" applyNumberFormat="1" applyFont="1" applyBorder="1" applyAlignment="1">
      <alignment horizontal="center" vertical="center" wrapText="1"/>
    </xf>
    <xf numFmtId="1" fontId="6" fillId="0" borderId="179" xfId="0" applyNumberFormat="1" applyFont="1" applyBorder="1" applyAlignment="1">
      <alignment horizontal="center" vertical="center" wrapText="1"/>
    </xf>
    <xf numFmtId="1" fontId="6" fillId="0" borderId="181" xfId="0" applyNumberFormat="1" applyFont="1" applyBorder="1" applyAlignment="1">
      <alignment horizontal="center" vertical="center" wrapText="1"/>
    </xf>
    <xf numFmtId="1" fontId="4" fillId="0" borderId="181" xfId="0" applyNumberFormat="1" applyFont="1" applyBorder="1" applyAlignment="1">
      <alignment wrapText="1"/>
    </xf>
    <xf numFmtId="1" fontId="4" fillId="0" borderId="180" xfId="0" applyNumberFormat="1" applyFont="1" applyBorder="1" applyAlignment="1">
      <alignment wrapText="1"/>
    </xf>
    <xf numFmtId="1" fontId="4" fillId="0" borderId="179" xfId="0" applyNumberFormat="1" applyFont="1" applyBorder="1" applyAlignment="1">
      <alignment wrapText="1"/>
    </xf>
    <xf numFmtId="1" fontId="4" fillId="7" borderId="182" xfId="0" applyNumberFormat="1" applyFont="1" applyFill="1" applyBorder="1" applyProtection="1">
      <protection locked="0"/>
    </xf>
    <xf numFmtId="1" fontId="4" fillId="7" borderId="183" xfId="0" applyNumberFormat="1" applyFont="1" applyFill="1" applyBorder="1" applyProtection="1">
      <protection locked="0"/>
    </xf>
    <xf numFmtId="1" fontId="4" fillId="0" borderId="179" xfId="0" applyNumberFormat="1" applyFont="1" applyBorder="1" applyAlignment="1">
      <alignment horizontal="right" vertical="center" wrapText="1"/>
    </xf>
    <xf numFmtId="1" fontId="4" fillId="0" borderId="181" xfId="0" applyNumberFormat="1" applyFont="1" applyBorder="1" applyAlignment="1">
      <alignment horizontal="right" vertical="center" wrapText="1"/>
    </xf>
    <xf numFmtId="1" fontId="4" fillId="0" borderId="180" xfId="0" applyNumberFormat="1" applyFont="1" applyBorder="1" applyAlignment="1">
      <alignment horizontal="right" vertical="center" wrapText="1"/>
    </xf>
    <xf numFmtId="1" fontId="4" fillId="0" borderId="176" xfId="0" applyNumberFormat="1" applyFont="1" applyBorder="1" applyAlignment="1">
      <alignment horizontal="left"/>
    </xf>
    <xf numFmtId="1" fontId="4" fillId="3" borderId="176" xfId="0" applyNumberFormat="1" applyFont="1" applyFill="1" applyBorder="1" applyAlignment="1">
      <alignment horizontal="right" vertical="center"/>
    </xf>
    <xf numFmtId="1" fontId="4" fillId="7" borderId="178" xfId="0" applyNumberFormat="1" applyFont="1" applyFill="1" applyBorder="1" applyProtection="1">
      <protection locked="0"/>
    </xf>
    <xf numFmtId="1" fontId="4" fillId="7" borderId="176" xfId="0" applyNumberFormat="1" applyFont="1" applyFill="1" applyBorder="1" applyProtection="1">
      <protection locked="0"/>
    </xf>
    <xf numFmtId="1" fontId="4" fillId="3" borderId="173" xfId="0" applyNumberFormat="1" applyFont="1" applyFill="1" applyBorder="1" applyAlignment="1">
      <alignment horizontal="center" vertical="center" wrapText="1"/>
    </xf>
    <xf numFmtId="1" fontId="7" fillId="7" borderId="176" xfId="0" applyNumberFormat="1" applyFont="1" applyFill="1" applyBorder="1" applyProtection="1">
      <protection locked="0"/>
    </xf>
    <xf numFmtId="1" fontId="4" fillId="0" borderId="176" xfId="0" applyNumberFormat="1" applyFont="1" applyBorder="1" applyAlignment="1">
      <alignment horizontal="left" wrapText="1"/>
    </xf>
    <xf numFmtId="1" fontId="4" fillId="0" borderId="176" xfId="0" applyNumberFormat="1" applyFont="1" applyBorder="1" applyAlignment="1">
      <alignment wrapText="1"/>
    </xf>
    <xf numFmtId="1" fontId="4" fillId="0" borderId="173" xfId="0" applyNumberFormat="1" applyFont="1" applyBorder="1" applyAlignment="1">
      <alignment horizontal="left" wrapText="1"/>
    </xf>
    <xf numFmtId="1" fontId="7" fillId="7" borderId="173" xfId="0" applyNumberFormat="1" applyFont="1" applyFill="1" applyBorder="1" applyProtection="1">
      <protection locked="0"/>
    </xf>
    <xf numFmtId="1" fontId="4" fillId="0" borderId="181" xfId="0" applyNumberFormat="1" applyFont="1" applyBorder="1" applyAlignment="1">
      <alignment horizontal="center" vertical="center"/>
    </xf>
    <xf numFmtId="1" fontId="4" fillId="0" borderId="180" xfId="0" applyNumberFormat="1" applyFont="1" applyBorder="1" applyAlignment="1">
      <alignment horizontal="center" vertical="center"/>
    </xf>
    <xf numFmtId="1" fontId="4" fillId="0" borderId="176" xfId="0" applyNumberFormat="1" applyFont="1" applyBorder="1"/>
    <xf numFmtId="1" fontId="4" fillId="0" borderId="176" xfId="0" applyNumberFormat="1" applyFont="1" applyBorder="1" applyAlignment="1">
      <alignment vertical="center"/>
    </xf>
    <xf numFmtId="1" fontId="4" fillId="0" borderId="176" xfId="0" applyNumberFormat="1" applyFont="1" applyBorder="1" applyAlignment="1">
      <alignment horizontal="right" wrapText="1"/>
    </xf>
    <xf numFmtId="1" fontId="4" fillId="0" borderId="178" xfId="0" applyNumberFormat="1" applyFont="1" applyBorder="1" applyAlignment="1">
      <alignment horizontal="right" wrapText="1"/>
    </xf>
    <xf numFmtId="1" fontId="4" fillId="7" borderId="184" xfId="0" applyNumberFormat="1" applyFont="1" applyFill="1" applyBorder="1" applyProtection="1">
      <protection locked="0"/>
    </xf>
    <xf numFmtId="1" fontId="4" fillId="2" borderId="185" xfId="1" applyNumberFormat="1" applyFont="1" applyBorder="1" applyProtection="1">
      <protection locked="0"/>
    </xf>
    <xf numFmtId="1" fontId="4" fillId="0" borderId="186" xfId="0" applyNumberFormat="1" applyFont="1" applyBorder="1" applyAlignment="1">
      <alignment horizontal="center" vertical="center"/>
    </xf>
    <xf numFmtId="1" fontId="4" fillId="0" borderId="187" xfId="0" applyNumberFormat="1" applyFont="1" applyBorder="1" applyAlignment="1">
      <alignment horizontal="center" vertical="center" wrapText="1"/>
    </xf>
    <xf numFmtId="1" fontId="4" fillId="0" borderId="188" xfId="0" applyNumberFormat="1" applyFont="1" applyBorder="1" applyAlignment="1">
      <alignment horizontal="center" vertical="center" wrapText="1"/>
    </xf>
    <xf numFmtId="1" fontId="4" fillId="0" borderId="186" xfId="0" applyNumberFormat="1" applyFont="1" applyBorder="1" applyAlignment="1">
      <alignment horizontal="center" vertical="center" wrapText="1"/>
    </xf>
    <xf numFmtId="1" fontId="4" fillId="0" borderId="189" xfId="0" applyNumberFormat="1" applyFont="1" applyBorder="1" applyAlignment="1">
      <alignment horizontal="center" vertical="center"/>
    </xf>
    <xf numFmtId="1" fontId="4" fillId="3" borderId="190" xfId="0" applyNumberFormat="1" applyFont="1" applyFill="1" applyBorder="1" applyAlignment="1">
      <alignment horizontal="center" vertical="center" wrapText="1"/>
    </xf>
    <xf numFmtId="1" fontId="4" fillId="3" borderId="191" xfId="0" applyNumberFormat="1" applyFont="1" applyFill="1" applyBorder="1" applyAlignment="1">
      <alignment horizontal="center" vertical="center" wrapText="1"/>
    </xf>
    <xf numFmtId="1" fontId="4" fillId="0" borderId="191" xfId="0" applyNumberFormat="1" applyFont="1" applyBorder="1" applyAlignment="1">
      <alignment horizontal="center" vertical="center" wrapText="1"/>
    </xf>
    <xf numFmtId="1" fontId="4" fillId="0" borderId="190" xfId="0" applyNumberFormat="1" applyFont="1" applyBorder="1" applyAlignment="1">
      <alignment horizontal="center" vertical="center" wrapText="1"/>
    </xf>
    <xf numFmtId="1" fontId="4" fillId="0" borderId="189" xfId="0" applyNumberFormat="1" applyFont="1" applyBorder="1" applyAlignment="1">
      <alignment horizontal="center" vertical="center" wrapText="1"/>
    </xf>
    <xf numFmtId="1" fontId="6" fillId="0" borderId="189" xfId="0" applyNumberFormat="1" applyFont="1" applyBorder="1" applyAlignment="1">
      <alignment horizontal="center" vertical="center" wrapText="1"/>
    </xf>
    <xf numFmtId="1" fontId="6" fillId="0" borderId="191" xfId="0" applyNumberFormat="1" applyFont="1" applyBorder="1" applyAlignment="1">
      <alignment horizontal="center" vertical="center" wrapText="1"/>
    </xf>
    <xf numFmtId="1" fontId="4" fillId="0" borderId="191" xfId="0" applyNumberFormat="1" applyFont="1" applyBorder="1" applyAlignment="1">
      <alignment wrapText="1"/>
    </xf>
    <xf numFmtId="1" fontId="4" fillId="0" borderId="190" xfId="0" applyNumberFormat="1" applyFont="1" applyBorder="1" applyAlignment="1">
      <alignment wrapText="1"/>
    </xf>
    <xf numFmtId="1" fontId="4" fillId="0" borderId="189" xfId="0" applyNumberFormat="1" applyFont="1" applyBorder="1" applyAlignment="1">
      <alignment wrapText="1"/>
    </xf>
    <xf numFmtId="1" fontId="4" fillId="0" borderId="189" xfId="0" applyNumberFormat="1" applyFont="1" applyBorder="1" applyAlignment="1">
      <alignment horizontal="right" vertical="center" wrapText="1"/>
    </xf>
    <xf numFmtId="1" fontId="4" fillId="0" borderId="191" xfId="0" applyNumberFormat="1" applyFont="1" applyBorder="1" applyAlignment="1">
      <alignment horizontal="right" vertical="center" wrapText="1"/>
    </xf>
    <xf numFmtId="1" fontId="4" fillId="0" borderId="190" xfId="0" applyNumberFormat="1" applyFont="1" applyBorder="1" applyAlignment="1">
      <alignment horizontal="right" vertical="center" wrapText="1"/>
    </xf>
    <xf numFmtId="1" fontId="4" fillId="3" borderId="186" xfId="0" applyNumberFormat="1" applyFont="1" applyFill="1" applyBorder="1" applyAlignment="1">
      <alignment horizontal="center" vertical="center" wrapText="1"/>
    </xf>
    <xf numFmtId="1" fontId="4" fillId="0" borderId="186" xfId="0" applyNumberFormat="1" applyFont="1" applyBorder="1" applyAlignment="1">
      <alignment horizontal="left" wrapText="1"/>
    </xf>
    <xf numFmtId="1" fontId="7" fillId="7" borderId="186" xfId="0" applyNumberFormat="1" applyFont="1" applyFill="1" applyBorder="1" applyProtection="1">
      <protection locked="0"/>
    </xf>
    <xf numFmtId="1" fontId="4" fillId="0" borderId="191" xfId="0" applyNumberFormat="1" applyFont="1" applyBorder="1" applyAlignment="1">
      <alignment horizontal="center" vertical="center"/>
    </xf>
    <xf numFmtId="1" fontId="4" fillId="0" borderId="190" xfId="0" applyNumberFormat="1" applyFont="1" applyBorder="1" applyAlignment="1">
      <alignment horizontal="center" vertical="center"/>
    </xf>
    <xf numFmtId="1" fontId="4" fillId="2" borderId="192" xfId="1" applyNumberFormat="1" applyFont="1" applyBorder="1" applyProtection="1">
      <protection locked="0"/>
    </xf>
    <xf numFmtId="1" fontId="4" fillId="0" borderId="194" xfId="0" applyNumberFormat="1" applyFont="1" applyBorder="1" applyAlignment="1">
      <alignment horizontal="center" vertical="center"/>
    </xf>
    <xf numFmtId="1" fontId="4" fillId="0" borderId="195" xfId="0" applyNumberFormat="1" applyFont="1" applyBorder="1" applyAlignment="1">
      <alignment horizontal="center" vertical="center" wrapText="1"/>
    </xf>
    <xf numFmtId="1" fontId="4" fillId="0" borderId="196" xfId="0" applyNumberFormat="1" applyFont="1" applyBorder="1" applyAlignment="1">
      <alignment horizontal="center" vertical="center" wrapText="1"/>
    </xf>
    <xf numFmtId="1" fontId="4" fillId="0" borderId="194" xfId="0" applyNumberFormat="1" applyFont="1" applyBorder="1" applyAlignment="1">
      <alignment horizontal="center" vertical="center" wrapText="1"/>
    </xf>
    <xf numFmtId="1" fontId="4" fillId="0" borderId="197" xfId="0" applyNumberFormat="1" applyFont="1" applyBorder="1" applyAlignment="1">
      <alignment horizontal="left" vertical="center" wrapText="1"/>
    </xf>
    <xf numFmtId="1" fontId="4" fillId="10" borderId="198" xfId="0" applyNumberFormat="1" applyFont="1" applyFill="1" applyBorder="1" applyProtection="1">
      <protection locked="0"/>
    </xf>
    <xf numFmtId="1" fontId="4" fillId="10" borderId="199" xfId="0" applyNumberFormat="1" applyFont="1" applyFill="1" applyBorder="1" applyProtection="1">
      <protection locked="0"/>
    </xf>
    <xf numFmtId="1" fontId="4" fillId="10" borderId="197" xfId="0" applyNumberFormat="1" applyFont="1" applyFill="1" applyBorder="1" applyProtection="1">
      <protection locked="0"/>
    </xf>
    <xf numFmtId="1" fontId="4" fillId="0" borderId="200" xfId="0" applyNumberFormat="1" applyFont="1" applyBorder="1" applyAlignment="1">
      <alignment horizontal="center" vertical="center"/>
    </xf>
    <xf numFmtId="1" fontId="4" fillId="0" borderId="201" xfId="0" applyNumberFormat="1" applyFont="1" applyBorder="1" applyAlignment="1">
      <alignment horizontal="center" vertical="center" wrapText="1"/>
    </xf>
    <xf numFmtId="1" fontId="4" fillId="0" borderId="200" xfId="0" applyNumberFormat="1" applyFont="1" applyBorder="1" applyAlignment="1">
      <alignment horizontal="center" vertical="center" wrapText="1"/>
    </xf>
    <xf numFmtId="1" fontId="4" fillId="10" borderId="203" xfId="0" applyNumberFormat="1" applyFont="1" applyFill="1" applyBorder="1" applyProtection="1">
      <protection locked="0"/>
    </xf>
    <xf numFmtId="1" fontId="4" fillId="10" borderId="204" xfId="0" applyNumberFormat="1" applyFont="1" applyFill="1" applyBorder="1" applyProtection="1">
      <protection locked="0"/>
    </xf>
    <xf numFmtId="1" fontId="4" fillId="10" borderId="202" xfId="0" applyNumberFormat="1" applyFont="1" applyFill="1" applyBorder="1" applyProtection="1">
      <protection locked="0"/>
    </xf>
    <xf numFmtId="1" fontId="4" fillId="0" borderId="206" xfId="0" applyNumberFormat="1" applyFont="1" applyBorder="1" applyAlignment="1">
      <alignment horizontal="center" vertical="center"/>
    </xf>
    <xf numFmtId="1" fontId="4" fillId="3" borderId="207" xfId="0" applyNumberFormat="1" applyFont="1" applyFill="1" applyBorder="1" applyAlignment="1">
      <alignment horizontal="center" vertical="center" wrapText="1"/>
    </xf>
    <xf numFmtId="1" fontId="4" fillId="3" borderId="208" xfId="0" applyNumberFormat="1" applyFont="1" applyFill="1" applyBorder="1" applyAlignment="1">
      <alignment horizontal="center" vertical="center" wrapText="1"/>
    </xf>
    <xf numFmtId="1" fontId="4" fillId="0" borderId="208" xfId="0" applyNumberFormat="1" applyFont="1" applyBorder="1" applyAlignment="1">
      <alignment horizontal="center" vertical="center" wrapText="1"/>
    </xf>
    <xf numFmtId="1" fontId="4" fillId="0" borderId="207" xfId="0" applyNumberFormat="1" applyFont="1" applyBorder="1" applyAlignment="1">
      <alignment horizontal="center" vertical="center" wrapText="1"/>
    </xf>
    <xf numFmtId="1" fontId="4" fillId="0" borderId="206" xfId="0" applyNumberFormat="1" applyFont="1" applyBorder="1" applyAlignment="1">
      <alignment horizontal="center" vertical="center" wrapText="1"/>
    </xf>
    <xf numFmtId="1" fontId="6" fillId="0" borderId="206" xfId="0" applyNumberFormat="1" applyFont="1" applyBorder="1" applyAlignment="1">
      <alignment horizontal="center" vertical="center" wrapText="1"/>
    </xf>
    <xf numFmtId="1" fontId="6" fillId="0" borderId="208" xfId="0" applyNumberFormat="1" applyFont="1" applyBorder="1" applyAlignment="1">
      <alignment horizontal="center" vertical="center" wrapText="1"/>
    </xf>
    <xf numFmtId="1" fontId="4" fillId="0" borderId="208" xfId="0" applyNumberFormat="1" applyFont="1" applyBorder="1" applyAlignment="1">
      <alignment wrapText="1"/>
    </xf>
    <xf numFmtId="1" fontId="4" fillId="0" borderId="207" xfId="0" applyNumberFormat="1" applyFont="1" applyBorder="1" applyAlignment="1">
      <alignment wrapText="1"/>
    </xf>
    <xf numFmtId="1" fontId="4" fillId="0" borderId="206" xfId="0" applyNumberFormat="1" applyFont="1" applyBorder="1" applyAlignment="1">
      <alignment wrapText="1"/>
    </xf>
    <xf numFmtId="1" fontId="4" fillId="7" borderId="209" xfId="0" applyNumberFormat="1" applyFont="1" applyFill="1" applyBorder="1" applyProtection="1">
      <protection locked="0"/>
    </xf>
    <xf numFmtId="1" fontId="4" fillId="7" borderId="210" xfId="0" applyNumberFormat="1" applyFont="1" applyFill="1" applyBorder="1" applyProtection="1">
      <protection locked="0"/>
    </xf>
    <xf numFmtId="1" fontId="4" fillId="0" borderId="206" xfId="0" applyNumberFormat="1" applyFont="1" applyBorder="1" applyAlignment="1">
      <alignment horizontal="right" vertical="center" wrapText="1"/>
    </xf>
    <xf numFmtId="1" fontId="4" fillId="0" borderId="208" xfId="0" applyNumberFormat="1" applyFont="1" applyBorder="1" applyAlignment="1">
      <alignment horizontal="right" vertical="center" wrapText="1"/>
    </xf>
    <xf numFmtId="1" fontId="4" fillId="0" borderId="207" xfId="0" applyNumberFormat="1" applyFont="1" applyBorder="1" applyAlignment="1">
      <alignment horizontal="right" vertical="center" wrapText="1"/>
    </xf>
    <xf numFmtId="1" fontId="4" fillId="0" borderId="202" xfId="0" applyNumberFormat="1" applyFont="1" applyBorder="1" applyAlignment="1">
      <alignment horizontal="left"/>
    </xf>
    <xf numFmtId="1" fontId="4" fillId="3" borderId="202" xfId="0" applyNumberFormat="1" applyFont="1" applyFill="1" applyBorder="1" applyAlignment="1">
      <alignment horizontal="right" vertical="center"/>
    </xf>
    <xf numFmtId="1" fontId="4" fillId="7" borderId="204" xfId="0" applyNumberFormat="1" applyFont="1" applyFill="1" applyBorder="1" applyProtection="1">
      <protection locked="0"/>
    </xf>
    <xf numFmtId="1" fontId="4" fillId="7" borderId="202" xfId="0" applyNumberFormat="1" applyFont="1" applyFill="1" applyBorder="1" applyProtection="1">
      <protection locked="0"/>
    </xf>
    <xf numFmtId="1" fontId="4" fillId="0" borderId="205" xfId="0" applyNumberFormat="1" applyFont="1" applyBorder="1" applyAlignment="1">
      <alignment horizontal="left"/>
    </xf>
    <xf numFmtId="1" fontId="4" fillId="3" borderId="200" xfId="0" applyNumberFormat="1" applyFont="1" applyFill="1" applyBorder="1" applyAlignment="1">
      <alignment horizontal="center" vertical="center" wrapText="1"/>
    </xf>
    <xf numFmtId="1" fontId="7" fillId="7" borderId="202" xfId="0" applyNumberFormat="1" applyFont="1" applyFill="1" applyBorder="1" applyProtection="1">
      <protection locked="0"/>
    </xf>
    <xf numFmtId="1" fontId="7" fillId="7" borderId="205" xfId="0" applyNumberFormat="1" applyFont="1" applyFill="1" applyBorder="1" applyProtection="1">
      <protection locked="0"/>
    </xf>
    <xf numFmtId="1" fontId="4" fillId="0" borderId="202" xfId="0" applyNumberFormat="1" applyFont="1" applyBorder="1" applyAlignment="1">
      <alignment horizontal="left" wrapText="1"/>
    </xf>
    <xf numFmtId="1" fontId="4" fillId="0" borderId="202" xfId="0" applyNumberFormat="1" applyFont="1" applyBorder="1" applyAlignment="1">
      <alignment wrapText="1"/>
    </xf>
    <xf numFmtId="1" fontId="4" fillId="0" borderId="200" xfId="0" applyNumberFormat="1" applyFont="1" applyBorder="1" applyAlignment="1">
      <alignment horizontal="left" wrapText="1"/>
    </xf>
    <xf numFmtId="1" fontId="7" fillId="7" borderId="200" xfId="0" applyNumberFormat="1" applyFont="1" applyFill="1" applyBorder="1" applyProtection="1">
      <protection locked="0"/>
    </xf>
    <xf numFmtId="1" fontId="4" fillId="0" borderId="208" xfId="0" applyNumberFormat="1" applyFont="1" applyBorder="1" applyAlignment="1">
      <alignment horizontal="center" vertical="center"/>
    </xf>
    <xf numFmtId="1" fontId="4" fillId="0" borderId="207" xfId="0" applyNumberFormat="1" applyFont="1" applyBorder="1" applyAlignment="1">
      <alignment horizontal="center" vertical="center"/>
    </xf>
    <xf numFmtId="1" fontId="4" fillId="0" borderId="202" xfId="0" applyNumberFormat="1" applyFont="1" applyBorder="1"/>
    <xf numFmtId="1" fontId="4" fillId="0" borderId="202" xfId="0" applyNumberFormat="1" applyFont="1" applyBorder="1" applyAlignment="1">
      <alignment vertical="center"/>
    </xf>
    <xf numFmtId="1" fontId="4" fillId="0" borderId="202" xfId="0" applyNumberFormat="1" applyFont="1" applyBorder="1" applyAlignment="1">
      <alignment horizontal="right" wrapText="1"/>
    </xf>
    <xf numFmtId="1" fontId="4" fillId="0" borderId="204" xfId="0" applyNumberFormat="1" applyFont="1" applyBorder="1" applyAlignment="1">
      <alignment horizontal="right" wrapText="1"/>
    </xf>
    <xf numFmtId="1" fontId="4" fillId="7" borderId="211" xfId="0" applyNumberFormat="1" applyFont="1" applyFill="1" applyBorder="1" applyProtection="1">
      <protection locked="0"/>
    </xf>
    <xf numFmtId="1" fontId="4" fillId="2" borderId="212" xfId="1" applyNumberFormat="1" applyFont="1" applyBorder="1" applyProtection="1">
      <protection locked="0"/>
    </xf>
    <xf numFmtId="1" fontId="4" fillId="0" borderId="213" xfId="0" applyNumberFormat="1" applyFont="1" applyBorder="1" applyAlignment="1">
      <alignment horizontal="center" vertical="center"/>
    </xf>
    <xf numFmtId="1" fontId="4" fillId="0" borderId="214" xfId="0" applyNumberFormat="1" applyFont="1" applyBorder="1" applyAlignment="1">
      <alignment horizontal="center" vertical="center" wrapText="1"/>
    </xf>
    <xf numFmtId="1" fontId="4" fillId="0" borderId="215" xfId="0" applyNumberFormat="1" applyFont="1" applyBorder="1" applyAlignment="1">
      <alignment horizontal="center" vertical="center" wrapText="1"/>
    </xf>
    <xf numFmtId="1" fontId="4" fillId="0" borderId="213" xfId="0" applyNumberFormat="1" applyFont="1" applyBorder="1" applyAlignment="1">
      <alignment horizontal="center" vertical="center" wrapText="1"/>
    </xf>
    <xf numFmtId="1" fontId="4" fillId="0" borderId="216" xfId="0" applyNumberFormat="1" applyFont="1" applyBorder="1" applyAlignment="1">
      <alignment horizontal="left" vertical="center" wrapText="1"/>
    </xf>
    <xf numFmtId="1" fontId="4" fillId="10" borderId="217" xfId="0" applyNumberFormat="1" applyFont="1" applyFill="1" applyBorder="1" applyProtection="1">
      <protection locked="0"/>
    </xf>
    <xf numFmtId="1" fontId="4" fillId="10" borderId="218" xfId="0" applyNumberFormat="1" applyFont="1" applyFill="1" applyBorder="1" applyProtection="1">
      <protection locked="0"/>
    </xf>
    <xf numFmtId="1" fontId="4" fillId="10" borderId="216" xfId="0" applyNumberFormat="1" applyFont="1" applyFill="1" applyBorder="1" applyProtection="1">
      <protection locked="0"/>
    </xf>
    <xf numFmtId="1" fontId="4" fillId="0" borderId="219" xfId="0" applyNumberFormat="1" applyFont="1" applyBorder="1" applyAlignment="1">
      <alignment horizontal="center" vertical="center"/>
    </xf>
    <xf numFmtId="1" fontId="4" fillId="3" borderId="220" xfId="0" applyNumberFormat="1" applyFont="1" applyFill="1" applyBorder="1" applyAlignment="1">
      <alignment horizontal="center" vertical="center" wrapText="1"/>
    </xf>
    <xf numFmtId="1" fontId="4" fillId="3" borderId="221" xfId="0" applyNumberFormat="1" applyFont="1" applyFill="1" applyBorder="1" applyAlignment="1">
      <alignment horizontal="center" vertical="center" wrapText="1"/>
    </xf>
    <xf numFmtId="1" fontId="4" fillId="0" borderId="221" xfId="0" applyNumberFormat="1" applyFont="1" applyBorder="1" applyAlignment="1">
      <alignment horizontal="center" vertical="center" wrapText="1"/>
    </xf>
    <xf numFmtId="1" fontId="4" fillId="0" borderId="220" xfId="0" applyNumberFormat="1" applyFont="1" applyBorder="1" applyAlignment="1">
      <alignment horizontal="center" vertical="center" wrapText="1"/>
    </xf>
    <xf numFmtId="1" fontId="4" fillId="0" borderId="219" xfId="0" applyNumberFormat="1" applyFont="1" applyBorder="1" applyAlignment="1">
      <alignment horizontal="center" vertical="center" wrapText="1"/>
    </xf>
    <xf numFmtId="1" fontId="6" fillId="0" borderId="219" xfId="0" applyNumberFormat="1" applyFont="1" applyBorder="1" applyAlignment="1">
      <alignment horizontal="center" vertical="center" wrapText="1"/>
    </xf>
    <xf numFmtId="1" fontId="6" fillId="0" borderId="221" xfId="0" applyNumberFormat="1" applyFont="1" applyBorder="1" applyAlignment="1">
      <alignment horizontal="center" vertical="center" wrapText="1"/>
    </xf>
    <xf numFmtId="1" fontId="4" fillId="0" borderId="221" xfId="0" applyNumberFormat="1" applyFont="1" applyBorder="1" applyAlignment="1">
      <alignment wrapText="1"/>
    </xf>
    <xf numFmtId="1" fontId="4" fillId="0" borderId="220" xfId="0" applyNumberFormat="1" applyFont="1" applyBorder="1" applyAlignment="1">
      <alignment wrapText="1"/>
    </xf>
    <xf numFmtId="1" fontId="4" fillId="0" borderId="219" xfId="0" applyNumberFormat="1" applyFont="1" applyBorder="1" applyAlignment="1">
      <alignment wrapText="1"/>
    </xf>
    <xf numFmtId="1" fontId="4" fillId="7" borderId="222" xfId="0" applyNumberFormat="1" applyFont="1" applyFill="1" applyBorder="1" applyProtection="1">
      <protection locked="0"/>
    </xf>
    <xf numFmtId="1" fontId="4" fillId="7" borderId="223" xfId="0" applyNumberFormat="1" applyFont="1" applyFill="1" applyBorder="1" applyProtection="1">
      <protection locked="0"/>
    </xf>
    <xf numFmtId="1" fontId="4" fillId="0" borderId="219" xfId="0" applyNumberFormat="1" applyFont="1" applyBorder="1" applyAlignment="1">
      <alignment horizontal="right" vertical="center" wrapText="1"/>
    </xf>
    <xf numFmtId="1" fontId="4" fillId="0" borderId="221" xfId="0" applyNumberFormat="1" applyFont="1" applyBorder="1" applyAlignment="1">
      <alignment horizontal="right" vertical="center" wrapText="1"/>
    </xf>
    <xf numFmtId="1" fontId="4" fillId="0" borderId="220" xfId="0" applyNumberFormat="1" applyFont="1" applyBorder="1" applyAlignment="1">
      <alignment horizontal="right" vertical="center" wrapText="1"/>
    </xf>
    <xf numFmtId="1" fontId="4" fillId="0" borderId="216" xfId="0" applyNumberFormat="1" applyFont="1" applyBorder="1" applyAlignment="1">
      <alignment horizontal="left"/>
    </xf>
    <xf numFmtId="1" fontId="4" fillId="3" borderId="216" xfId="0" applyNumberFormat="1" applyFont="1" applyFill="1" applyBorder="1" applyAlignment="1">
      <alignment horizontal="right" vertical="center"/>
    </xf>
    <xf numFmtId="1" fontId="4" fillId="7" borderId="218" xfId="0" applyNumberFormat="1" applyFont="1" applyFill="1" applyBorder="1" applyProtection="1">
      <protection locked="0"/>
    </xf>
    <xf numFmtId="1" fontId="4" fillId="7" borderId="216" xfId="0" applyNumberFormat="1" applyFont="1" applyFill="1" applyBorder="1" applyProtection="1">
      <protection locked="0"/>
    </xf>
    <xf numFmtId="1" fontId="7" fillId="7" borderId="216" xfId="0" applyNumberFormat="1" applyFont="1" applyFill="1" applyBorder="1" applyProtection="1">
      <protection locked="0"/>
    </xf>
    <xf numFmtId="1" fontId="4" fillId="0" borderId="216" xfId="0" applyNumberFormat="1" applyFont="1" applyBorder="1" applyAlignment="1">
      <alignment horizontal="left" wrapText="1"/>
    </xf>
    <xf numFmtId="1" fontId="4" fillId="0" borderId="216" xfId="0" applyNumberFormat="1" applyFont="1" applyBorder="1" applyAlignment="1">
      <alignment wrapText="1"/>
    </xf>
    <xf numFmtId="1" fontId="4" fillId="0" borderId="221" xfId="0" applyNumberFormat="1" applyFont="1" applyBorder="1" applyAlignment="1">
      <alignment horizontal="center" vertical="center"/>
    </xf>
    <xf numFmtId="1" fontId="4" fillId="0" borderId="220" xfId="0" applyNumberFormat="1" applyFont="1" applyBorder="1" applyAlignment="1">
      <alignment horizontal="center" vertical="center"/>
    </xf>
    <xf numFmtId="1" fontId="4" fillId="0" borderId="216" xfId="0" applyNumberFormat="1" applyFont="1" applyBorder="1"/>
    <xf numFmtId="1" fontId="4" fillId="0" borderId="216" xfId="0" applyNumberFormat="1" applyFont="1" applyBorder="1" applyAlignment="1">
      <alignment vertical="center"/>
    </xf>
    <xf numFmtId="1" fontId="4" fillId="0" borderId="216" xfId="0" applyNumberFormat="1" applyFont="1" applyBorder="1" applyAlignment="1">
      <alignment horizontal="right" wrapText="1"/>
    </xf>
    <xf numFmtId="1" fontId="4" fillId="0" borderId="218" xfId="0" applyNumberFormat="1" applyFont="1" applyBorder="1" applyAlignment="1">
      <alignment horizontal="right" wrapText="1"/>
    </xf>
    <xf numFmtId="1" fontId="4" fillId="7" borderId="224" xfId="0" applyNumberFormat="1" applyFont="1" applyFill="1" applyBorder="1" applyProtection="1">
      <protection locked="0"/>
    </xf>
    <xf numFmtId="1" fontId="4" fillId="2" borderId="225" xfId="1" applyNumberFormat="1" applyFont="1" applyBorder="1" applyProtection="1">
      <protection locked="0"/>
    </xf>
    <xf numFmtId="1" fontId="4" fillId="0" borderId="226" xfId="0" applyNumberFormat="1" applyFont="1" applyBorder="1" applyAlignment="1">
      <alignment horizontal="center" vertical="center"/>
    </xf>
    <xf numFmtId="1" fontId="4" fillId="0" borderId="227" xfId="0" applyNumberFormat="1" applyFont="1" applyBorder="1" applyAlignment="1">
      <alignment horizontal="center" vertical="center" wrapText="1"/>
    </xf>
    <xf numFmtId="1" fontId="4" fillId="0" borderId="228" xfId="0" applyNumberFormat="1" applyFont="1" applyBorder="1" applyAlignment="1">
      <alignment horizontal="center" vertical="center" wrapText="1"/>
    </xf>
    <xf numFmtId="1" fontId="4" fillId="0" borderId="226" xfId="0" applyNumberFormat="1" applyFont="1" applyBorder="1" applyAlignment="1">
      <alignment horizontal="center" vertical="center" wrapText="1"/>
    </xf>
    <xf numFmtId="1" fontId="4" fillId="0" borderId="229" xfId="0" applyNumberFormat="1" applyFont="1" applyBorder="1" applyAlignment="1">
      <alignment horizontal="left" vertical="center" wrapText="1"/>
    </xf>
    <xf numFmtId="1" fontId="4" fillId="10" borderId="230" xfId="0" applyNumberFormat="1" applyFont="1" applyFill="1" applyBorder="1" applyProtection="1">
      <protection locked="0"/>
    </xf>
    <xf numFmtId="1" fontId="4" fillId="10" borderId="231" xfId="0" applyNumberFormat="1" applyFont="1" applyFill="1" applyBorder="1" applyProtection="1">
      <protection locked="0"/>
    </xf>
    <xf numFmtId="1" fontId="4" fillId="10" borderId="229" xfId="0" applyNumberFormat="1" applyFont="1" applyFill="1" applyBorder="1" applyProtection="1">
      <protection locked="0"/>
    </xf>
    <xf numFmtId="1" fontId="4" fillId="0" borderId="88" xfId="0" applyNumberFormat="1" applyFont="1" applyBorder="1" applyAlignment="1">
      <alignment horizontal="left" vertical="center" wrapText="1"/>
    </xf>
    <xf numFmtId="1" fontId="4" fillId="0" borderId="70" xfId="0" applyNumberFormat="1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0" borderId="93" xfId="0" applyNumberFormat="1" applyFont="1" applyBorder="1" applyAlignment="1">
      <alignment horizontal="center" vertical="center" wrapText="1"/>
    </xf>
    <xf numFmtId="1" fontId="4" fillId="0" borderId="84" xfId="0" applyNumberFormat="1" applyFont="1" applyBorder="1" applyAlignment="1">
      <alignment horizontal="center" vertical="center" wrapText="1"/>
    </xf>
    <xf numFmtId="1" fontId="4" fillId="0" borderId="73" xfId="0" applyNumberFormat="1" applyFont="1" applyBorder="1" applyAlignment="1">
      <alignment horizontal="center" vertical="center" wrapText="1"/>
    </xf>
    <xf numFmtId="1" fontId="4" fillId="0" borderId="77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94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1" fontId="4" fillId="0" borderId="29" xfId="0" applyNumberFormat="1" applyFont="1" applyBorder="1" applyAlignment="1">
      <alignment horizontal="left" vertical="center" wrapText="1"/>
    </xf>
    <xf numFmtId="1" fontId="4" fillId="0" borderId="95" xfId="0" applyNumberFormat="1" applyFont="1" applyBorder="1" applyAlignment="1">
      <alignment horizontal="left" vertical="center" wrapText="1"/>
    </xf>
    <xf numFmtId="1" fontId="4" fillId="0" borderId="95" xfId="0" applyNumberFormat="1" applyFont="1" applyBorder="1" applyAlignment="1">
      <alignment horizontal="left" wrapText="1"/>
    </xf>
    <xf numFmtId="1" fontId="4" fillId="0" borderId="62" xfId="0" applyNumberFormat="1" applyFont="1" applyBorder="1" applyAlignment="1">
      <alignment horizontal="left" wrapText="1"/>
    </xf>
    <xf numFmtId="1" fontId="4" fillId="0" borderId="96" xfId="0" applyNumberFormat="1" applyFont="1" applyBorder="1" applyAlignment="1">
      <alignment horizontal="left" vertical="center" wrapText="1"/>
    </xf>
    <xf numFmtId="1" fontId="4" fillId="0" borderId="62" xfId="0" applyNumberFormat="1" applyFont="1" applyBorder="1" applyAlignment="1">
      <alignment horizontal="left" vertical="center" wrapText="1"/>
    </xf>
    <xf numFmtId="1" fontId="4" fillId="0" borderId="78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/>
    </xf>
    <xf numFmtId="1" fontId="4" fillId="0" borderId="73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 wrapText="1"/>
    </xf>
    <xf numFmtId="1" fontId="4" fillId="3" borderId="20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left" wrapText="1"/>
    </xf>
    <xf numFmtId="1" fontId="5" fillId="3" borderId="0" xfId="0" applyNumberFormat="1" applyFont="1" applyFill="1" applyAlignment="1">
      <alignment horizontal="left" wrapText="1"/>
    </xf>
    <xf numFmtId="1" fontId="5" fillId="3" borderId="83" xfId="0" applyNumberFormat="1" applyFont="1" applyFill="1" applyBorder="1" applyAlignment="1">
      <alignment horizontal="left" wrapText="1"/>
    </xf>
    <xf numFmtId="1" fontId="5" fillId="3" borderId="84" xfId="0" applyNumberFormat="1" applyFont="1" applyFill="1" applyBorder="1" applyAlignment="1">
      <alignment horizontal="left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1" fontId="4" fillId="0" borderId="7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4" fillId="0" borderId="73" xfId="0" applyNumberFormat="1" applyFont="1" applyBorder="1" applyAlignment="1">
      <alignment horizontal="center" vertical="center"/>
    </xf>
    <xf numFmtId="1" fontId="4" fillId="0" borderId="77" xfId="0" applyNumberFormat="1" applyFont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 wrapText="1"/>
    </xf>
    <xf numFmtId="1" fontId="4" fillId="0" borderId="5" xfId="0" applyNumberFormat="1" applyFont="1" applyBorder="1"/>
    <xf numFmtId="1" fontId="4" fillId="0" borderId="111" xfId="0" applyNumberFormat="1" applyFont="1" applyBorder="1" applyAlignment="1">
      <alignment horizontal="left" vertical="center" wrapText="1"/>
    </xf>
    <xf numFmtId="1" fontId="4" fillId="3" borderId="106" xfId="0" applyNumberFormat="1" applyFont="1" applyFill="1" applyBorder="1" applyAlignment="1">
      <alignment horizontal="center" vertical="center" wrapText="1"/>
    </xf>
    <xf numFmtId="1" fontId="4" fillId="0" borderId="106" xfId="0" applyNumberFormat="1" applyFont="1" applyBorder="1" applyAlignment="1">
      <alignment horizontal="center" vertical="center" wrapText="1"/>
    </xf>
    <xf numFmtId="1" fontId="5" fillId="3" borderId="125" xfId="0" applyNumberFormat="1" applyFont="1" applyFill="1" applyBorder="1" applyAlignment="1">
      <alignment horizontal="left" wrapText="1"/>
    </xf>
    <xf numFmtId="1" fontId="4" fillId="0" borderId="106" xfId="0" applyNumberFormat="1" applyFont="1" applyBorder="1" applyAlignment="1">
      <alignment horizontal="center" vertical="center"/>
    </xf>
    <xf numFmtId="1" fontId="1" fillId="0" borderId="106" xfId="0" applyNumberFormat="1" applyFont="1" applyBorder="1" applyAlignment="1">
      <alignment horizontal="center" vertical="center"/>
    </xf>
    <xf numFmtId="1" fontId="4" fillId="0" borderId="106" xfId="0" applyNumberFormat="1" applyFont="1" applyBorder="1"/>
    <xf numFmtId="1" fontId="4" fillId="0" borderId="90" xfId="0" applyNumberFormat="1" applyFont="1" applyBorder="1" applyAlignment="1">
      <alignment horizontal="center" vertical="center" wrapText="1"/>
    </xf>
    <xf numFmtId="1" fontId="4" fillId="0" borderId="145" xfId="0" applyNumberFormat="1" applyFont="1" applyBorder="1" applyAlignment="1">
      <alignment horizontal="center" vertical="center" wrapText="1"/>
    </xf>
    <xf numFmtId="1" fontId="4" fillId="0" borderId="151" xfId="0" applyNumberFormat="1" applyFont="1" applyBorder="1" applyAlignment="1">
      <alignment horizontal="center" vertical="center" wrapText="1"/>
    </xf>
    <xf numFmtId="1" fontId="4" fillId="3" borderId="145" xfId="0" applyNumberFormat="1" applyFont="1" applyFill="1" applyBorder="1" applyAlignment="1">
      <alignment horizontal="center" vertical="center" wrapText="1"/>
    </xf>
    <xf numFmtId="1" fontId="4" fillId="3" borderId="146" xfId="0" applyNumberFormat="1" applyFont="1" applyFill="1" applyBorder="1" applyAlignment="1">
      <alignment horizontal="center" vertical="center" wrapText="1"/>
    </xf>
    <xf numFmtId="1" fontId="4" fillId="0" borderId="146" xfId="0" applyNumberFormat="1" applyFont="1" applyBorder="1" applyAlignment="1">
      <alignment horizontal="center" vertical="center" wrapText="1"/>
    </xf>
    <xf numFmtId="1" fontId="4" fillId="0" borderId="145" xfId="0" applyNumberFormat="1" applyFont="1" applyBorder="1" applyAlignment="1">
      <alignment horizontal="center" vertical="center"/>
    </xf>
    <xf numFmtId="1" fontId="4" fillId="0" borderId="146" xfId="0" applyNumberFormat="1" applyFont="1" applyBorder="1" applyAlignment="1">
      <alignment horizontal="center" vertical="center"/>
    </xf>
    <xf numFmtId="1" fontId="1" fillId="0" borderId="145" xfId="0" applyNumberFormat="1" applyFont="1" applyBorder="1" applyAlignment="1">
      <alignment horizontal="center" vertical="center"/>
    </xf>
    <xf numFmtId="1" fontId="1" fillId="0" borderId="146" xfId="0" applyNumberFormat="1" applyFont="1" applyBorder="1" applyAlignment="1">
      <alignment horizontal="center" vertical="center"/>
    </xf>
    <xf numFmtId="1" fontId="4" fillId="0" borderId="146" xfId="0" applyNumberFormat="1" applyFont="1" applyBorder="1"/>
    <xf numFmtId="1" fontId="4" fillId="0" borderId="163" xfId="0" applyNumberFormat="1" applyFont="1" applyBorder="1" applyAlignment="1">
      <alignment horizontal="center" vertical="center" wrapText="1"/>
    </xf>
    <xf numFmtId="1" fontId="4" fillId="0" borderId="168" xfId="0" applyNumberFormat="1" applyFont="1" applyBorder="1" applyAlignment="1">
      <alignment horizontal="center" vertical="center" wrapText="1"/>
    </xf>
    <xf numFmtId="1" fontId="4" fillId="3" borderId="163" xfId="0" applyNumberFormat="1" applyFont="1" applyFill="1" applyBorder="1" applyAlignment="1">
      <alignment horizontal="center" vertical="center" wrapText="1"/>
    </xf>
    <xf numFmtId="1" fontId="4" fillId="3" borderId="159" xfId="0" applyNumberFormat="1" applyFont="1" applyFill="1" applyBorder="1" applyAlignment="1">
      <alignment horizontal="center" vertical="center" wrapText="1"/>
    </xf>
    <xf numFmtId="1" fontId="4" fillId="0" borderId="159" xfId="0" applyNumberFormat="1" applyFont="1" applyBorder="1" applyAlignment="1">
      <alignment horizontal="center" vertical="center" wrapText="1"/>
    </xf>
    <xf numFmtId="1" fontId="4" fillId="0" borderId="163" xfId="0" applyNumberFormat="1" applyFont="1" applyBorder="1" applyAlignment="1">
      <alignment horizontal="center" vertical="center"/>
    </xf>
    <xf numFmtId="1" fontId="4" fillId="0" borderId="159" xfId="0" applyNumberFormat="1" applyFont="1" applyBorder="1" applyAlignment="1">
      <alignment horizontal="center" vertical="center"/>
    </xf>
    <xf numFmtId="1" fontId="1" fillId="0" borderId="163" xfId="0" applyNumberFormat="1" applyFont="1" applyBorder="1" applyAlignment="1">
      <alignment horizontal="center" vertical="center"/>
    </xf>
    <xf numFmtId="1" fontId="1" fillId="0" borderId="159" xfId="0" applyNumberFormat="1" applyFont="1" applyBorder="1" applyAlignment="1">
      <alignment horizontal="center" vertical="center"/>
    </xf>
    <xf numFmtId="1" fontId="4" fillId="0" borderId="159" xfId="0" applyNumberFormat="1" applyFont="1" applyBorder="1"/>
    <xf numFmtId="1" fontId="4" fillId="0" borderId="193" xfId="0" applyNumberFormat="1" applyFont="1" applyBorder="1" applyAlignment="1">
      <alignment horizontal="left" vertical="center" wrapText="1"/>
    </xf>
    <xf numFmtId="1" fontId="4" fillId="0" borderId="205" xfId="0" applyNumberFormat="1" applyFont="1" applyBorder="1" applyAlignment="1">
      <alignment horizontal="center" vertical="center" wrapText="1"/>
    </xf>
    <xf numFmtId="1" fontId="4" fillId="0" borderId="205" xfId="0" applyNumberFormat="1" applyFont="1" applyBorder="1" applyAlignment="1">
      <alignment horizontal="center" vertical="center"/>
    </xf>
    <xf numFmtId="1" fontId="4" fillId="0" borderId="120" xfId="0" applyNumberFormat="1" applyFont="1" applyBorder="1" applyAlignment="1">
      <alignment horizontal="center" vertical="center" wrapText="1"/>
    </xf>
    <xf numFmtId="1" fontId="4" fillId="3" borderId="120" xfId="0" applyNumberFormat="1" applyFont="1" applyFill="1" applyBorder="1" applyAlignment="1">
      <alignment horizontal="center" vertical="center" wrapText="1"/>
    </xf>
    <xf numFmtId="1" fontId="4" fillId="0" borderId="120" xfId="0" applyNumberFormat="1" applyFont="1" applyBorder="1" applyAlignment="1">
      <alignment horizontal="center" vertical="center"/>
    </xf>
    <xf numFmtId="1" fontId="1" fillId="0" borderId="120" xfId="0" applyNumberFormat="1" applyFont="1" applyBorder="1" applyAlignment="1">
      <alignment horizontal="center" vertical="center"/>
    </xf>
    <xf numFmtId="1" fontId="1" fillId="0" borderId="232" xfId="0" applyNumberFormat="1" applyFont="1" applyBorder="1" applyAlignment="1">
      <alignment horizontal="center" vertical="center"/>
    </xf>
    <xf numFmtId="1" fontId="4" fillId="0" borderId="228" xfId="0" applyNumberFormat="1" applyFont="1" applyBorder="1"/>
    <xf numFmtId="1" fontId="1" fillId="0" borderId="228" xfId="0" applyNumberFormat="1" applyFont="1" applyBorder="1" applyAlignment="1">
      <alignment horizontal="center" vertical="center"/>
    </xf>
    <xf numFmtId="1" fontId="4" fillId="0" borderId="233" xfId="0" applyNumberFormat="1" applyFont="1" applyBorder="1" applyAlignment="1">
      <alignment horizontal="center" vertical="center"/>
    </xf>
    <xf numFmtId="1" fontId="4" fillId="3" borderId="234" xfId="0" applyNumberFormat="1" applyFont="1" applyFill="1" applyBorder="1" applyAlignment="1">
      <alignment horizontal="center" vertical="center" wrapText="1"/>
    </xf>
    <xf numFmtId="1" fontId="4" fillId="3" borderId="235" xfId="0" applyNumberFormat="1" applyFont="1" applyFill="1" applyBorder="1" applyAlignment="1">
      <alignment horizontal="center" vertical="center" wrapText="1"/>
    </xf>
    <xf numFmtId="1" fontId="4" fillId="3" borderId="236" xfId="0" applyNumberFormat="1" applyFont="1" applyFill="1" applyBorder="1" applyAlignment="1">
      <alignment horizontal="center" vertical="center" wrapText="1"/>
    </xf>
    <xf numFmtId="1" fontId="4" fillId="0" borderId="236" xfId="0" applyNumberFormat="1" applyFont="1" applyBorder="1" applyAlignment="1">
      <alignment horizontal="center" vertical="center" wrapText="1"/>
    </xf>
    <xf numFmtId="1" fontId="4" fillId="0" borderId="235" xfId="0" applyNumberFormat="1" applyFont="1" applyBorder="1" applyAlignment="1">
      <alignment horizontal="center" vertical="center" wrapText="1"/>
    </xf>
    <xf numFmtId="1" fontId="4" fillId="0" borderId="234" xfId="0" applyNumberFormat="1" applyFont="1" applyBorder="1" applyAlignment="1">
      <alignment horizontal="center" vertical="center" wrapText="1"/>
    </xf>
    <xf numFmtId="1" fontId="4" fillId="0" borderId="233" xfId="0" applyNumberFormat="1" applyFont="1" applyBorder="1" applyAlignment="1">
      <alignment horizontal="center" vertical="center" wrapText="1"/>
    </xf>
    <xf numFmtId="1" fontId="6" fillId="0" borderId="233" xfId="0" applyNumberFormat="1" applyFont="1" applyBorder="1" applyAlignment="1">
      <alignment horizontal="center" vertical="center" wrapText="1"/>
    </xf>
    <xf numFmtId="1" fontId="6" fillId="0" borderId="235" xfId="0" applyNumberFormat="1" applyFont="1" applyBorder="1" applyAlignment="1">
      <alignment horizontal="center" vertical="center" wrapText="1"/>
    </xf>
    <xf numFmtId="1" fontId="6" fillId="0" borderId="236" xfId="0" applyNumberFormat="1" applyFont="1" applyBorder="1" applyAlignment="1">
      <alignment horizontal="center" vertical="center" wrapText="1"/>
    </xf>
    <xf numFmtId="1" fontId="6" fillId="0" borderId="237" xfId="0" applyNumberFormat="1" applyFont="1" applyBorder="1" applyAlignment="1">
      <alignment horizontal="center" vertical="center" wrapText="1"/>
    </xf>
    <xf numFmtId="1" fontId="4" fillId="0" borderId="235" xfId="0" applyNumberFormat="1" applyFont="1" applyBorder="1" applyAlignment="1">
      <alignment wrapText="1"/>
    </xf>
    <xf numFmtId="1" fontId="4" fillId="0" borderId="234" xfId="0" applyNumberFormat="1" applyFont="1" applyBorder="1" applyAlignment="1">
      <alignment wrapText="1"/>
    </xf>
    <xf numFmtId="1" fontId="4" fillId="0" borderId="233" xfId="0" applyNumberFormat="1" applyFont="1" applyBorder="1" applyAlignment="1">
      <alignment wrapText="1"/>
    </xf>
    <xf numFmtId="1" fontId="4" fillId="0" borderId="236" xfId="0" applyNumberFormat="1" applyFont="1" applyBorder="1" applyAlignment="1">
      <alignment wrapText="1"/>
    </xf>
    <xf numFmtId="1" fontId="4" fillId="0" borderId="237" xfId="0" applyNumberFormat="1" applyFont="1" applyBorder="1" applyAlignment="1">
      <alignment wrapText="1"/>
    </xf>
    <xf numFmtId="1" fontId="4" fillId="0" borderId="228" xfId="0" applyNumberFormat="1" applyFont="1" applyBorder="1" applyAlignment="1">
      <alignment wrapText="1"/>
    </xf>
    <xf numFmtId="1" fontId="4" fillId="7" borderId="238" xfId="0" applyNumberFormat="1" applyFont="1" applyFill="1" applyBorder="1" applyProtection="1">
      <protection locked="0"/>
    </xf>
    <xf numFmtId="1" fontId="4" fillId="7" borderId="239" xfId="0" applyNumberFormat="1" applyFont="1" applyFill="1" applyBorder="1" applyProtection="1">
      <protection locked="0"/>
    </xf>
    <xf numFmtId="1" fontId="4" fillId="0" borderId="232" xfId="0" applyNumberFormat="1" applyFont="1" applyBorder="1" applyAlignment="1">
      <alignment horizontal="center" vertical="center"/>
    </xf>
    <xf numFmtId="1" fontId="4" fillId="0" borderId="228" xfId="0" applyNumberFormat="1" applyFont="1" applyBorder="1" applyAlignment="1">
      <alignment horizontal="center" vertical="center"/>
    </xf>
    <xf numFmtId="1" fontId="4" fillId="0" borderId="232" xfId="0" applyNumberFormat="1" applyFont="1" applyBorder="1" applyAlignment="1">
      <alignment horizontal="center" vertical="center" wrapText="1"/>
    </xf>
    <xf numFmtId="1" fontId="4" fillId="0" borderId="228" xfId="0" applyNumberFormat="1" applyFont="1" applyBorder="1" applyAlignment="1">
      <alignment horizontal="center" vertical="center" wrapText="1"/>
    </xf>
    <xf numFmtId="1" fontId="4" fillId="0" borderId="237" xfId="0" applyNumberFormat="1" applyFont="1" applyBorder="1" applyAlignment="1">
      <alignment horizontal="center" vertical="center" wrapText="1"/>
    </xf>
    <xf numFmtId="1" fontId="4" fillId="0" borderId="233" xfId="0" applyNumberFormat="1" applyFont="1" applyBorder="1" applyAlignment="1">
      <alignment horizontal="right" vertical="center" wrapText="1"/>
    </xf>
    <xf numFmtId="1" fontId="4" fillId="0" borderId="235" xfId="0" applyNumberFormat="1" applyFont="1" applyBorder="1" applyAlignment="1">
      <alignment horizontal="right" vertical="center" wrapText="1"/>
    </xf>
    <xf numFmtId="1" fontId="4" fillId="0" borderId="234" xfId="0" applyNumberFormat="1" applyFont="1" applyBorder="1" applyAlignment="1">
      <alignment horizontal="right" vertical="center" wrapText="1"/>
    </xf>
    <xf numFmtId="1" fontId="4" fillId="0" borderId="237" xfId="0" applyNumberFormat="1" applyFont="1" applyBorder="1" applyAlignment="1">
      <alignment horizontal="right" vertical="center" wrapText="1"/>
    </xf>
    <xf numFmtId="1" fontId="4" fillId="0" borderId="228" xfId="0" applyNumberFormat="1" applyFont="1" applyBorder="1" applyAlignment="1">
      <alignment horizontal="right" vertical="center" wrapText="1"/>
    </xf>
    <xf numFmtId="1" fontId="4" fillId="0" borderId="229" xfId="0" applyNumberFormat="1" applyFont="1" applyBorder="1" applyAlignment="1">
      <alignment horizontal="left"/>
    </xf>
    <xf numFmtId="1" fontId="4" fillId="3" borderId="229" xfId="0" applyNumberFormat="1" applyFont="1" applyFill="1" applyBorder="1" applyAlignment="1">
      <alignment horizontal="right" vertical="center"/>
    </xf>
    <xf numFmtId="1" fontId="4" fillId="7" borderId="231" xfId="0" applyNumberFormat="1" applyFont="1" applyFill="1" applyBorder="1" applyProtection="1">
      <protection locked="0"/>
    </xf>
    <xf numFmtId="1" fontId="4" fillId="7" borderId="229" xfId="0" applyNumberFormat="1" applyFont="1" applyFill="1" applyBorder="1" applyProtection="1">
      <protection locked="0"/>
    </xf>
    <xf numFmtId="1" fontId="4" fillId="3" borderId="226" xfId="0" applyNumberFormat="1" applyFont="1" applyFill="1" applyBorder="1" applyAlignment="1">
      <alignment horizontal="center" vertical="center" wrapText="1"/>
    </xf>
    <xf numFmtId="1" fontId="7" fillId="7" borderId="229" xfId="0" applyNumberFormat="1" applyFont="1" applyFill="1" applyBorder="1" applyProtection="1">
      <protection locked="0"/>
    </xf>
    <xf numFmtId="1" fontId="5" fillId="3" borderId="143" xfId="0" applyNumberFormat="1" applyFont="1" applyFill="1" applyBorder="1" applyAlignment="1">
      <alignment horizontal="left" wrapText="1"/>
    </xf>
    <xf numFmtId="1" fontId="5" fillId="3" borderId="240" xfId="0" applyNumberFormat="1" applyFont="1" applyFill="1" applyBorder="1" applyAlignment="1">
      <alignment horizontal="left" wrapText="1"/>
    </xf>
    <xf numFmtId="1" fontId="4" fillId="3" borderId="232" xfId="0" applyNumberFormat="1" applyFont="1" applyFill="1" applyBorder="1" applyAlignment="1">
      <alignment horizontal="center" vertical="center" wrapText="1"/>
    </xf>
    <xf numFmtId="1" fontId="4" fillId="3" borderId="228" xfId="0" applyNumberFormat="1" applyFont="1" applyFill="1" applyBorder="1" applyAlignment="1">
      <alignment horizontal="center" vertical="center" wrapText="1"/>
    </xf>
    <xf numFmtId="1" fontId="4" fillId="0" borderId="241" xfId="0" applyNumberFormat="1" applyFont="1" applyBorder="1" applyAlignment="1">
      <alignment horizontal="center" vertical="center" wrapText="1"/>
    </xf>
    <xf numFmtId="1" fontId="4" fillId="0" borderId="241" xfId="0" applyNumberFormat="1" applyFont="1" applyBorder="1" applyAlignment="1">
      <alignment horizontal="center" vertical="center"/>
    </xf>
    <xf numFmtId="1" fontId="4" fillId="0" borderId="229" xfId="0" applyNumberFormat="1" applyFont="1" applyBorder="1" applyAlignment="1">
      <alignment horizontal="left" wrapText="1"/>
    </xf>
    <xf numFmtId="1" fontId="4" fillId="0" borderId="229" xfId="0" applyNumberFormat="1" applyFont="1" applyBorder="1" applyAlignment="1">
      <alignment wrapText="1"/>
    </xf>
    <xf numFmtId="1" fontId="4" fillId="0" borderId="241" xfId="0" applyNumberFormat="1" applyFont="1" applyBorder="1" applyAlignment="1">
      <alignment horizontal="left" wrapText="1"/>
    </xf>
    <xf numFmtId="1" fontId="4" fillId="0" borderId="241" xfId="0" applyNumberFormat="1" applyFont="1" applyBorder="1" applyAlignment="1">
      <alignment wrapText="1"/>
    </xf>
    <xf numFmtId="1" fontId="4" fillId="0" borderId="226" xfId="0" applyNumberFormat="1" applyFont="1" applyBorder="1" applyAlignment="1">
      <alignment horizontal="left" wrapText="1"/>
    </xf>
    <xf numFmtId="1" fontId="7" fillId="7" borderId="226" xfId="0" applyNumberFormat="1" applyFont="1" applyFill="1" applyBorder="1" applyProtection="1">
      <protection locked="0"/>
    </xf>
    <xf numFmtId="1" fontId="7" fillId="7" borderId="228" xfId="0" applyNumberFormat="1" applyFont="1" applyFill="1" applyBorder="1" applyProtection="1">
      <protection locked="0"/>
    </xf>
    <xf numFmtId="1" fontId="4" fillId="0" borderId="235" xfId="0" applyNumberFormat="1" applyFont="1" applyBorder="1" applyAlignment="1">
      <alignment horizontal="center" vertical="center"/>
    </xf>
    <xf numFmtId="1" fontId="4" fillId="0" borderId="234" xfId="0" applyNumberFormat="1" applyFont="1" applyBorder="1" applyAlignment="1">
      <alignment horizontal="center" vertical="center"/>
    </xf>
    <xf numFmtId="1" fontId="4" fillId="0" borderId="229" xfId="0" applyNumberFormat="1" applyFont="1" applyBorder="1"/>
    <xf numFmtId="1" fontId="4" fillId="0" borderId="229" xfId="0" applyNumberFormat="1" applyFont="1" applyBorder="1" applyAlignment="1">
      <alignment vertical="center"/>
    </xf>
    <xf numFmtId="1" fontId="4" fillId="0" borderId="242" xfId="0" applyNumberFormat="1" applyFont="1" applyBorder="1" applyAlignment="1">
      <alignment horizontal="center" vertical="center" wrapText="1"/>
    </xf>
    <xf numFmtId="1" fontId="4" fillId="0" borderId="237" xfId="0" applyNumberFormat="1" applyFont="1" applyBorder="1" applyAlignment="1">
      <alignment horizontal="center" vertical="center" wrapText="1"/>
    </xf>
    <xf numFmtId="1" fontId="4" fillId="0" borderId="229" xfId="0" applyNumberFormat="1" applyFont="1" applyBorder="1" applyAlignment="1">
      <alignment horizontal="right" wrapText="1"/>
    </xf>
    <xf numFmtId="1" fontId="4" fillId="0" borderId="231" xfId="0" applyNumberFormat="1" applyFont="1" applyBorder="1" applyAlignment="1">
      <alignment horizontal="right" wrapText="1"/>
    </xf>
    <xf numFmtId="1" fontId="4" fillId="7" borderId="243" xfId="0" applyNumberFormat="1" applyFont="1" applyFill="1" applyBorder="1" applyProtection="1">
      <protection locked="0"/>
    </xf>
    <xf numFmtId="1" fontId="4" fillId="0" borderId="193" xfId="0" applyNumberFormat="1" applyFont="1" applyBorder="1" applyAlignment="1">
      <alignment horizontal="right" wrapText="1"/>
    </xf>
    <xf numFmtId="1" fontId="4" fillId="2" borderId="244" xfId="1" applyNumberFormat="1" applyFont="1" applyBorder="1" applyProtection="1">
      <protection locked="0"/>
    </xf>
    <xf numFmtId="1" fontId="4" fillId="2" borderId="245" xfId="1" applyNumberFormat="1" applyFont="1" applyBorder="1" applyProtection="1">
      <protection locked="0"/>
    </xf>
  </cellXfs>
  <cellStyles count="2">
    <cellStyle name="Normal" xfId="0" builtinId="0"/>
    <cellStyle name="Notas 3" xfId="1" xr:uid="{10F50242-6B05-43D3-82AD-B150B370C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SERIES%20Y%20MANUALES%20REM/&#218;LTIMA%20VERSI&#211;N/SA_22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2/REM%20MENSUAL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310EB-3D1A-4EAF-AC19-2B3E55646569}">
  <dimension ref="A1:DD202"/>
  <sheetViews>
    <sheetView workbookViewId="0">
      <selection activeCell="D71" sqref="D71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",[1]NOMBRE!B2," - ","( ",[1]NOMBRE!C2,[1]NOMBRE!D2,[1]NOMBRE!E2,[1]NOMBRE!F2,[1]NOMBRE!G2," )")</f>
        <v>COMUNA:  - (  )</v>
      </c>
    </row>
    <row r="3" spans="1:108" ht="16.350000000000001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</row>
    <row r="4" spans="1:108" ht="16.350000000000001" customHeight="1" x14ac:dyDescent="0.2">
      <c r="A4" s="1" t="str">
        <f>CONCATENATE("MES: ",[1]NOMBRE!B6," - ","( ",[1]NOMBRE!C6,[1]NOMBRE!D6," )")</f>
        <v>MES:  - (  )</v>
      </c>
    </row>
    <row r="5" spans="1:108" ht="16.350000000000001" customHeight="1" x14ac:dyDescent="0.2">
      <c r="A5" s="1" t="str">
        <f>CONCATENATE("AÑO: ",[1]NOMBRE!B7)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6"/>
      <c r="N7" s="1"/>
      <c r="O7" s="7"/>
      <c r="P7" s="7"/>
      <c r="Q7" s="7"/>
      <c r="R7" s="7"/>
    </row>
    <row r="8" spans="1:108" ht="36" customHeight="1" x14ac:dyDescent="0.2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46" t="s">
        <v>4</v>
      </c>
      <c r="C9" s="652"/>
      <c r="D9" s="646" t="s">
        <v>5</v>
      </c>
      <c r="E9" s="647"/>
      <c r="F9" s="647"/>
      <c r="G9" s="648"/>
      <c r="H9" s="647" t="s">
        <v>6</v>
      </c>
      <c r="I9" s="647"/>
      <c r="J9" s="647"/>
      <c r="K9" s="647"/>
      <c r="L9" s="648"/>
      <c r="M9" s="646" t="s">
        <v>7</v>
      </c>
      <c r="N9" s="647"/>
      <c r="O9" s="648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29"/>
      <c r="B10" s="12" t="s">
        <v>11</v>
      </c>
      <c r="C10" s="13" t="s">
        <v>12</v>
      </c>
      <c r="D10" s="14" t="s">
        <v>13</v>
      </c>
      <c r="E10" s="15" t="s">
        <v>14</v>
      </c>
      <c r="F10" s="16" t="s">
        <v>15</v>
      </c>
      <c r="G10" s="13" t="s">
        <v>16</v>
      </c>
      <c r="H10" s="17" t="s">
        <v>17</v>
      </c>
      <c r="I10" s="18" t="s">
        <v>18</v>
      </c>
      <c r="J10" s="18" t="s">
        <v>19</v>
      </c>
      <c r="K10" s="18" t="s">
        <v>20</v>
      </c>
      <c r="L10" s="19" t="s">
        <v>21</v>
      </c>
      <c r="M10" s="20" t="s">
        <v>22</v>
      </c>
      <c r="N10" s="18" t="s">
        <v>23</v>
      </c>
      <c r="O10" s="19" t="s">
        <v>24</v>
      </c>
      <c r="P10" s="21" t="s">
        <v>25</v>
      </c>
      <c r="Q10" s="22" t="s">
        <v>26</v>
      </c>
      <c r="R10" s="23" t="s">
        <v>27</v>
      </c>
      <c r="S10" s="22" t="s">
        <v>28</v>
      </c>
      <c r="T10" s="23" t="s">
        <v>29</v>
      </c>
      <c r="U10" s="22" t="s">
        <v>30</v>
      </c>
      <c r="V10" s="24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27" t="s">
        <v>32</v>
      </c>
      <c r="B11" s="28">
        <f t="shared" ref="B11:X11" si="0">SUM(B12:B15)</f>
        <v>1822</v>
      </c>
      <c r="C11" s="29">
        <f t="shared" si="0"/>
        <v>971</v>
      </c>
      <c r="D11" s="30">
        <f t="shared" si="0"/>
        <v>2</v>
      </c>
      <c r="E11" s="31">
        <f t="shared" si="0"/>
        <v>3</v>
      </c>
      <c r="F11" s="31">
        <f t="shared" si="0"/>
        <v>10</v>
      </c>
      <c r="G11" s="29">
        <f t="shared" si="0"/>
        <v>130</v>
      </c>
      <c r="H11" s="31">
        <f t="shared" si="0"/>
        <v>1530</v>
      </c>
      <c r="I11" s="28">
        <f t="shared" si="0"/>
        <v>426</v>
      </c>
      <c r="J11" s="28">
        <f t="shared" si="0"/>
        <v>1087</v>
      </c>
      <c r="K11" s="28">
        <f t="shared" si="0"/>
        <v>16</v>
      </c>
      <c r="L11" s="29">
        <f t="shared" si="0"/>
        <v>1</v>
      </c>
      <c r="M11" s="30">
        <f t="shared" si="0"/>
        <v>216</v>
      </c>
      <c r="N11" s="28">
        <f t="shared" si="0"/>
        <v>7</v>
      </c>
      <c r="O11" s="29">
        <f t="shared" si="0"/>
        <v>209</v>
      </c>
      <c r="P11" s="30">
        <f t="shared" si="0"/>
        <v>53</v>
      </c>
      <c r="Q11" s="28">
        <f t="shared" si="0"/>
        <v>1354</v>
      </c>
      <c r="R11" s="28">
        <f t="shared" si="0"/>
        <v>42</v>
      </c>
      <c r="S11" s="28">
        <f t="shared" si="0"/>
        <v>923</v>
      </c>
      <c r="T11" s="28">
        <f t="shared" si="0"/>
        <v>3</v>
      </c>
      <c r="U11" s="28">
        <f t="shared" si="0"/>
        <v>71</v>
      </c>
      <c r="V11" s="32">
        <f t="shared" ref="V11" si="1">SUM(V12:V15)</f>
        <v>637</v>
      </c>
      <c r="W11" s="31">
        <f t="shared" si="0"/>
        <v>2</v>
      </c>
      <c r="X11" s="33">
        <f t="shared" si="0"/>
        <v>84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f>SUM(ENERO:DICIEMBRE!B12)</f>
        <v>716</v>
      </c>
      <c r="C12" s="35">
        <f>SUM(ENERO:DICIEMBRE!C12)</f>
        <v>624</v>
      </c>
      <c r="D12" s="35">
        <f>SUM(ENERO:DICIEMBRE!D12)</f>
        <v>2</v>
      </c>
      <c r="E12" s="35">
        <f>SUM(ENERO:DICIEMBRE!E12)</f>
        <v>0</v>
      </c>
      <c r="F12" s="35">
        <f>SUM(ENERO:DICIEMBRE!F12)</f>
        <v>5</v>
      </c>
      <c r="G12" s="35">
        <f>SUM(ENERO:DICIEMBRE!G12)</f>
        <v>65</v>
      </c>
      <c r="H12" s="39">
        <f>SUM(I12:L12)</f>
        <v>426</v>
      </c>
      <c r="I12" s="35">
        <f>SUM(ENERO:DICIEMBRE!I12)</f>
        <v>414</v>
      </c>
      <c r="J12" s="35">
        <f>SUM(ENERO:DICIEMBRE!J12)</f>
        <v>12</v>
      </c>
      <c r="K12" s="35">
        <f>SUM(ENERO:DICIEMBRE!K12)</f>
        <v>0</v>
      </c>
      <c r="L12" s="35">
        <f>SUM(ENERO:DICIEMBRE!L12)</f>
        <v>0</v>
      </c>
      <c r="M12" s="41">
        <f>SUM(N12:O12)</f>
        <v>216</v>
      </c>
      <c r="N12" s="35">
        <f>SUM(ENERO:DICIEMBRE!N12)</f>
        <v>7</v>
      </c>
      <c r="O12" s="35">
        <f>SUM(ENERO:DICIEMBRE!O12)</f>
        <v>209</v>
      </c>
      <c r="P12" s="35">
        <f>SUM(ENERO:DICIEMBRE!P12)</f>
        <v>26</v>
      </c>
      <c r="Q12" s="35">
        <f>SUM(ENERO:DICIEMBRE!Q12)</f>
        <v>640</v>
      </c>
      <c r="R12" s="35">
        <f>SUM(ENERO:DICIEMBRE!R12)</f>
        <v>7</v>
      </c>
      <c r="S12" s="35">
        <f>SUM(ENERO:DICIEMBRE!S12)</f>
        <v>157</v>
      </c>
      <c r="T12" s="35">
        <f>SUM(ENERO:DICIEMBRE!T12)</f>
        <v>2</v>
      </c>
      <c r="U12" s="35">
        <f>SUM(ENERO:DICIEMBRE!U12)</f>
        <v>34</v>
      </c>
      <c r="V12" s="35">
        <f>SUM(ENERO:DICIEMBRE!V12)</f>
        <v>634</v>
      </c>
      <c r="W12" s="35">
        <f>SUM(ENERO:DICIEMBRE!W12)</f>
        <v>2</v>
      </c>
      <c r="X12" s="35">
        <f>SUM(ENERO:DICIEMBRE!X12)</f>
        <v>45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35">
        <f>SUM(ENERO:DICIEMBRE!B13)</f>
        <v>13</v>
      </c>
      <c r="C13" s="35">
        <f>SUM(ENERO:DICIEMBRE!C13)</f>
        <v>10</v>
      </c>
      <c r="D13" s="35">
        <f>SUM(ENERO:DICIEMBRE!D13)</f>
        <v>0</v>
      </c>
      <c r="E13" s="35">
        <f>SUM(ENERO:DICIEMBRE!E13)</f>
        <v>0</v>
      </c>
      <c r="F13" s="35">
        <f>SUM(ENERO:DICIEMBRE!F13)</f>
        <v>1</v>
      </c>
      <c r="G13" s="35">
        <f>SUM(ENERO:DICIEMBRE!G13)</f>
        <v>1</v>
      </c>
      <c r="H13" s="52">
        <f>SUM(I13:L13)</f>
        <v>11</v>
      </c>
      <c r="I13" s="35">
        <f>SUM(ENERO:DICIEMBRE!I13)</f>
        <v>10</v>
      </c>
      <c r="J13" s="35">
        <f>SUM(ENERO:DICIEMBRE!J13)</f>
        <v>0</v>
      </c>
      <c r="K13" s="35">
        <f>SUM(ENERO:DICIEMBRE!K13)</f>
        <v>0</v>
      </c>
      <c r="L13" s="35">
        <f>SUM(ENERO:DICIEMBRE!L13)</f>
        <v>1</v>
      </c>
      <c r="M13" s="53">
        <f>SUM(N13:O13)</f>
        <v>0</v>
      </c>
      <c r="N13" s="35">
        <f>SUM(ENERO:DICIEMBRE!N13)</f>
        <v>0</v>
      </c>
      <c r="O13" s="35">
        <f>SUM(ENERO:DICIEMBRE!O13)</f>
        <v>0</v>
      </c>
      <c r="P13" s="35">
        <f>SUM(ENERO:DICIEMBRE!P13)</f>
        <v>0</v>
      </c>
      <c r="Q13" s="35">
        <f>SUM(ENERO:DICIEMBRE!Q13)</f>
        <v>7</v>
      </c>
      <c r="R13" s="35">
        <f>SUM(ENERO:DICIEMBRE!R13)</f>
        <v>0</v>
      </c>
      <c r="S13" s="35">
        <f>SUM(ENERO:DICIEMBRE!S13)</f>
        <v>3</v>
      </c>
      <c r="T13" s="35">
        <f>SUM(ENERO:DICIEMBRE!T13)</f>
        <v>0</v>
      </c>
      <c r="U13" s="35">
        <f>SUM(ENERO:DICIEMBRE!U13)</f>
        <v>2</v>
      </c>
      <c r="V13" s="35">
        <f>SUM(ENERO:DICIEMBRE!V13)</f>
        <v>2</v>
      </c>
      <c r="W13" s="35">
        <f>SUM(ENERO:DICIEMBRE!W13)</f>
        <v>0</v>
      </c>
      <c r="X13" s="35">
        <f>SUM(ENERO:DICIEMBRE!X13)</f>
        <v>1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35">
        <f>SUM(ENERO:DICIEMBRE!B14)</f>
        <v>709</v>
      </c>
      <c r="C14" s="35">
        <f>SUM(ENERO:DICIEMBRE!C14)</f>
        <v>98</v>
      </c>
      <c r="D14" s="35">
        <f>SUM(ENERO:DICIEMBRE!D14)</f>
        <v>0</v>
      </c>
      <c r="E14" s="35">
        <f>SUM(ENERO:DICIEMBRE!E14)</f>
        <v>0</v>
      </c>
      <c r="F14" s="35">
        <f>SUM(ENERO:DICIEMBRE!F14)</f>
        <v>1</v>
      </c>
      <c r="G14" s="35">
        <f>SUM(ENERO:DICIEMBRE!G14)</f>
        <v>13</v>
      </c>
      <c r="H14" s="52">
        <f>SUM(I14:L14)</f>
        <v>709</v>
      </c>
      <c r="I14" s="35">
        <f>SUM(ENERO:DICIEMBRE!I14)</f>
        <v>1</v>
      </c>
      <c r="J14" s="35">
        <f>SUM(ENERO:DICIEMBRE!J14)</f>
        <v>701</v>
      </c>
      <c r="K14" s="35">
        <f>SUM(ENERO:DICIEMBRE!K14)</f>
        <v>7</v>
      </c>
      <c r="L14" s="35">
        <f>SUM(ENERO:DICIEMBRE!L14)</f>
        <v>0</v>
      </c>
      <c r="M14" s="53">
        <f>SUM(N14:O14)</f>
        <v>0</v>
      </c>
      <c r="N14" s="35">
        <f>SUM(ENERO:DICIEMBRE!N14)</f>
        <v>0</v>
      </c>
      <c r="O14" s="35">
        <f>SUM(ENERO:DICIEMBRE!O14)</f>
        <v>0</v>
      </c>
      <c r="P14" s="35">
        <f>SUM(ENERO:DICIEMBRE!P14)</f>
        <v>17</v>
      </c>
      <c r="Q14" s="35">
        <f>SUM(ENERO:DICIEMBRE!Q14)</f>
        <v>496</v>
      </c>
      <c r="R14" s="35">
        <f>SUM(ENERO:DICIEMBRE!R14)</f>
        <v>16</v>
      </c>
      <c r="S14" s="35">
        <f>SUM(ENERO:DICIEMBRE!S14)</f>
        <v>532</v>
      </c>
      <c r="T14" s="35">
        <f>SUM(ENERO:DICIEMBRE!T14)</f>
        <v>1</v>
      </c>
      <c r="U14" s="35">
        <f>SUM(ENERO:DICIEMBRE!U14)</f>
        <v>24</v>
      </c>
      <c r="V14" s="35">
        <f>SUM(ENERO:DICIEMBRE!V14)</f>
        <v>0</v>
      </c>
      <c r="W14" s="35">
        <f>SUM(ENERO:DICIEMBRE!W14)</f>
        <v>0</v>
      </c>
      <c r="X14" s="35">
        <f>SUM(ENERO:DICIEMBRE!X14)</f>
        <v>13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35">
        <f>SUM(ENERO:DICIEMBRE!B15)</f>
        <v>384</v>
      </c>
      <c r="C15" s="35">
        <f>SUM(ENERO:DICIEMBRE!C15)</f>
        <v>239</v>
      </c>
      <c r="D15" s="35">
        <f>SUM(ENERO:DICIEMBRE!D15)</f>
        <v>0</v>
      </c>
      <c r="E15" s="35">
        <f>SUM(ENERO:DICIEMBRE!E15)</f>
        <v>3</v>
      </c>
      <c r="F15" s="35">
        <f>SUM(ENERO:DICIEMBRE!F15)</f>
        <v>3</v>
      </c>
      <c r="G15" s="35">
        <f>SUM(ENERO:DICIEMBRE!G15)</f>
        <v>51</v>
      </c>
      <c r="H15" s="60">
        <f>SUM(I15:L15)</f>
        <v>384</v>
      </c>
      <c r="I15" s="35">
        <f>SUM(ENERO:DICIEMBRE!I15)</f>
        <v>1</v>
      </c>
      <c r="J15" s="35">
        <f>SUM(ENERO:DICIEMBRE!J15)</f>
        <v>374</v>
      </c>
      <c r="K15" s="35">
        <f>SUM(ENERO:DICIEMBRE!K15)</f>
        <v>9</v>
      </c>
      <c r="L15" s="35">
        <f>SUM(ENERO:DICIEMBRE!L15)</f>
        <v>0</v>
      </c>
      <c r="M15" s="61">
        <f>SUM(N15:O15)</f>
        <v>0</v>
      </c>
      <c r="N15" s="35">
        <f>SUM(ENERO:DICIEMBRE!N15)</f>
        <v>0</v>
      </c>
      <c r="O15" s="35">
        <f>SUM(ENERO:DICIEMBRE!O15)</f>
        <v>0</v>
      </c>
      <c r="P15" s="35">
        <f>SUM(ENERO:DICIEMBRE!P15)</f>
        <v>10</v>
      </c>
      <c r="Q15" s="35">
        <f>SUM(ENERO:DICIEMBRE!Q15)</f>
        <v>211</v>
      </c>
      <c r="R15" s="35">
        <f>SUM(ENERO:DICIEMBRE!R15)</f>
        <v>19</v>
      </c>
      <c r="S15" s="35">
        <f>SUM(ENERO:DICIEMBRE!S15)</f>
        <v>231</v>
      </c>
      <c r="T15" s="35">
        <f>SUM(ENERO:DICIEMBRE!T15)</f>
        <v>0</v>
      </c>
      <c r="U15" s="35">
        <f>SUM(ENERO:DICIEMBRE!U15)</f>
        <v>11</v>
      </c>
      <c r="V15" s="35">
        <f>SUM(ENERO:DICIEMBRE!V15)</f>
        <v>1</v>
      </c>
      <c r="W15" s="35">
        <f>SUM(ENERO:DICIEMBRE!W15)</f>
        <v>0</v>
      </c>
      <c r="X15" s="35">
        <f>SUM(ENERO:DICIEMBRE!X15)</f>
        <v>25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35">
        <f>SUM(ENERO:DICIEMBRE!B16)</f>
        <v>158</v>
      </c>
      <c r="C16" s="35">
        <f>SUM(ENERO:DICIEMBRE!C16)</f>
        <v>147</v>
      </c>
      <c r="D16" s="67"/>
      <c r="E16" s="68"/>
      <c r="F16" s="69"/>
      <c r="G16" s="70"/>
      <c r="H16" s="71">
        <f>SUM(I16:L16)</f>
        <v>93</v>
      </c>
      <c r="I16" s="35">
        <f>SUM(ENERO:DICIEMBRE!I16)</f>
        <v>0</v>
      </c>
      <c r="J16" s="35">
        <f>SUM(ENERO:DICIEMBRE!J16)</f>
        <v>9</v>
      </c>
      <c r="K16" s="35">
        <f>SUM(ENERO:DICIEMBRE!K16)</f>
        <v>49</v>
      </c>
      <c r="L16" s="35">
        <f>SUM(ENERO:DICIEMBRE!L16)</f>
        <v>35</v>
      </c>
      <c r="M16" s="73">
        <f>SUM(N16:O16)</f>
        <v>36</v>
      </c>
      <c r="N16" s="35">
        <f>SUM(ENERO:DICIEMBRE!N16)</f>
        <v>30</v>
      </c>
      <c r="O16" s="35">
        <f>SUM(ENERO:DICIEMBRE!O16)</f>
        <v>6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35">
        <f>SUM(ENERO:DICIEMBRE!B17)</f>
        <v>24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35">
        <f>SUM(ENERO:DICIEMBRE!B18)</f>
        <v>5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35">
        <f>SUM(ENERO:DICIEMBRE!W18)</f>
        <v>0</v>
      </c>
      <c r="X18" s="35">
        <f>SUM(ENERO:DICIEMBRE!X18)</f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35">
        <f>SUM(ENERO:DICIEMBRE!B19)</f>
        <v>3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35">
        <f>SUM(ENERO:DICIEMBRE!B20)</f>
        <v>3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43" t="s">
        <v>47</v>
      </c>
      <c r="D23" s="644"/>
      <c r="E23" s="644"/>
      <c r="F23" s="644"/>
      <c r="G23" s="644"/>
      <c r="H23" s="644"/>
      <c r="I23" s="644"/>
      <c r="J23" s="644"/>
      <c r="K23" s="644"/>
      <c r="L23" s="645"/>
      <c r="M23" s="608" t="s">
        <v>48</v>
      </c>
      <c r="N23" s="609"/>
      <c r="O23" s="632"/>
      <c r="P23" s="608" t="s">
        <v>49</v>
      </c>
      <c r="Q23" s="610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42"/>
      <c r="B24" s="627"/>
      <c r="C24" s="20" t="s">
        <v>51</v>
      </c>
      <c r="D24" s="18" t="s">
        <v>52</v>
      </c>
      <c r="E24" s="18" t="s">
        <v>53</v>
      </c>
      <c r="F24" s="17" t="s">
        <v>54</v>
      </c>
      <c r="G24" s="18" t="s">
        <v>55</v>
      </c>
      <c r="H24" s="18" t="s">
        <v>56</v>
      </c>
      <c r="I24" s="17" t="s">
        <v>57</v>
      </c>
      <c r="J24" s="18" t="s">
        <v>58</v>
      </c>
      <c r="K24" s="17" t="s">
        <v>59</v>
      </c>
      <c r="L24" s="114" t="s">
        <v>60</v>
      </c>
      <c r="M24" s="20" t="s">
        <v>61</v>
      </c>
      <c r="N24" s="18" t="s">
        <v>62</v>
      </c>
      <c r="O24" s="19" t="s">
        <v>63</v>
      </c>
      <c r="P24" s="115" t="s">
        <v>64</v>
      </c>
      <c r="Q24" s="116" t="s">
        <v>65</v>
      </c>
      <c r="R24" s="607"/>
      <c r="S24" s="627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27"/>
      <c r="B25" s="117">
        <f t="shared" ref="B25:O25" si="3">SUM(B26:B28)</f>
        <v>5</v>
      </c>
      <c r="C25" s="118">
        <f t="shared" si="3"/>
        <v>0</v>
      </c>
      <c r="D25" s="119">
        <f t="shared" si="3"/>
        <v>0</v>
      </c>
      <c r="E25" s="119">
        <f t="shared" si="3"/>
        <v>2</v>
      </c>
      <c r="F25" s="119">
        <f t="shared" si="3"/>
        <v>2</v>
      </c>
      <c r="G25" s="119">
        <f t="shared" si="3"/>
        <v>0</v>
      </c>
      <c r="H25" s="119">
        <f t="shared" si="3"/>
        <v>0</v>
      </c>
      <c r="I25" s="119">
        <f t="shared" si="3"/>
        <v>1</v>
      </c>
      <c r="J25" s="119">
        <f t="shared" si="3"/>
        <v>0</v>
      </c>
      <c r="K25" s="119">
        <f t="shared" si="3"/>
        <v>0</v>
      </c>
      <c r="L25" s="120">
        <f t="shared" si="3"/>
        <v>0</v>
      </c>
      <c r="M25" s="118">
        <f t="shared" si="3"/>
        <v>0</v>
      </c>
      <c r="N25" s="119">
        <f t="shared" si="3"/>
        <v>0</v>
      </c>
      <c r="O25" s="120">
        <f t="shared" si="3"/>
        <v>4</v>
      </c>
      <c r="P25" s="121">
        <f>SUM(P26:P27)</f>
        <v>1</v>
      </c>
      <c r="Q25" s="122">
        <f>SUM(Q26:Q27)</f>
        <v>0</v>
      </c>
      <c r="R25" s="123">
        <f>SUM(R26:R28)</f>
        <v>5</v>
      </c>
      <c r="S25" s="117">
        <f>SUM(S26:S28)</f>
        <v>0</v>
      </c>
      <c r="T25" s="124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125" t="s">
        <v>66</v>
      </c>
      <c r="B26" s="126">
        <f>SUM(C26:L26)</f>
        <v>3</v>
      </c>
      <c r="C26" s="35">
        <f>SUM(ENERO:DICIEMBRE!C26)</f>
        <v>0</v>
      </c>
      <c r="D26" s="35">
        <f>SUM(ENERO:DICIEMBRE!D26)</f>
        <v>0</v>
      </c>
      <c r="E26" s="35">
        <f>SUM(ENERO:DICIEMBRE!E26)</f>
        <v>1</v>
      </c>
      <c r="F26" s="35">
        <f>SUM(ENERO:DICIEMBRE!F26)</f>
        <v>1</v>
      </c>
      <c r="G26" s="35">
        <f>SUM(ENERO:DICIEMBRE!G26)</f>
        <v>0</v>
      </c>
      <c r="H26" s="35">
        <f>SUM(ENERO:DICIEMBRE!H26)</f>
        <v>0</v>
      </c>
      <c r="I26" s="35">
        <f>SUM(ENERO:DICIEMBRE!I26)</f>
        <v>1</v>
      </c>
      <c r="J26" s="35">
        <f>SUM(ENERO:DICIEMBRE!J26)</f>
        <v>0</v>
      </c>
      <c r="K26" s="35">
        <f>SUM(ENERO:DICIEMBRE!K26)</f>
        <v>0</v>
      </c>
      <c r="L26" s="35">
        <f>SUM(ENERO:DICIEMBRE!L26)</f>
        <v>0</v>
      </c>
      <c r="M26" s="35">
        <f>SUM(ENERO:DICIEMBRE!M26)</f>
        <v>0</v>
      </c>
      <c r="N26" s="35">
        <f>SUM(ENERO:DICIEMBRE!N26)</f>
        <v>0</v>
      </c>
      <c r="O26" s="35">
        <f>SUM(ENERO:DICIEMBRE!O26)</f>
        <v>3</v>
      </c>
      <c r="P26" s="35">
        <f>SUM(ENERO:DICIEMBRE!P26)</f>
        <v>0</v>
      </c>
      <c r="Q26" s="35">
        <f>SUM(ENERO:DICIEMBRE!Q26)</f>
        <v>0</v>
      </c>
      <c r="R26" s="35">
        <f>SUM(ENERO:DICIEMBRE!R26)</f>
        <v>3</v>
      </c>
      <c r="S26" s="35">
        <f>SUM(ENERO:DICIEMBRE!S26)</f>
        <v>0</v>
      </c>
      <c r="T26" s="35">
        <f>SUM(ENERO:DICIEMBRE!T26)</f>
        <v>0</v>
      </c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2</v>
      </c>
      <c r="C27" s="35">
        <f>SUM(ENERO:DICIEMBRE!C27)</f>
        <v>0</v>
      </c>
      <c r="D27" s="35">
        <f>SUM(ENERO:DICIEMBRE!D27)</f>
        <v>0</v>
      </c>
      <c r="E27" s="35">
        <f>SUM(ENERO:DICIEMBRE!E27)</f>
        <v>1</v>
      </c>
      <c r="F27" s="35">
        <f>SUM(ENERO:DICIEMBRE!F27)</f>
        <v>1</v>
      </c>
      <c r="G27" s="35">
        <f>SUM(ENERO:DICIEMBRE!G27)</f>
        <v>0</v>
      </c>
      <c r="H27" s="35">
        <f>SUM(ENERO:DICIEMBRE!H27)</f>
        <v>0</v>
      </c>
      <c r="I27" s="35">
        <f>SUM(ENERO:DICIEMBRE!I27)</f>
        <v>0</v>
      </c>
      <c r="J27" s="35">
        <f>SUM(ENERO:DICIEMBRE!J27)</f>
        <v>0</v>
      </c>
      <c r="K27" s="35">
        <f>SUM(ENERO:DICIEMBRE!K27)</f>
        <v>0</v>
      </c>
      <c r="L27" s="35">
        <f>SUM(ENERO:DICIEMBRE!L27)</f>
        <v>0</v>
      </c>
      <c r="M27" s="35">
        <f>SUM(ENERO:DICIEMBRE!M27)</f>
        <v>0</v>
      </c>
      <c r="N27" s="35">
        <f>SUM(ENERO:DICIEMBRE!N27)</f>
        <v>0</v>
      </c>
      <c r="O27" s="35">
        <f>SUM(ENERO:DICIEMBRE!O27)</f>
        <v>1</v>
      </c>
      <c r="P27" s="35">
        <f>SUM(ENERO:DICIEMBRE!P27)</f>
        <v>1</v>
      </c>
      <c r="Q27" s="35">
        <f>SUM(ENERO:DICIEMBRE!Q27)</f>
        <v>0</v>
      </c>
      <c r="R27" s="35">
        <f>SUM(ENERO:DICIEMBRE!R27)</f>
        <v>2</v>
      </c>
      <c r="S27" s="35">
        <f>SUM(ENERO:DICIEMBRE!S27)</f>
        <v>0</v>
      </c>
      <c r="T27" s="35">
        <f>SUM(ENERO:DICIEMBRE!T27)</f>
        <v>0</v>
      </c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30" t="s">
        <v>68</v>
      </c>
      <c r="B28" s="131">
        <f>SUM(C28:L28)</f>
        <v>0</v>
      </c>
      <c r="C28" s="35">
        <f>SUM(ENERO:DICIEMBRE!C28)</f>
        <v>0</v>
      </c>
      <c r="D28" s="35">
        <f>SUM(ENERO:DICIEMBRE!D28)</f>
        <v>0</v>
      </c>
      <c r="E28" s="35">
        <f>SUM(ENERO:DICIEMBRE!E28)</f>
        <v>0</v>
      </c>
      <c r="F28" s="35">
        <f>SUM(ENERO:DICIEMBRE!F28)</f>
        <v>0</v>
      </c>
      <c r="G28" s="35">
        <f>SUM(ENERO:DICIEMBRE!G28)</f>
        <v>0</v>
      </c>
      <c r="H28" s="35">
        <f>SUM(ENERO:DICIEMBRE!H28)</f>
        <v>0</v>
      </c>
      <c r="I28" s="35">
        <f>SUM(ENERO:DICIEMBRE!I28)</f>
        <v>0</v>
      </c>
      <c r="J28" s="35">
        <f>SUM(ENERO:DICIEMBRE!J28)</f>
        <v>0</v>
      </c>
      <c r="K28" s="35">
        <f>SUM(ENERO:DICIEMBRE!K28)</f>
        <v>0</v>
      </c>
      <c r="L28" s="35">
        <f>SUM(ENERO:DICIEMBRE!L28)</f>
        <v>0</v>
      </c>
      <c r="M28" s="35">
        <f>SUM(ENERO:DICIEMBRE!M28)</f>
        <v>0</v>
      </c>
      <c r="N28" s="35">
        <f>SUM(ENERO:DICIEMBRE!N28)</f>
        <v>0</v>
      </c>
      <c r="O28" s="136"/>
      <c r="P28" s="137"/>
      <c r="Q28" s="138"/>
      <c r="R28" s="35">
        <f>SUM(ENERO:DICIEMBRE!R28)</f>
        <v>0</v>
      </c>
      <c r="S28" s="35">
        <f>SUM(ENERO:DICIEMBRE!S28)</f>
        <v>0</v>
      </c>
      <c r="T28" s="35">
        <f>SUM(ENERO:DICIEMBRE!T28)</f>
        <v>0</v>
      </c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141" t="s">
        <v>70</v>
      </c>
      <c r="B30" s="142" t="s">
        <v>71</v>
      </c>
      <c r="C30" s="142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125" t="s">
        <v>74</v>
      </c>
      <c r="B31" s="35">
        <f>SUM(ENERO:DICIEMBRE!B31)</f>
        <v>1009</v>
      </c>
      <c r="C31" s="35">
        <f>SUM(ENERO:DICIEMBRE!C31)</f>
        <v>362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30" t="s">
        <v>75</v>
      </c>
      <c r="B32" s="35">
        <f>SUM(ENERO:DICIEMBRE!B32)</f>
        <v>267</v>
      </c>
      <c r="C32" s="35">
        <f>SUM(ENERO:DICIEMBRE!C32)</f>
        <v>137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33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08" t="s">
        <v>79</v>
      </c>
      <c r="D35" s="609"/>
      <c r="E35" s="609"/>
      <c r="F35" s="609"/>
      <c r="G35" s="609"/>
      <c r="H35" s="609"/>
      <c r="I35" s="609"/>
      <c r="J35" s="632"/>
      <c r="K35" s="624" t="s">
        <v>80</v>
      </c>
      <c r="L35" s="625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20" t="s">
        <v>81</v>
      </c>
      <c r="D36" s="20" t="s">
        <v>82</v>
      </c>
      <c r="E36" s="18" t="s">
        <v>83</v>
      </c>
      <c r="F36" s="18" t="s">
        <v>84</v>
      </c>
      <c r="G36" s="18" t="s">
        <v>85</v>
      </c>
      <c r="H36" s="18" t="s">
        <v>86</v>
      </c>
      <c r="I36" s="18" t="s">
        <v>87</v>
      </c>
      <c r="J36" s="19" t="s">
        <v>88</v>
      </c>
      <c r="K36" s="18" t="s">
        <v>89</v>
      </c>
      <c r="L36" s="19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150" t="s">
        <v>91</v>
      </c>
      <c r="B37" s="151">
        <f>SUM(C37:J37)</f>
        <v>1828</v>
      </c>
      <c r="C37" s="35">
        <f>SUM(ENERO:DICIEMBRE!C37)</f>
        <v>0</v>
      </c>
      <c r="D37" s="35">
        <f>SUM(ENERO:DICIEMBRE!D37)</f>
        <v>1</v>
      </c>
      <c r="E37" s="35">
        <f>SUM(ENERO:DICIEMBRE!E37)</f>
        <v>3</v>
      </c>
      <c r="F37" s="35">
        <f>SUM(ENERO:DICIEMBRE!F37)</f>
        <v>16</v>
      </c>
      <c r="G37" s="35">
        <f>SUM(ENERO:DICIEMBRE!G37)</f>
        <v>90</v>
      </c>
      <c r="H37" s="35">
        <f>SUM(ENERO:DICIEMBRE!H37)</f>
        <v>325</v>
      </c>
      <c r="I37" s="35">
        <f>SUM(ENERO:DICIEMBRE!I37)</f>
        <v>1254</v>
      </c>
      <c r="J37" s="35">
        <f>SUM(ENERO:DICIEMBRE!J37)</f>
        <v>139</v>
      </c>
      <c r="K37" s="35">
        <f>SUM(ENERO:DICIEMBRE!K37)</f>
        <v>1804</v>
      </c>
      <c r="L37" s="35">
        <f>SUM(ENERO:DICIEMBRE!L37)</f>
        <v>80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11</v>
      </c>
      <c r="C38" s="35">
        <f>SUM(ENERO:DICIEMBRE!C38)</f>
        <v>0</v>
      </c>
      <c r="D38" s="35">
        <f>SUM(ENERO:DICIEMBRE!D38)</f>
        <v>3</v>
      </c>
      <c r="E38" s="35">
        <f>SUM(ENERO:DICIEMBRE!E38)</f>
        <v>4</v>
      </c>
      <c r="F38" s="35">
        <f>SUM(ENERO:DICIEMBRE!F38)</f>
        <v>0</v>
      </c>
      <c r="G38" s="35">
        <f>SUM(ENERO:DICIEMBRE!G38)</f>
        <v>0</v>
      </c>
      <c r="H38" s="35">
        <f>SUM(ENERO:DICIEMBRE!H38)</f>
        <v>3</v>
      </c>
      <c r="I38" s="35">
        <f>SUM(ENERO:DICIEMBRE!I38)</f>
        <v>1</v>
      </c>
      <c r="J38" s="35">
        <f>SUM(ENERO:DICIEMBRE!J38)</f>
        <v>0</v>
      </c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150" t="s">
        <v>91</v>
      </c>
      <c r="B42" s="35">
        <f>SUM(ENERO:DICIEMBRE!B42)</f>
        <v>20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35">
        <f>SUM(ENERO:DICIEMBRE!B43)</f>
        <v>2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27" t="s">
        <v>78</v>
      </c>
      <c r="B45" s="167" t="s">
        <v>95</v>
      </c>
      <c r="C45" s="114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168" t="s">
        <v>91</v>
      </c>
      <c r="B46" s="35">
        <f>SUM(ENERO:DICIEMBRE!B46)</f>
        <v>17</v>
      </c>
      <c r="C46" s="35">
        <f>SUM(ENERO:DICIEMBRE!C46)</f>
        <v>15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08" t="s">
        <v>100</v>
      </c>
      <c r="D48" s="609"/>
      <c r="E48" s="632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20" t="s">
        <v>101</v>
      </c>
      <c r="D49" s="171" t="s">
        <v>102</v>
      </c>
      <c r="E49" s="172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125" t="s">
        <v>104</v>
      </c>
      <c r="B50" s="175">
        <f>SUM(C50:E50)</f>
        <v>267</v>
      </c>
      <c r="C50" s="35">
        <f>SUM(ENERO:DICIEMBRE!C50)</f>
        <v>1</v>
      </c>
      <c r="D50" s="35">
        <f>SUM(ENERO:DICIEMBRE!D50)</f>
        <v>143</v>
      </c>
      <c r="E50" s="35">
        <f>SUM(ENERO:DICIEMBRE!E50)</f>
        <v>123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35">
        <f>SUM(ENERO:DICIEMBRE!C51)</f>
        <v>0</v>
      </c>
      <c r="D51" s="35">
        <f>SUM(ENERO:DICIEMBRE!D51)</f>
        <v>0</v>
      </c>
      <c r="E51" s="35">
        <f>SUM(ENERO:DICIEMBRE!E51)</f>
        <v>0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27" t="s">
        <v>107</v>
      </c>
      <c r="B53" s="141" t="s">
        <v>108</v>
      </c>
      <c r="C53" s="178" t="s">
        <v>109</v>
      </c>
      <c r="D53" s="114" t="s">
        <v>9</v>
      </c>
      <c r="E53" s="141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179" t="s">
        <v>110</v>
      </c>
      <c r="B54" s="35">
        <f>SUM(ENERO:DICIEMBRE!B54)</f>
        <v>1592</v>
      </c>
      <c r="C54" s="35">
        <f>SUM(ENERO:DICIEMBRE!C54)</f>
        <v>333</v>
      </c>
      <c r="D54" s="35">
        <f>SUM(ENERO:DICIEMBRE!D54)</f>
        <v>3</v>
      </c>
      <c r="E54" s="35">
        <f>SUM(ENERO:DICIEMBRE!E54)</f>
        <v>47</v>
      </c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35">
        <f>SUM(ENERO:DICIEMBRE!B55)</f>
        <v>1562</v>
      </c>
      <c r="C55" s="35">
        <f>SUM(ENERO:DICIEMBRE!C55)</f>
        <v>99</v>
      </c>
      <c r="D55" s="35">
        <f>SUM(ENERO:DICIEMBRE!D55)</f>
        <v>1</v>
      </c>
      <c r="E55" s="35">
        <f>SUM(ENERO:DICIEMBRE!E55)</f>
        <v>40</v>
      </c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35">
        <f>SUM(ENERO:DICIEMBRE!B56)</f>
        <v>1454</v>
      </c>
      <c r="C56" s="35">
        <f>SUM(ENERO:DICIEMBRE!C56)</f>
        <v>0</v>
      </c>
      <c r="D56" s="35">
        <f>SUM(ENERO:DICIEMBRE!D56)</f>
        <v>0</v>
      </c>
      <c r="E56" s="35">
        <f>SUM(ENERO:DICIEMBRE!E56)</f>
        <v>11</v>
      </c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08" t="s">
        <v>114</v>
      </c>
      <c r="G58" s="609"/>
      <c r="H58" s="609"/>
      <c r="I58" s="609"/>
      <c r="J58" s="609"/>
      <c r="K58" s="609"/>
      <c r="L58" s="609"/>
      <c r="M58" s="609"/>
      <c r="N58" s="609"/>
      <c r="O58" s="610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141" t="s">
        <v>120</v>
      </c>
      <c r="D60" s="187" t="s">
        <v>121</v>
      </c>
      <c r="E60" s="141" t="s">
        <v>122</v>
      </c>
      <c r="F60" s="20" t="s">
        <v>121</v>
      </c>
      <c r="G60" s="114" t="s">
        <v>122</v>
      </c>
      <c r="H60" s="20" t="s">
        <v>121</v>
      </c>
      <c r="I60" s="114" t="s">
        <v>122</v>
      </c>
      <c r="J60" s="20" t="s">
        <v>121</v>
      </c>
      <c r="K60" s="114" t="s">
        <v>122</v>
      </c>
      <c r="L60" s="20" t="s">
        <v>121</v>
      </c>
      <c r="M60" s="114" t="s">
        <v>122</v>
      </c>
      <c r="N60" s="20" t="s">
        <v>121</v>
      </c>
      <c r="O60" s="188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189">
        <f t="shared" ref="C61:C66" si="9">SUM(D61+E61)</f>
        <v>148</v>
      </c>
      <c r="D61" s="189">
        <f>SUM(F61+H61+J61+L61)</f>
        <v>71</v>
      </c>
      <c r="E61" s="190">
        <f>SUM(G61+I61+K61+M61)</f>
        <v>77</v>
      </c>
      <c r="F61" s="35">
        <f>SUM(ENERO:DICIEMBRE!F61)</f>
        <v>65</v>
      </c>
      <c r="G61" s="35">
        <f>SUM(ENERO:DICIEMBRE!G61)</f>
        <v>65</v>
      </c>
      <c r="H61" s="35">
        <f>SUM(ENERO:DICIEMBRE!H61)</f>
        <v>6</v>
      </c>
      <c r="I61" s="35">
        <f>SUM(ENERO:DICIEMBRE!I61)</f>
        <v>4</v>
      </c>
      <c r="J61" s="35">
        <f>SUM(ENERO:DICIEMBRE!J61)</f>
        <v>0</v>
      </c>
      <c r="K61" s="35">
        <f>SUM(ENERO:DICIEMBRE!K61)</f>
        <v>0</v>
      </c>
      <c r="L61" s="35">
        <f>SUM(ENERO:DICIEMBRE!L61)</f>
        <v>0</v>
      </c>
      <c r="M61" s="35">
        <f>SUM(ENERO:DICIEMBRE!M61)</f>
        <v>8</v>
      </c>
      <c r="N61" s="91"/>
      <c r="O61" s="90"/>
      <c r="P61" s="35">
        <f>SUM(ENERO:DICIEMBRE!P61)</f>
        <v>2</v>
      </c>
      <c r="Q61" s="35">
        <f>SUM(ENERO:DICIEMBRE!Q61)</f>
        <v>4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191">
        <f t="shared" si="9"/>
        <v>248</v>
      </c>
      <c r="D62" s="192">
        <f>SUM(F62+H62+J62+L62)</f>
        <v>143</v>
      </c>
      <c r="E62" s="193">
        <f>SUM(G62+I62+K62+M62)</f>
        <v>105</v>
      </c>
      <c r="F62" s="35">
        <f>SUM(ENERO:DICIEMBRE!F62)</f>
        <v>85</v>
      </c>
      <c r="G62" s="35">
        <f>SUM(ENERO:DICIEMBRE!G62)</f>
        <v>66</v>
      </c>
      <c r="H62" s="35">
        <f>SUM(ENERO:DICIEMBRE!H62)</f>
        <v>36</v>
      </c>
      <c r="I62" s="35">
        <f>SUM(ENERO:DICIEMBRE!I62)</f>
        <v>26</v>
      </c>
      <c r="J62" s="35">
        <f>SUM(ENERO:DICIEMBRE!J62)</f>
        <v>7</v>
      </c>
      <c r="K62" s="35">
        <f>SUM(ENERO:DICIEMBRE!K62)</f>
        <v>10</v>
      </c>
      <c r="L62" s="35">
        <f>SUM(ENERO:DICIEMBRE!L62)</f>
        <v>15</v>
      </c>
      <c r="M62" s="35">
        <f>SUM(ENERO:DICIEMBRE!M62)</f>
        <v>3</v>
      </c>
      <c r="N62" s="196"/>
      <c r="O62" s="197"/>
      <c r="P62" s="35">
        <f>SUM(ENERO:DICIEMBRE!P62)</f>
        <v>1</v>
      </c>
      <c r="Q62" s="35">
        <f>SUM(ENERO:DICIEMBRE!Q62)</f>
        <v>6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37</v>
      </c>
      <c r="D63" s="199">
        <f>SUM(F63+H63+J63+L63+N63)</f>
        <v>18</v>
      </c>
      <c r="E63" s="200">
        <f>SUM(G63+I63+K63+M63+O63)</f>
        <v>19</v>
      </c>
      <c r="F63" s="35">
        <f>SUM(ENERO:DICIEMBRE!F63)</f>
        <v>12</v>
      </c>
      <c r="G63" s="35">
        <f>SUM(ENERO:DICIEMBRE!G63)</f>
        <v>7</v>
      </c>
      <c r="H63" s="35">
        <f>SUM(ENERO:DICIEMBRE!H63)</f>
        <v>2</v>
      </c>
      <c r="I63" s="35">
        <f>SUM(ENERO:DICIEMBRE!I63)</f>
        <v>2</v>
      </c>
      <c r="J63" s="35">
        <f>SUM(ENERO:DICIEMBRE!J63)</f>
        <v>0</v>
      </c>
      <c r="K63" s="35">
        <f>SUM(ENERO:DICIEMBRE!K63)</f>
        <v>0</v>
      </c>
      <c r="L63" s="35">
        <f>SUM(ENERO:DICIEMBRE!L63)</f>
        <v>1</v>
      </c>
      <c r="M63" s="35">
        <f>SUM(ENERO:DICIEMBRE!M63)</f>
        <v>8</v>
      </c>
      <c r="N63" s="35">
        <f>SUM(ENERO:DICIEMBRE!N63)</f>
        <v>3</v>
      </c>
      <c r="O63" s="35">
        <f>SUM(ENERO:DICIEMBRE!O63)</f>
        <v>2</v>
      </c>
      <c r="P63" s="35">
        <f>SUM(ENERO:DICIEMBRE!P63)</f>
        <v>4</v>
      </c>
      <c r="Q63" s="35">
        <f>SUM(ENERO:DICIEMBRE!Q63)</f>
        <v>2</v>
      </c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18" t="s">
        <v>126</v>
      </c>
      <c r="B64" s="618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35">
        <f>SUM(ENERO:DICIEMBRE!J64)</f>
        <v>0</v>
      </c>
      <c r="K64" s="35">
        <f>SUM(ENERO:DICIEMBRE!K64)</f>
        <v>0</v>
      </c>
      <c r="L64" s="35">
        <f>SUM(ENERO:DICIEMBRE!L64)</f>
        <v>0</v>
      </c>
      <c r="M64" s="35">
        <f>SUM(ENERO:DICIEMBRE!M64)</f>
        <v>0</v>
      </c>
      <c r="N64" s="35">
        <f>SUM(ENERO:DICIEMBRE!N64)</f>
        <v>0</v>
      </c>
      <c r="O64" s="35">
        <f>SUM(ENERO:DICIEMBRE!O64)</f>
        <v>0</v>
      </c>
      <c r="P64" s="35">
        <f>SUM(ENERO:DICIEMBRE!P64)</f>
        <v>0</v>
      </c>
      <c r="Q64" s="35">
        <f>SUM(ENERO:DICIEMBRE!Q64)</f>
        <v>0</v>
      </c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8</v>
      </c>
      <c r="D65" s="199">
        <f t="shared" ref="D65:E66" si="10">SUM(J65+L65+N65)</f>
        <v>5</v>
      </c>
      <c r="E65" s="200">
        <f t="shared" si="10"/>
        <v>3</v>
      </c>
      <c r="F65" s="196"/>
      <c r="G65" s="197"/>
      <c r="H65" s="196"/>
      <c r="I65" s="197"/>
      <c r="J65" s="35">
        <f>SUM(ENERO:DICIEMBRE!J65)</f>
        <v>2</v>
      </c>
      <c r="K65" s="35">
        <f>SUM(ENERO:DICIEMBRE!K65)</f>
        <v>2</v>
      </c>
      <c r="L65" s="35">
        <f>SUM(ENERO:DICIEMBRE!L65)</f>
        <v>1</v>
      </c>
      <c r="M65" s="35">
        <f>SUM(ENERO:DICIEMBRE!M65)</f>
        <v>1</v>
      </c>
      <c r="N65" s="35">
        <f>SUM(ENERO:DICIEMBRE!N65)</f>
        <v>2</v>
      </c>
      <c r="O65" s="35">
        <f>SUM(ENERO:DICIEMBRE!O65)</f>
        <v>0</v>
      </c>
      <c r="P65" s="35">
        <f>SUM(ENERO:DICIEMBRE!P65)</f>
        <v>0</v>
      </c>
      <c r="Q65" s="35">
        <f>SUM(ENERO:DICIEMBRE!Q65)</f>
        <v>0</v>
      </c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28</v>
      </c>
      <c r="D66" s="207">
        <f t="shared" si="10"/>
        <v>16</v>
      </c>
      <c r="E66" s="208">
        <f t="shared" si="10"/>
        <v>12</v>
      </c>
      <c r="F66" s="102"/>
      <c r="G66" s="101"/>
      <c r="H66" s="102"/>
      <c r="I66" s="101"/>
      <c r="J66" s="35">
        <f>SUM(ENERO:DICIEMBRE!J66)</f>
        <v>0</v>
      </c>
      <c r="K66" s="35">
        <f>SUM(ENERO:DICIEMBRE!K66)</f>
        <v>0</v>
      </c>
      <c r="L66" s="35">
        <f>SUM(ENERO:DICIEMBRE!L66)</f>
        <v>0</v>
      </c>
      <c r="M66" s="35">
        <f>SUM(ENERO:DICIEMBRE!M66)</f>
        <v>0</v>
      </c>
      <c r="N66" s="35">
        <f>SUM(ENERO:DICIEMBRE!N66)</f>
        <v>16</v>
      </c>
      <c r="O66" s="35">
        <f>SUM(ENERO:DICIEMBRE!O66)</f>
        <v>12</v>
      </c>
      <c r="P66" s="35">
        <f>SUM(ENERO:DICIEMBRE!P66)</f>
        <v>0</v>
      </c>
      <c r="Q66" s="35">
        <f>SUM(ENERO:DICIEMBRE!Q66)</f>
        <v>0</v>
      </c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213" t="s">
        <v>130</v>
      </c>
      <c r="B68" s="214" t="s">
        <v>131</v>
      </c>
      <c r="C68" s="215" t="s">
        <v>9</v>
      </c>
      <c r="D68" s="216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217" t="s">
        <v>132</v>
      </c>
      <c r="B69" s="35">
        <f>SUM(ENERO:DICIEMBRE!B69)</f>
        <v>227</v>
      </c>
      <c r="C69" s="35">
        <f>SUM(ENERO:DICIEMBRE!C69)</f>
        <v>0</v>
      </c>
      <c r="D69" s="35">
        <f>SUM(ENERO:DICIEMBRE!D69)</f>
        <v>0</v>
      </c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18" t="s">
        <v>133</v>
      </c>
      <c r="B70" s="35">
        <f>SUM(ENERO:DICIEMBRE!B70)</f>
        <v>1831</v>
      </c>
      <c r="C70" s="35">
        <f>SUM(ENERO:DICIEMBRE!C70)</f>
        <v>0</v>
      </c>
      <c r="D70" s="35">
        <f>SUM(ENERO:DICIEMBRE!D70)</f>
        <v>92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35">
        <f>SUM(ENERO:DICIEMBRE!B71)</f>
        <v>116</v>
      </c>
      <c r="C71" s="35">
        <f>SUM(ENERO:DICIEMBRE!C71)</f>
        <v>0</v>
      </c>
      <c r="D71" s="35">
        <f>SUM(ENERO:DICIEMBRE!D71)</f>
        <v>3</v>
      </c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20579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1:XFD8 U15:U20 T15:T22 Q16:S22 N12:S15 U21:XFD22 CB23:XFD28 W9:XFD20 N1:P11 Q10:S11 T10:U14 V10:V20 Q23:BZ28 Q29:XFD1048576 N16:P1048576 A1:M1048576" xr:uid="{1AA91F6B-F7DB-4F83-A2DC-31E20BB23676}"/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D465D-3C37-43A0-BC6F-5BF30C902E36}">
  <dimension ref="A1:DD202"/>
  <sheetViews>
    <sheetView workbookViewId="0">
      <selection activeCell="A6" sqref="A6:L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",[10]NOMBRE!B2," - ","( ",[10]NOMBRE!C2,[10]NOMBRE!D2,[10]NOMBRE!E2,[10]NOMBRE!F2,[10]NOMBRE!G2," )")</f>
        <v>COMUNA: LINARES - ( 07401 )</v>
      </c>
    </row>
    <row r="3" spans="1:108" ht="16.350000000000001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",[10]NOMBRE!B6," - ","( ",[10]NOMBRE!C6,[10]NOMBRE!D6," )")</f>
        <v>MES: SEPTIEMBRE - ( 09 )</v>
      </c>
    </row>
    <row r="5" spans="1:108" ht="16.350000000000001" customHeight="1" x14ac:dyDescent="0.2">
      <c r="A5" s="1" t="str">
        <f>CONCATENATE("AÑO: ",[10]NOMBRE!B7)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6"/>
      <c r="N7" s="1"/>
      <c r="O7" s="7"/>
      <c r="P7" s="7"/>
      <c r="Q7" s="7"/>
      <c r="R7" s="7"/>
    </row>
    <row r="8" spans="1:108" ht="36" customHeight="1" x14ac:dyDescent="0.2">
      <c r="A8" s="341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78" t="s">
        <v>4</v>
      </c>
      <c r="C9" s="680"/>
      <c r="D9" s="678" t="s">
        <v>5</v>
      </c>
      <c r="E9" s="647"/>
      <c r="F9" s="647"/>
      <c r="G9" s="679"/>
      <c r="H9" s="647" t="s">
        <v>6</v>
      </c>
      <c r="I9" s="647"/>
      <c r="J9" s="647"/>
      <c r="K9" s="647"/>
      <c r="L9" s="679"/>
      <c r="M9" s="678" t="s">
        <v>7</v>
      </c>
      <c r="N9" s="647"/>
      <c r="O9" s="679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29"/>
      <c r="B10" s="559" t="s">
        <v>11</v>
      </c>
      <c r="C10" s="560" t="s">
        <v>12</v>
      </c>
      <c r="D10" s="14" t="s">
        <v>13</v>
      </c>
      <c r="E10" s="561" t="s">
        <v>14</v>
      </c>
      <c r="F10" s="393" t="s">
        <v>15</v>
      </c>
      <c r="G10" s="560" t="s">
        <v>16</v>
      </c>
      <c r="H10" s="394" t="s">
        <v>17</v>
      </c>
      <c r="I10" s="562" t="s">
        <v>18</v>
      </c>
      <c r="J10" s="562" t="s">
        <v>19</v>
      </c>
      <c r="K10" s="562" t="s">
        <v>20</v>
      </c>
      <c r="L10" s="563" t="s">
        <v>21</v>
      </c>
      <c r="M10" s="564" t="s">
        <v>22</v>
      </c>
      <c r="N10" s="562" t="s">
        <v>23</v>
      </c>
      <c r="O10" s="563" t="s">
        <v>24</v>
      </c>
      <c r="P10" s="565" t="s">
        <v>25</v>
      </c>
      <c r="Q10" s="566" t="s">
        <v>26</v>
      </c>
      <c r="R10" s="400" t="s">
        <v>27</v>
      </c>
      <c r="S10" s="566" t="s">
        <v>28</v>
      </c>
      <c r="T10" s="400" t="s">
        <v>29</v>
      </c>
      <c r="U10" s="566" t="s">
        <v>30</v>
      </c>
      <c r="V10" s="401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509" t="s">
        <v>32</v>
      </c>
      <c r="B11" s="567">
        <f t="shared" ref="B11:X11" si="0">SUM(B12:B15)</f>
        <v>163</v>
      </c>
      <c r="C11" s="568">
        <f t="shared" si="0"/>
        <v>90</v>
      </c>
      <c r="D11" s="569">
        <f t="shared" si="0"/>
        <v>1</v>
      </c>
      <c r="E11" s="405">
        <f t="shared" si="0"/>
        <v>0</v>
      </c>
      <c r="F11" s="405">
        <f t="shared" si="0"/>
        <v>1</v>
      </c>
      <c r="G11" s="568">
        <f t="shared" si="0"/>
        <v>7</v>
      </c>
      <c r="H11" s="405">
        <f t="shared" si="0"/>
        <v>129</v>
      </c>
      <c r="I11" s="567">
        <f t="shared" si="0"/>
        <v>31</v>
      </c>
      <c r="J11" s="567">
        <f t="shared" si="0"/>
        <v>97</v>
      </c>
      <c r="K11" s="567">
        <f t="shared" si="0"/>
        <v>1</v>
      </c>
      <c r="L11" s="568">
        <f t="shared" si="0"/>
        <v>0</v>
      </c>
      <c r="M11" s="569">
        <f t="shared" si="0"/>
        <v>20</v>
      </c>
      <c r="N11" s="567">
        <f t="shared" si="0"/>
        <v>0</v>
      </c>
      <c r="O11" s="568">
        <f t="shared" si="0"/>
        <v>20</v>
      </c>
      <c r="P11" s="569">
        <f t="shared" si="0"/>
        <v>5</v>
      </c>
      <c r="Q11" s="567">
        <f t="shared" si="0"/>
        <v>137</v>
      </c>
      <c r="R11" s="567">
        <f t="shared" si="0"/>
        <v>5</v>
      </c>
      <c r="S11" s="567">
        <f t="shared" si="0"/>
        <v>109</v>
      </c>
      <c r="T11" s="567">
        <f t="shared" si="0"/>
        <v>0</v>
      </c>
      <c r="U11" s="567">
        <f t="shared" si="0"/>
        <v>14</v>
      </c>
      <c r="V11" s="406">
        <f t="shared" ref="V11" si="1">SUM(V12:V15)</f>
        <v>62</v>
      </c>
      <c r="W11" s="405">
        <f t="shared" si="0"/>
        <v>0</v>
      </c>
      <c r="X11" s="407">
        <f t="shared" si="0"/>
        <v>8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65</v>
      </c>
      <c r="C12" s="236">
        <v>60</v>
      </c>
      <c r="D12" s="570">
        <v>1</v>
      </c>
      <c r="E12" s="36">
        <v>0</v>
      </c>
      <c r="F12" s="37">
        <v>1</v>
      </c>
      <c r="G12" s="38">
        <v>6</v>
      </c>
      <c r="H12" s="39">
        <f>SUM(I12:L12)</f>
        <v>32</v>
      </c>
      <c r="I12" s="40">
        <v>31</v>
      </c>
      <c r="J12" s="40">
        <v>1</v>
      </c>
      <c r="K12" s="40">
        <v>0</v>
      </c>
      <c r="L12" s="38">
        <v>0</v>
      </c>
      <c r="M12" s="41">
        <f>SUM(N12:O12)</f>
        <v>20</v>
      </c>
      <c r="N12" s="40">
        <v>0</v>
      </c>
      <c r="O12" s="38">
        <v>20</v>
      </c>
      <c r="P12" s="35">
        <v>2</v>
      </c>
      <c r="Q12" s="40">
        <v>50</v>
      </c>
      <c r="R12" s="40">
        <v>2</v>
      </c>
      <c r="S12" s="40">
        <v>43</v>
      </c>
      <c r="T12" s="36">
        <v>0</v>
      </c>
      <c r="U12" s="571">
        <v>9</v>
      </c>
      <c r="V12" s="235">
        <v>62</v>
      </c>
      <c r="W12" s="37">
        <v>0</v>
      </c>
      <c r="X12" s="42">
        <v>4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1</v>
      </c>
      <c r="C13" s="49">
        <v>1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67</v>
      </c>
      <c r="C14" s="49">
        <v>9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67</v>
      </c>
      <c r="I14" s="50">
        <v>0</v>
      </c>
      <c r="J14" s="50">
        <v>66</v>
      </c>
      <c r="K14" s="50">
        <v>1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2</v>
      </c>
      <c r="Q14" s="40">
        <v>61</v>
      </c>
      <c r="R14" s="40">
        <v>2</v>
      </c>
      <c r="S14" s="40">
        <v>40</v>
      </c>
      <c r="T14" s="40">
        <v>0</v>
      </c>
      <c r="U14" s="51">
        <v>4</v>
      </c>
      <c r="V14" s="54">
        <v>0</v>
      </c>
      <c r="W14" s="37">
        <v>0</v>
      </c>
      <c r="X14" s="42">
        <v>2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30</v>
      </c>
      <c r="C15" s="57">
        <v>20</v>
      </c>
      <c r="D15" s="56">
        <v>0</v>
      </c>
      <c r="E15" s="58">
        <v>0</v>
      </c>
      <c r="F15" s="59">
        <v>0</v>
      </c>
      <c r="G15" s="57">
        <v>1</v>
      </c>
      <c r="H15" s="60">
        <f>SUM(I15:L15)</f>
        <v>30</v>
      </c>
      <c r="I15" s="58">
        <v>0</v>
      </c>
      <c r="J15" s="58">
        <v>30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1</v>
      </c>
      <c r="Q15" s="40">
        <v>26</v>
      </c>
      <c r="R15" s="40">
        <v>1</v>
      </c>
      <c r="S15" s="40">
        <v>26</v>
      </c>
      <c r="T15" s="62">
        <v>0</v>
      </c>
      <c r="U15" s="59">
        <v>1</v>
      </c>
      <c r="V15" s="63">
        <v>0</v>
      </c>
      <c r="W15" s="37">
        <v>0</v>
      </c>
      <c r="X15" s="42">
        <v>2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14</v>
      </c>
      <c r="C16" s="66">
        <v>12</v>
      </c>
      <c r="D16" s="67"/>
      <c r="E16" s="68"/>
      <c r="F16" s="69"/>
      <c r="G16" s="70"/>
      <c r="H16" s="71">
        <f>SUM(I16:L16)</f>
        <v>4</v>
      </c>
      <c r="I16" s="72"/>
      <c r="J16" s="72"/>
      <c r="K16" s="72">
        <v>4</v>
      </c>
      <c r="L16" s="66"/>
      <c r="M16" s="73">
        <f>SUM(N16:O16)</f>
        <v>8</v>
      </c>
      <c r="N16" s="74">
        <v>8</v>
      </c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6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/>
      <c r="X18" s="97"/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76" t="s">
        <v>47</v>
      </c>
      <c r="D23" s="644"/>
      <c r="E23" s="644"/>
      <c r="F23" s="644"/>
      <c r="G23" s="644"/>
      <c r="H23" s="644"/>
      <c r="I23" s="644"/>
      <c r="J23" s="644"/>
      <c r="K23" s="644"/>
      <c r="L23" s="677"/>
      <c r="M23" s="671" t="s">
        <v>48</v>
      </c>
      <c r="N23" s="609"/>
      <c r="O23" s="675"/>
      <c r="P23" s="671" t="s">
        <v>49</v>
      </c>
      <c r="Q23" s="672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60"/>
      <c r="B24" s="627"/>
      <c r="C24" s="564" t="s">
        <v>51</v>
      </c>
      <c r="D24" s="562" t="s">
        <v>52</v>
      </c>
      <c r="E24" s="562" t="s">
        <v>53</v>
      </c>
      <c r="F24" s="394" t="s">
        <v>54</v>
      </c>
      <c r="G24" s="562" t="s">
        <v>55</v>
      </c>
      <c r="H24" s="562" t="s">
        <v>56</v>
      </c>
      <c r="I24" s="394" t="s">
        <v>57</v>
      </c>
      <c r="J24" s="562" t="s">
        <v>58</v>
      </c>
      <c r="K24" s="394" t="s">
        <v>59</v>
      </c>
      <c r="L24" s="384" t="s">
        <v>60</v>
      </c>
      <c r="M24" s="564" t="s">
        <v>61</v>
      </c>
      <c r="N24" s="562" t="s">
        <v>62</v>
      </c>
      <c r="O24" s="563" t="s">
        <v>63</v>
      </c>
      <c r="P24" s="282" t="s">
        <v>64</v>
      </c>
      <c r="Q24" s="116" t="s">
        <v>65</v>
      </c>
      <c r="R24" s="607"/>
      <c r="S24" s="627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27"/>
      <c r="B25" s="228">
        <f t="shared" ref="B25:O25" si="3">SUM(B26:B28)</f>
        <v>0</v>
      </c>
      <c r="C25" s="572">
        <f t="shared" si="3"/>
        <v>0</v>
      </c>
      <c r="D25" s="573">
        <f t="shared" si="3"/>
        <v>0</v>
      </c>
      <c r="E25" s="573">
        <f t="shared" si="3"/>
        <v>0</v>
      </c>
      <c r="F25" s="573">
        <f t="shared" si="3"/>
        <v>0</v>
      </c>
      <c r="G25" s="573">
        <f t="shared" si="3"/>
        <v>0</v>
      </c>
      <c r="H25" s="573">
        <f t="shared" si="3"/>
        <v>0</v>
      </c>
      <c r="I25" s="573">
        <f t="shared" si="3"/>
        <v>0</v>
      </c>
      <c r="J25" s="573">
        <f t="shared" si="3"/>
        <v>0</v>
      </c>
      <c r="K25" s="573">
        <f t="shared" si="3"/>
        <v>0</v>
      </c>
      <c r="L25" s="574">
        <f t="shared" si="3"/>
        <v>0</v>
      </c>
      <c r="M25" s="572">
        <f t="shared" si="3"/>
        <v>0</v>
      </c>
      <c r="N25" s="573">
        <f t="shared" si="3"/>
        <v>0</v>
      </c>
      <c r="O25" s="574">
        <f t="shared" si="3"/>
        <v>0</v>
      </c>
      <c r="P25" s="121">
        <f>SUM(P26:P27)</f>
        <v>0</v>
      </c>
      <c r="Q25" s="413">
        <f>SUM(Q26:Q27)</f>
        <v>0</v>
      </c>
      <c r="R25" s="123">
        <f>SUM(R26:R28)</f>
        <v>0</v>
      </c>
      <c r="S25" s="228">
        <f>SUM(S26:S28)</f>
        <v>0</v>
      </c>
      <c r="T25" s="414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575" t="s">
        <v>66</v>
      </c>
      <c r="B26" s="576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570"/>
      <c r="N26" s="36"/>
      <c r="O26" s="236"/>
      <c r="P26" s="570"/>
      <c r="Q26" s="235"/>
      <c r="R26" s="577"/>
      <c r="S26" s="578"/>
      <c r="T26" s="577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8"/>
      <c r="R27" s="97"/>
      <c r="S27" s="129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30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511" t="s">
        <v>70</v>
      </c>
      <c r="B30" s="536" t="s">
        <v>71</v>
      </c>
      <c r="C30" s="536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575" t="s">
        <v>74</v>
      </c>
      <c r="B31" s="579">
        <v>102</v>
      </c>
      <c r="C31" s="579">
        <v>34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30" t="s">
        <v>75</v>
      </c>
      <c r="B32" s="146">
        <v>24</v>
      </c>
      <c r="C32" s="146">
        <v>18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56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71" t="s">
        <v>79</v>
      </c>
      <c r="D35" s="609"/>
      <c r="E35" s="609"/>
      <c r="F35" s="609"/>
      <c r="G35" s="609"/>
      <c r="H35" s="609"/>
      <c r="I35" s="609"/>
      <c r="J35" s="675"/>
      <c r="K35" s="673" t="s">
        <v>80</v>
      </c>
      <c r="L35" s="67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564" t="s">
        <v>81</v>
      </c>
      <c r="D36" s="564" t="s">
        <v>82</v>
      </c>
      <c r="E36" s="562" t="s">
        <v>83</v>
      </c>
      <c r="F36" s="562" t="s">
        <v>84</v>
      </c>
      <c r="G36" s="562" t="s">
        <v>85</v>
      </c>
      <c r="H36" s="562" t="s">
        <v>86</v>
      </c>
      <c r="I36" s="562" t="s">
        <v>87</v>
      </c>
      <c r="J36" s="563" t="s">
        <v>88</v>
      </c>
      <c r="K36" s="562" t="s">
        <v>89</v>
      </c>
      <c r="L36" s="563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580" t="s">
        <v>91</v>
      </c>
      <c r="B37" s="581">
        <f>SUM(C37:J37)</f>
        <v>162</v>
      </c>
      <c r="C37" s="570">
        <v>0</v>
      </c>
      <c r="D37" s="570">
        <v>0</v>
      </c>
      <c r="E37" s="36">
        <v>0</v>
      </c>
      <c r="F37" s="36">
        <v>2</v>
      </c>
      <c r="G37" s="36">
        <v>4</v>
      </c>
      <c r="H37" s="36">
        <v>26</v>
      </c>
      <c r="I37" s="36">
        <v>120</v>
      </c>
      <c r="J37" s="236">
        <v>10</v>
      </c>
      <c r="K37" s="36">
        <v>160</v>
      </c>
      <c r="L37" s="236">
        <v>6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2</v>
      </c>
      <c r="C38" s="154"/>
      <c r="D38" s="154">
        <v>1</v>
      </c>
      <c r="E38" s="155"/>
      <c r="F38" s="155"/>
      <c r="G38" s="155"/>
      <c r="H38" s="155">
        <v>1</v>
      </c>
      <c r="I38" s="155"/>
      <c r="J38" s="156"/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580" t="s">
        <v>91</v>
      </c>
      <c r="B42" s="579">
        <v>0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>
        <v>0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509" t="s">
        <v>78</v>
      </c>
      <c r="B45" s="286" t="s">
        <v>95</v>
      </c>
      <c r="C45" s="384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541" t="s">
        <v>91</v>
      </c>
      <c r="B46" s="542">
        <v>0</v>
      </c>
      <c r="C46" s="425">
        <v>1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71" t="s">
        <v>100</v>
      </c>
      <c r="D48" s="609"/>
      <c r="E48" s="675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564" t="s">
        <v>101</v>
      </c>
      <c r="D49" s="582" t="s">
        <v>102</v>
      </c>
      <c r="E49" s="583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575" t="s">
        <v>104</v>
      </c>
      <c r="B50" s="584">
        <f>SUM(C50:E50)</f>
        <v>44</v>
      </c>
      <c r="C50" s="570">
        <v>0</v>
      </c>
      <c r="D50" s="36">
        <v>26</v>
      </c>
      <c r="E50" s="236">
        <v>18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509" t="s">
        <v>107</v>
      </c>
      <c r="B53" s="511" t="s">
        <v>108</v>
      </c>
      <c r="C53" s="552" t="s">
        <v>109</v>
      </c>
      <c r="D53" s="384" t="s">
        <v>9</v>
      </c>
      <c r="E53" s="511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585" t="s">
        <v>110</v>
      </c>
      <c r="B54" s="558">
        <v>142</v>
      </c>
      <c r="C54" s="556">
        <v>27</v>
      </c>
      <c r="D54" s="557"/>
      <c r="E54" s="557">
        <v>7</v>
      </c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139</v>
      </c>
      <c r="C55" s="182">
        <v>12</v>
      </c>
      <c r="D55" s="183"/>
      <c r="E55" s="183">
        <v>7</v>
      </c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136</v>
      </c>
      <c r="C56" s="185"/>
      <c r="D56" s="139"/>
      <c r="E56" s="139">
        <v>0</v>
      </c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71" t="s">
        <v>114</v>
      </c>
      <c r="G58" s="609"/>
      <c r="H58" s="609"/>
      <c r="I58" s="609"/>
      <c r="J58" s="609"/>
      <c r="K58" s="609"/>
      <c r="L58" s="609"/>
      <c r="M58" s="609"/>
      <c r="N58" s="609"/>
      <c r="O58" s="672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511" t="s">
        <v>120</v>
      </c>
      <c r="D60" s="283" t="s">
        <v>121</v>
      </c>
      <c r="E60" s="511" t="s">
        <v>122</v>
      </c>
      <c r="F60" s="564" t="s">
        <v>121</v>
      </c>
      <c r="G60" s="384" t="s">
        <v>122</v>
      </c>
      <c r="H60" s="564" t="s">
        <v>121</v>
      </c>
      <c r="I60" s="384" t="s">
        <v>122</v>
      </c>
      <c r="J60" s="564" t="s">
        <v>121</v>
      </c>
      <c r="K60" s="384" t="s">
        <v>122</v>
      </c>
      <c r="L60" s="564" t="s">
        <v>121</v>
      </c>
      <c r="M60" s="384" t="s">
        <v>122</v>
      </c>
      <c r="N60" s="564" t="s">
        <v>121</v>
      </c>
      <c r="O60" s="430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586">
        <f t="shared" ref="C61:C66" si="9">SUM(D61+E61)</f>
        <v>27</v>
      </c>
      <c r="D61" s="586">
        <f>SUM(F61+H61+J61+L61)</f>
        <v>14</v>
      </c>
      <c r="E61" s="587">
        <f>SUM(G61+I61+K61+M61)</f>
        <v>13</v>
      </c>
      <c r="F61" s="35">
        <v>13</v>
      </c>
      <c r="G61" s="38">
        <v>12</v>
      </c>
      <c r="H61" s="35">
        <v>1</v>
      </c>
      <c r="I61" s="38">
        <v>1</v>
      </c>
      <c r="J61" s="35"/>
      <c r="K61" s="38"/>
      <c r="L61" s="35"/>
      <c r="M61" s="38"/>
      <c r="N61" s="91"/>
      <c r="O61" s="90"/>
      <c r="P61" s="588">
        <v>1</v>
      </c>
      <c r="Q61" s="236">
        <v>2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234">
        <f t="shared" si="9"/>
        <v>3</v>
      </c>
      <c r="D62" s="192">
        <f>SUM(F62+H62+J62+L62)</f>
        <v>2</v>
      </c>
      <c r="E62" s="193">
        <f>SUM(G62+I62+K62+M62)</f>
        <v>1</v>
      </c>
      <c r="F62" s="230">
        <v>0</v>
      </c>
      <c r="G62" s="49">
        <v>0</v>
      </c>
      <c r="H62" s="230">
        <v>1</v>
      </c>
      <c r="I62" s="195">
        <v>1</v>
      </c>
      <c r="J62" s="230">
        <v>1</v>
      </c>
      <c r="K62" s="195">
        <v>0</v>
      </c>
      <c r="L62" s="48"/>
      <c r="M62" s="49"/>
      <c r="N62" s="231"/>
      <c r="O62" s="197"/>
      <c r="P62" s="198">
        <v>0</v>
      </c>
      <c r="Q62" s="49">
        <v>0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2</v>
      </c>
      <c r="D63" s="199">
        <f>SUM(F63+H63+J63+L63+N63)</f>
        <v>1</v>
      </c>
      <c r="E63" s="200">
        <f>SUM(G63+I63+K63+M63+O63)</f>
        <v>1</v>
      </c>
      <c r="F63" s="229"/>
      <c r="G63" s="589"/>
      <c r="H63" s="232"/>
      <c r="I63" s="233"/>
      <c r="J63" s="202"/>
      <c r="K63" s="203"/>
      <c r="L63" s="48"/>
      <c r="M63" s="49"/>
      <c r="N63" s="48">
        <v>1</v>
      </c>
      <c r="O63" s="128">
        <v>1</v>
      </c>
      <c r="P63" s="198">
        <v>0</v>
      </c>
      <c r="Q63" s="49">
        <v>0</v>
      </c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53" t="s">
        <v>126</v>
      </c>
      <c r="B64" s="653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29"/>
      <c r="K64" s="204"/>
      <c r="L64" s="230"/>
      <c r="M64" s="195"/>
      <c r="N64" s="230">
        <v>0</v>
      </c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2</v>
      </c>
      <c r="D65" s="199">
        <f t="shared" ref="D65:E66" si="10">SUM(J65+L65+N65)</f>
        <v>1</v>
      </c>
      <c r="E65" s="200">
        <f t="shared" si="10"/>
        <v>1</v>
      </c>
      <c r="F65" s="231"/>
      <c r="G65" s="197"/>
      <c r="H65" s="231"/>
      <c r="I65" s="197"/>
      <c r="J65" s="229"/>
      <c r="K65" s="204"/>
      <c r="L65" s="230"/>
      <c r="M65" s="195">
        <v>1</v>
      </c>
      <c r="N65" s="230">
        <v>1</v>
      </c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14</v>
      </c>
      <c r="D66" s="207">
        <f t="shared" si="10"/>
        <v>8</v>
      </c>
      <c r="E66" s="208">
        <f t="shared" si="10"/>
        <v>6</v>
      </c>
      <c r="F66" s="102"/>
      <c r="G66" s="101"/>
      <c r="H66" s="102"/>
      <c r="I66" s="101"/>
      <c r="J66" s="209"/>
      <c r="K66" s="210"/>
      <c r="L66" s="132"/>
      <c r="M66" s="134"/>
      <c r="N66" s="132">
        <v>8</v>
      </c>
      <c r="O66" s="211">
        <v>6</v>
      </c>
      <c r="P66" s="212">
        <v>0</v>
      </c>
      <c r="Q66" s="134">
        <v>0</v>
      </c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590" t="s">
        <v>130</v>
      </c>
      <c r="B68" s="591" t="s">
        <v>131</v>
      </c>
      <c r="C68" s="592" t="s">
        <v>9</v>
      </c>
      <c r="D68" s="593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594" t="s">
        <v>132</v>
      </c>
      <c r="B69" s="595">
        <v>13</v>
      </c>
      <c r="C69" s="596"/>
      <c r="D69" s="597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85" t="s">
        <v>133</v>
      </c>
      <c r="B70" s="219">
        <v>137</v>
      </c>
      <c r="C70" s="97"/>
      <c r="D70" s="129">
        <v>12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10</v>
      </c>
      <c r="C71" s="222"/>
      <c r="D71" s="223">
        <v>2</v>
      </c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1894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A1E6E35D-0197-41FC-AD57-257FFC6EC1C1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1852-70CE-4E35-8ED8-8CCE0983EF61}">
  <dimension ref="A1:DD202"/>
  <sheetViews>
    <sheetView workbookViewId="0">
      <selection activeCell="A6" sqref="A6:L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",[11]NOMBRE!B2," - ","( ",[11]NOMBRE!C2,[11]NOMBRE!D2,[11]NOMBRE!E2,[11]NOMBRE!F2,[11]NOMBRE!G2," )")</f>
        <v>COMUNA: LINARES - ( 07401 )</v>
      </c>
    </row>
    <row r="3" spans="1:108" ht="16.350000000000001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",[11]NOMBRE!B6," - ","( ",[11]NOMBRE!C6,[11]NOMBRE!D6," )")</f>
        <v>MES: OCTUBRE - ( 10 )</v>
      </c>
    </row>
    <row r="5" spans="1:108" ht="16.350000000000001" customHeight="1" x14ac:dyDescent="0.2">
      <c r="A5" s="1" t="str">
        <f>CONCATENATE("AÑO: ",[11]NOMBRE!B7)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6"/>
      <c r="N7" s="1"/>
      <c r="O7" s="7"/>
      <c r="P7" s="7"/>
      <c r="Q7" s="7"/>
      <c r="R7" s="7"/>
    </row>
    <row r="8" spans="1:108" ht="36" customHeight="1" x14ac:dyDescent="0.2">
      <c r="A8" s="341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78" t="s">
        <v>4</v>
      </c>
      <c r="C9" s="680"/>
      <c r="D9" s="678" t="s">
        <v>5</v>
      </c>
      <c r="E9" s="647"/>
      <c r="F9" s="647"/>
      <c r="G9" s="679"/>
      <c r="H9" s="647" t="s">
        <v>6</v>
      </c>
      <c r="I9" s="647"/>
      <c r="J9" s="647"/>
      <c r="K9" s="647"/>
      <c r="L9" s="679"/>
      <c r="M9" s="678" t="s">
        <v>7</v>
      </c>
      <c r="N9" s="647"/>
      <c r="O9" s="679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83"/>
      <c r="B10" s="515" t="s">
        <v>11</v>
      </c>
      <c r="C10" s="516" t="s">
        <v>12</v>
      </c>
      <c r="D10" s="14" t="s">
        <v>13</v>
      </c>
      <c r="E10" s="517" t="s">
        <v>14</v>
      </c>
      <c r="F10" s="393" t="s">
        <v>15</v>
      </c>
      <c r="G10" s="516" t="s">
        <v>16</v>
      </c>
      <c r="H10" s="394" t="s">
        <v>17</v>
      </c>
      <c r="I10" s="518" t="s">
        <v>18</v>
      </c>
      <c r="J10" s="518" t="s">
        <v>19</v>
      </c>
      <c r="K10" s="518" t="s">
        <v>20</v>
      </c>
      <c r="L10" s="519" t="s">
        <v>21</v>
      </c>
      <c r="M10" s="520" t="s">
        <v>22</v>
      </c>
      <c r="N10" s="518" t="s">
        <v>23</v>
      </c>
      <c r="O10" s="519" t="s">
        <v>24</v>
      </c>
      <c r="P10" s="521" t="s">
        <v>25</v>
      </c>
      <c r="Q10" s="522" t="s">
        <v>26</v>
      </c>
      <c r="R10" s="400" t="s">
        <v>27</v>
      </c>
      <c r="S10" s="522" t="s">
        <v>28</v>
      </c>
      <c r="T10" s="400" t="s">
        <v>29</v>
      </c>
      <c r="U10" s="522" t="s">
        <v>30</v>
      </c>
      <c r="V10" s="401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509" t="s">
        <v>32</v>
      </c>
      <c r="B11" s="523">
        <f t="shared" ref="B11:X11" si="0">SUM(B12:B15)</f>
        <v>161</v>
      </c>
      <c r="C11" s="524">
        <f t="shared" si="0"/>
        <v>89</v>
      </c>
      <c r="D11" s="525">
        <f t="shared" si="0"/>
        <v>1</v>
      </c>
      <c r="E11" s="405">
        <f t="shared" si="0"/>
        <v>0</v>
      </c>
      <c r="F11" s="405">
        <f t="shared" si="0"/>
        <v>0</v>
      </c>
      <c r="G11" s="524">
        <f t="shared" si="0"/>
        <v>8</v>
      </c>
      <c r="H11" s="405">
        <f t="shared" si="0"/>
        <v>140</v>
      </c>
      <c r="I11" s="523">
        <f t="shared" si="0"/>
        <v>49</v>
      </c>
      <c r="J11" s="523">
        <f t="shared" si="0"/>
        <v>90</v>
      </c>
      <c r="K11" s="523">
        <f t="shared" si="0"/>
        <v>1</v>
      </c>
      <c r="L11" s="524">
        <f t="shared" si="0"/>
        <v>0</v>
      </c>
      <c r="M11" s="525">
        <f t="shared" si="0"/>
        <v>21</v>
      </c>
      <c r="N11" s="523">
        <f t="shared" si="0"/>
        <v>1</v>
      </c>
      <c r="O11" s="524">
        <f t="shared" si="0"/>
        <v>20</v>
      </c>
      <c r="P11" s="525">
        <f t="shared" si="0"/>
        <v>2</v>
      </c>
      <c r="Q11" s="523">
        <f t="shared" si="0"/>
        <v>66</v>
      </c>
      <c r="R11" s="523">
        <f t="shared" si="0"/>
        <v>5</v>
      </c>
      <c r="S11" s="523">
        <f t="shared" si="0"/>
        <v>62</v>
      </c>
      <c r="T11" s="523">
        <f t="shared" si="0"/>
        <v>1</v>
      </c>
      <c r="U11" s="523">
        <f t="shared" si="0"/>
        <v>6</v>
      </c>
      <c r="V11" s="406">
        <f t="shared" ref="V11" si="1">SUM(V12:V15)</f>
        <v>67</v>
      </c>
      <c r="W11" s="405">
        <f t="shared" si="0"/>
        <v>1</v>
      </c>
      <c r="X11" s="407">
        <f t="shared" si="0"/>
        <v>15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69</v>
      </c>
      <c r="C12" s="236">
        <v>59</v>
      </c>
      <c r="D12" s="526">
        <v>1</v>
      </c>
      <c r="E12" s="36">
        <v>0</v>
      </c>
      <c r="F12" s="37">
        <v>0</v>
      </c>
      <c r="G12" s="38">
        <v>3</v>
      </c>
      <c r="H12" s="39">
        <f>SUM(I12:L12)</f>
        <v>48</v>
      </c>
      <c r="I12" s="40">
        <v>47</v>
      </c>
      <c r="J12" s="40">
        <v>1</v>
      </c>
      <c r="K12" s="40">
        <v>0</v>
      </c>
      <c r="L12" s="38">
        <v>0</v>
      </c>
      <c r="M12" s="41">
        <f>SUM(N12:O12)</f>
        <v>21</v>
      </c>
      <c r="N12" s="40">
        <v>1</v>
      </c>
      <c r="O12" s="38">
        <v>20</v>
      </c>
      <c r="P12" s="35">
        <v>2</v>
      </c>
      <c r="Q12" s="40">
        <v>65</v>
      </c>
      <c r="R12" s="40">
        <v>0</v>
      </c>
      <c r="S12" s="40">
        <v>0</v>
      </c>
      <c r="T12" s="36">
        <v>1</v>
      </c>
      <c r="U12" s="527">
        <v>6</v>
      </c>
      <c r="V12" s="235">
        <v>67</v>
      </c>
      <c r="W12" s="37">
        <v>1</v>
      </c>
      <c r="X12" s="42">
        <v>4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1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1</v>
      </c>
      <c r="I13" s="50">
        <v>1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1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54</v>
      </c>
      <c r="C14" s="49">
        <v>4</v>
      </c>
      <c r="D14" s="48">
        <v>0</v>
      </c>
      <c r="E14" s="50">
        <v>0</v>
      </c>
      <c r="F14" s="51">
        <v>0</v>
      </c>
      <c r="G14" s="49">
        <v>1</v>
      </c>
      <c r="H14" s="52">
        <f>SUM(I14:L14)</f>
        <v>54</v>
      </c>
      <c r="I14" s="50">
        <v>0</v>
      </c>
      <c r="J14" s="50">
        <v>54</v>
      </c>
      <c r="K14" s="50">
        <v>0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0</v>
      </c>
      <c r="Q14" s="40"/>
      <c r="R14" s="40">
        <v>0</v>
      </c>
      <c r="S14" s="40">
        <v>48</v>
      </c>
      <c r="T14" s="40">
        <v>0</v>
      </c>
      <c r="U14" s="51">
        <v>0</v>
      </c>
      <c r="V14" s="54">
        <v>0</v>
      </c>
      <c r="W14" s="37">
        <v>0</v>
      </c>
      <c r="X14" s="42">
        <v>2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37</v>
      </c>
      <c r="C15" s="57">
        <v>26</v>
      </c>
      <c r="D15" s="56">
        <v>0</v>
      </c>
      <c r="E15" s="58">
        <v>0</v>
      </c>
      <c r="F15" s="59">
        <v>0</v>
      </c>
      <c r="G15" s="57">
        <v>4</v>
      </c>
      <c r="H15" s="60">
        <f>SUM(I15:L15)</f>
        <v>37</v>
      </c>
      <c r="I15" s="58">
        <v>1</v>
      </c>
      <c r="J15" s="58">
        <v>35</v>
      </c>
      <c r="K15" s="58">
        <v>1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/>
      <c r="R15" s="40">
        <v>5</v>
      </c>
      <c r="S15" s="40">
        <v>14</v>
      </c>
      <c r="T15" s="62">
        <v>0</v>
      </c>
      <c r="U15" s="59">
        <v>0</v>
      </c>
      <c r="V15" s="63">
        <v>0</v>
      </c>
      <c r="W15" s="37">
        <v>0</v>
      </c>
      <c r="X15" s="42">
        <v>9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11</v>
      </c>
      <c r="C16" s="66">
        <v>9</v>
      </c>
      <c r="D16" s="67"/>
      <c r="E16" s="68"/>
      <c r="F16" s="69"/>
      <c r="G16" s="70"/>
      <c r="H16" s="71">
        <f>SUM(I16:L16)</f>
        <v>11</v>
      </c>
      <c r="I16" s="72"/>
      <c r="J16" s="72"/>
      <c r="K16" s="72">
        <v>5</v>
      </c>
      <c r="L16" s="66">
        <v>6</v>
      </c>
      <c r="M16" s="73">
        <f>SUM(N16:O16)</f>
        <v>0</v>
      </c>
      <c r="N16" s="74"/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0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1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76" t="s">
        <v>47</v>
      </c>
      <c r="D23" s="644"/>
      <c r="E23" s="644"/>
      <c r="F23" s="644"/>
      <c r="G23" s="644"/>
      <c r="H23" s="644"/>
      <c r="I23" s="644"/>
      <c r="J23" s="644"/>
      <c r="K23" s="644"/>
      <c r="L23" s="677"/>
      <c r="M23" s="671" t="s">
        <v>48</v>
      </c>
      <c r="N23" s="609"/>
      <c r="O23" s="675"/>
      <c r="P23" s="671" t="s">
        <v>49</v>
      </c>
      <c r="Q23" s="672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60"/>
      <c r="B24" s="682"/>
      <c r="C24" s="520" t="s">
        <v>51</v>
      </c>
      <c r="D24" s="518" t="s">
        <v>52</v>
      </c>
      <c r="E24" s="518" t="s">
        <v>53</v>
      </c>
      <c r="F24" s="394" t="s">
        <v>54</v>
      </c>
      <c r="G24" s="518" t="s">
        <v>55</v>
      </c>
      <c r="H24" s="518" t="s">
        <v>56</v>
      </c>
      <c r="I24" s="394" t="s">
        <v>57</v>
      </c>
      <c r="J24" s="518" t="s">
        <v>58</v>
      </c>
      <c r="K24" s="394" t="s">
        <v>59</v>
      </c>
      <c r="L24" s="384" t="s">
        <v>60</v>
      </c>
      <c r="M24" s="520" t="s">
        <v>61</v>
      </c>
      <c r="N24" s="518" t="s">
        <v>62</v>
      </c>
      <c r="O24" s="519" t="s">
        <v>63</v>
      </c>
      <c r="P24" s="115" t="s">
        <v>64</v>
      </c>
      <c r="Q24" s="116" t="s">
        <v>65</v>
      </c>
      <c r="R24" s="607"/>
      <c r="S24" s="682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82"/>
      <c r="B25" s="228">
        <f t="shared" ref="B25:O25" si="3">SUM(B26:B28)</f>
        <v>0</v>
      </c>
      <c r="C25" s="528">
        <f t="shared" si="3"/>
        <v>0</v>
      </c>
      <c r="D25" s="529">
        <f t="shared" si="3"/>
        <v>0</v>
      </c>
      <c r="E25" s="529">
        <f t="shared" si="3"/>
        <v>0</v>
      </c>
      <c r="F25" s="529">
        <f t="shared" si="3"/>
        <v>0</v>
      </c>
      <c r="G25" s="529">
        <f t="shared" si="3"/>
        <v>0</v>
      </c>
      <c r="H25" s="529">
        <f t="shared" si="3"/>
        <v>0</v>
      </c>
      <c r="I25" s="529">
        <f t="shared" si="3"/>
        <v>0</v>
      </c>
      <c r="J25" s="529">
        <f t="shared" si="3"/>
        <v>0</v>
      </c>
      <c r="K25" s="529">
        <f t="shared" si="3"/>
        <v>0</v>
      </c>
      <c r="L25" s="530">
        <f t="shared" si="3"/>
        <v>0</v>
      </c>
      <c r="M25" s="528">
        <f t="shared" si="3"/>
        <v>0</v>
      </c>
      <c r="N25" s="529">
        <f t="shared" si="3"/>
        <v>0</v>
      </c>
      <c r="O25" s="530">
        <f t="shared" si="3"/>
        <v>0</v>
      </c>
      <c r="P25" s="121">
        <f>SUM(P26:P27)</f>
        <v>0</v>
      </c>
      <c r="Q25" s="413">
        <f>SUM(Q26:Q27)</f>
        <v>0</v>
      </c>
      <c r="R25" s="123">
        <f>SUM(R26:R28)</f>
        <v>0</v>
      </c>
      <c r="S25" s="228">
        <f>SUM(S26:S28)</f>
        <v>0</v>
      </c>
      <c r="T25" s="414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531" t="s">
        <v>66</v>
      </c>
      <c r="B26" s="532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526"/>
      <c r="N26" s="36"/>
      <c r="O26" s="236"/>
      <c r="P26" s="526"/>
      <c r="Q26" s="235"/>
      <c r="R26" s="533"/>
      <c r="S26" s="534"/>
      <c r="T26" s="533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8"/>
      <c r="R27" s="97"/>
      <c r="S27" s="129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535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511" t="s">
        <v>70</v>
      </c>
      <c r="B30" s="536" t="s">
        <v>71</v>
      </c>
      <c r="C30" s="536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531" t="s">
        <v>74</v>
      </c>
      <c r="B31" s="537">
        <v>56</v>
      </c>
      <c r="C31" s="537">
        <v>2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535" t="s">
        <v>75</v>
      </c>
      <c r="B32" s="538">
        <v>41</v>
      </c>
      <c r="C32" s="538">
        <v>26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56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71" t="s">
        <v>79</v>
      </c>
      <c r="D35" s="609"/>
      <c r="E35" s="609"/>
      <c r="F35" s="609"/>
      <c r="G35" s="609"/>
      <c r="H35" s="609"/>
      <c r="I35" s="609"/>
      <c r="J35" s="675"/>
      <c r="K35" s="673" t="s">
        <v>80</v>
      </c>
      <c r="L35" s="67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520" t="s">
        <v>81</v>
      </c>
      <c r="D36" s="520" t="s">
        <v>82</v>
      </c>
      <c r="E36" s="518" t="s">
        <v>83</v>
      </c>
      <c r="F36" s="518" t="s">
        <v>84</v>
      </c>
      <c r="G36" s="518" t="s">
        <v>85</v>
      </c>
      <c r="H36" s="518" t="s">
        <v>86</v>
      </c>
      <c r="I36" s="518" t="s">
        <v>87</v>
      </c>
      <c r="J36" s="519" t="s">
        <v>88</v>
      </c>
      <c r="K36" s="518" t="s">
        <v>89</v>
      </c>
      <c r="L36" s="519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539" t="s">
        <v>91</v>
      </c>
      <c r="B37" s="540">
        <f>SUM(C37:J37)</f>
        <v>160</v>
      </c>
      <c r="C37" s="526">
        <v>0</v>
      </c>
      <c r="D37" s="526">
        <v>0</v>
      </c>
      <c r="E37" s="36">
        <v>0</v>
      </c>
      <c r="F37" s="36">
        <v>1</v>
      </c>
      <c r="G37" s="36">
        <v>6</v>
      </c>
      <c r="H37" s="36">
        <v>34</v>
      </c>
      <c r="I37" s="36">
        <v>105</v>
      </c>
      <c r="J37" s="236">
        <v>14</v>
      </c>
      <c r="K37" s="36">
        <v>157</v>
      </c>
      <c r="L37" s="236">
        <v>5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1</v>
      </c>
      <c r="C38" s="154"/>
      <c r="D38" s="154">
        <v>1</v>
      </c>
      <c r="E38" s="155"/>
      <c r="F38" s="155"/>
      <c r="G38" s="155"/>
      <c r="H38" s="155"/>
      <c r="I38" s="155"/>
      <c r="J38" s="156"/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539" t="s">
        <v>91</v>
      </c>
      <c r="B42" s="537">
        <v>0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>
        <v>0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509" t="s">
        <v>78</v>
      </c>
      <c r="B45" s="286" t="s">
        <v>95</v>
      </c>
      <c r="C45" s="384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541" t="s">
        <v>91</v>
      </c>
      <c r="B46" s="542">
        <v>2</v>
      </c>
      <c r="C46" s="425">
        <v>2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71" t="s">
        <v>100</v>
      </c>
      <c r="D48" s="609"/>
      <c r="E48" s="675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520" t="s">
        <v>101</v>
      </c>
      <c r="D49" s="543" t="s">
        <v>102</v>
      </c>
      <c r="E49" s="544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531" t="s">
        <v>104</v>
      </c>
      <c r="B50" s="545">
        <f>SUM(C50:E50)</f>
        <v>24</v>
      </c>
      <c r="C50" s="526">
        <v>0</v>
      </c>
      <c r="D50" s="36">
        <v>9</v>
      </c>
      <c r="E50" s="236">
        <v>15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509" t="s">
        <v>107</v>
      </c>
      <c r="B53" s="511" t="s">
        <v>108</v>
      </c>
      <c r="C53" s="510" t="s">
        <v>109</v>
      </c>
      <c r="D53" s="384" t="s">
        <v>9</v>
      </c>
      <c r="E53" s="511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546" t="s">
        <v>110</v>
      </c>
      <c r="B54" s="514">
        <v>145</v>
      </c>
      <c r="C54" s="512">
        <v>27</v>
      </c>
      <c r="D54" s="513"/>
      <c r="E54" s="513"/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141</v>
      </c>
      <c r="C55" s="182">
        <v>8</v>
      </c>
      <c r="D55" s="183"/>
      <c r="E55" s="183"/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126</v>
      </c>
      <c r="C56" s="185"/>
      <c r="D56" s="139"/>
      <c r="E56" s="139"/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71" t="s">
        <v>114</v>
      </c>
      <c r="G58" s="609"/>
      <c r="H58" s="609"/>
      <c r="I58" s="609"/>
      <c r="J58" s="609"/>
      <c r="K58" s="609"/>
      <c r="L58" s="609"/>
      <c r="M58" s="609"/>
      <c r="N58" s="609"/>
      <c r="O58" s="672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511" t="s">
        <v>120</v>
      </c>
      <c r="D60" s="283" t="s">
        <v>121</v>
      </c>
      <c r="E60" s="511" t="s">
        <v>122</v>
      </c>
      <c r="F60" s="520" t="s">
        <v>121</v>
      </c>
      <c r="G60" s="384" t="s">
        <v>122</v>
      </c>
      <c r="H60" s="520" t="s">
        <v>121</v>
      </c>
      <c r="I60" s="384" t="s">
        <v>122</v>
      </c>
      <c r="J60" s="520" t="s">
        <v>121</v>
      </c>
      <c r="K60" s="384" t="s">
        <v>122</v>
      </c>
      <c r="L60" s="520" t="s">
        <v>121</v>
      </c>
      <c r="M60" s="384" t="s">
        <v>122</v>
      </c>
      <c r="N60" s="520" t="s">
        <v>121</v>
      </c>
      <c r="O60" s="430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547">
        <f t="shared" ref="C61:C66" si="9">SUM(D61+E61)</f>
        <v>27</v>
      </c>
      <c r="D61" s="547">
        <f>SUM(F61+H61+J61+L61)</f>
        <v>14</v>
      </c>
      <c r="E61" s="548">
        <f>SUM(G61+I61+K61+M61)</f>
        <v>13</v>
      </c>
      <c r="F61" s="35">
        <v>11</v>
      </c>
      <c r="G61" s="38">
        <v>12</v>
      </c>
      <c r="H61" s="35">
        <v>3</v>
      </c>
      <c r="I61" s="38">
        <v>1</v>
      </c>
      <c r="J61" s="35"/>
      <c r="K61" s="38"/>
      <c r="L61" s="35"/>
      <c r="M61" s="38"/>
      <c r="N61" s="91"/>
      <c r="O61" s="90"/>
      <c r="P61" s="549">
        <v>1</v>
      </c>
      <c r="Q61" s="236">
        <v>2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234">
        <f t="shared" si="9"/>
        <v>3</v>
      </c>
      <c r="D62" s="192">
        <f>SUM(F62+H62+J62+L62)</f>
        <v>2</v>
      </c>
      <c r="E62" s="193">
        <f>SUM(G62+I62+K62+M62)</f>
        <v>1</v>
      </c>
      <c r="F62" s="230">
        <v>0</v>
      </c>
      <c r="G62" s="49">
        <v>0</v>
      </c>
      <c r="H62" s="230">
        <v>1</v>
      </c>
      <c r="I62" s="195">
        <v>1</v>
      </c>
      <c r="J62" s="230">
        <v>1</v>
      </c>
      <c r="K62" s="195">
        <v>0</v>
      </c>
      <c r="L62" s="48"/>
      <c r="M62" s="49"/>
      <c r="N62" s="231"/>
      <c r="O62" s="197"/>
      <c r="P62" s="198">
        <v>0</v>
      </c>
      <c r="Q62" s="49">
        <v>0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6</v>
      </c>
      <c r="D63" s="199">
        <f>SUM(F63+H63+J63+L63+N63)</f>
        <v>3</v>
      </c>
      <c r="E63" s="200">
        <f>SUM(G63+I63+K63+M63+O63)</f>
        <v>3</v>
      </c>
      <c r="F63" s="229"/>
      <c r="G63" s="550"/>
      <c r="H63" s="232"/>
      <c r="I63" s="233"/>
      <c r="J63" s="202"/>
      <c r="K63" s="203"/>
      <c r="L63" s="48">
        <v>1</v>
      </c>
      <c r="M63" s="49">
        <v>2</v>
      </c>
      <c r="N63" s="48">
        <v>2</v>
      </c>
      <c r="O63" s="128">
        <v>1</v>
      </c>
      <c r="P63" s="198">
        <v>0</v>
      </c>
      <c r="Q63" s="49">
        <v>0</v>
      </c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53" t="s">
        <v>126</v>
      </c>
      <c r="B64" s="653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29"/>
      <c r="K64" s="204"/>
      <c r="L64" s="230"/>
      <c r="M64" s="195"/>
      <c r="N64" s="230">
        <v>0</v>
      </c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6</v>
      </c>
      <c r="D65" s="199">
        <f t="shared" ref="D65:E66" si="10">SUM(J65+L65+N65)</f>
        <v>4</v>
      </c>
      <c r="E65" s="200">
        <f t="shared" si="10"/>
        <v>2</v>
      </c>
      <c r="F65" s="231"/>
      <c r="G65" s="197"/>
      <c r="H65" s="231"/>
      <c r="I65" s="197"/>
      <c r="J65" s="229">
        <v>2</v>
      </c>
      <c r="K65" s="204">
        <v>2</v>
      </c>
      <c r="L65" s="230">
        <v>1</v>
      </c>
      <c r="M65" s="195">
        <v>0</v>
      </c>
      <c r="N65" s="230">
        <v>1</v>
      </c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14</v>
      </c>
      <c r="D66" s="207">
        <f t="shared" si="10"/>
        <v>8</v>
      </c>
      <c r="E66" s="208">
        <f t="shared" si="10"/>
        <v>6</v>
      </c>
      <c r="F66" s="102"/>
      <c r="G66" s="101"/>
      <c r="H66" s="102"/>
      <c r="I66" s="101"/>
      <c r="J66" s="209"/>
      <c r="K66" s="210"/>
      <c r="L66" s="132"/>
      <c r="M66" s="134"/>
      <c r="N66" s="132">
        <v>8</v>
      </c>
      <c r="O66" s="211">
        <v>6</v>
      </c>
      <c r="P66" s="212">
        <v>0</v>
      </c>
      <c r="Q66" s="134">
        <v>0</v>
      </c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551" t="s">
        <v>130</v>
      </c>
      <c r="B68" s="552" t="s">
        <v>131</v>
      </c>
      <c r="C68" s="553" t="s">
        <v>9</v>
      </c>
      <c r="D68" s="554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555" t="s">
        <v>132</v>
      </c>
      <c r="B69" s="556">
        <v>14</v>
      </c>
      <c r="C69" s="557"/>
      <c r="D69" s="558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85" t="s">
        <v>133</v>
      </c>
      <c r="B70" s="219">
        <v>153</v>
      </c>
      <c r="C70" s="97"/>
      <c r="D70" s="129">
        <v>16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8</v>
      </c>
      <c r="C71" s="222"/>
      <c r="D71" s="223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1763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C3C9E890-82B2-4218-B53C-8FE6BF102CFB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4EE57-C2A6-4D9D-9E4B-9196EE977546}">
  <dimension ref="A1:DD202"/>
  <sheetViews>
    <sheetView workbookViewId="0">
      <selection activeCell="A6" sqref="A6:L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",[12]NOMBRE!B2," - ","( ",[12]NOMBRE!C2,[12]NOMBRE!D2,[12]NOMBRE!E2,[12]NOMBRE!F2,[12]NOMBRE!G2," )")</f>
        <v>COMUNA: LINARES - ( 07401 )</v>
      </c>
    </row>
    <row r="3" spans="1:108" ht="16.350000000000001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",[12]NOMBRE!B6," - ","( ",[12]NOMBRE!C6,[12]NOMBRE!D6," )")</f>
        <v>MES: NOVIEMBRE - ( 11 )</v>
      </c>
    </row>
    <row r="5" spans="1:108" ht="16.350000000000001" customHeight="1" x14ac:dyDescent="0.2">
      <c r="A5" s="1" t="str">
        <f>CONCATENATE("AÑO: ",[12]NOMBRE!B7)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6"/>
      <c r="N7" s="1"/>
      <c r="O7" s="7"/>
      <c r="P7" s="7"/>
      <c r="Q7" s="7"/>
      <c r="R7" s="7"/>
    </row>
    <row r="8" spans="1:108" ht="36" customHeight="1" x14ac:dyDescent="0.2">
      <c r="A8" s="264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87" t="s">
        <v>4</v>
      </c>
      <c r="C9" s="659"/>
      <c r="D9" s="687" t="s">
        <v>5</v>
      </c>
      <c r="E9" s="647"/>
      <c r="F9" s="647"/>
      <c r="G9" s="658"/>
      <c r="H9" s="647" t="s">
        <v>6</v>
      </c>
      <c r="I9" s="647"/>
      <c r="J9" s="647"/>
      <c r="K9" s="647"/>
      <c r="L9" s="658"/>
      <c r="M9" s="687" t="s">
        <v>7</v>
      </c>
      <c r="N9" s="647"/>
      <c r="O9" s="658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29"/>
      <c r="B10" s="247" t="s">
        <v>11</v>
      </c>
      <c r="C10" s="248" t="s">
        <v>12</v>
      </c>
      <c r="D10" s="14" t="s">
        <v>13</v>
      </c>
      <c r="E10" s="249" t="s">
        <v>14</v>
      </c>
      <c r="F10" s="16" t="s">
        <v>15</v>
      </c>
      <c r="G10" s="248" t="s">
        <v>16</v>
      </c>
      <c r="H10" s="17" t="s">
        <v>17</v>
      </c>
      <c r="I10" s="250" t="s">
        <v>18</v>
      </c>
      <c r="J10" s="250" t="s">
        <v>19</v>
      </c>
      <c r="K10" s="250" t="s">
        <v>20</v>
      </c>
      <c r="L10" s="251" t="s">
        <v>21</v>
      </c>
      <c r="M10" s="252" t="s">
        <v>22</v>
      </c>
      <c r="N10" s="250" t="s">
        <v>23</v>
      </c>
      <c r="O10" s="251" t="s">
        <v>24</v>
      </c>
      <c r="P10" s="253" t="s">
        <v>25</v>
      </c>
      <c r="Q10" s="254" t="s">
        <v>26</v>
      </c>
      <c r="R10" s="23" t="s">
        <v>27</v>
      </c>
      <c r="S10" s="254" t="s">
        <v>28</v>
      </c>
      <c r="T10" s="23" t="s">
        <v>29</v>
      </c>
      <c r="U10" s="254" t="s">
        <v>30</v>
      </c>
      <c r="V10" s="24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238" t="s">
        <v>32</v>
      </c>
      <c r="B11" s="255">
        <f t="shared" ref="B11:X11" si="0">SUM(B12:B15)</f>
        <v>133</v>
      </c>
      <c r="C11" s="256">
        <f t="shared" si="0"/>
        <v>73</v>
      </c>
      <c r="D11" s="257">
        <f t="shared" si="0"/>
        <v>0</v>
      </c>
      <c r="E11" s="31">
        <f t="shared" si="0"/>
        <v>0</v>
      </c>
      <c r="F11" s="31">
        <f t="shared" si="0"/>
        <v>0</v>
      </c>
      <c r="G11" s="256">
        <f t="shared" si="0"/>
        <v>7</v>
      </c>
      <c r="H11" s="31">
        <f t="shared" si="0"/>
        <v>108</v>
      </c>
      <c r="I11" s="255">
        <f t="shared" si="0"/>
        <v>34</v>
      </c>
      <c r="J11" s="255">
        <f t="shared" si="0"/>
        <v>73</v>
      </c>
      <c r="K11" s="255">
        <f t="shared" si="0"/>
        <v>1</v>
      </c>
      <c r="L11" s="256">
        <f t="shared" si="0"/>
        <v>0</v>
      </c>
      <c r="M11" s="257">
        <f t="shared" si="0"/>
        <v>14</v>
      </c>
      <c r="N11" s="255">
        <f t="shared" si="0"/>
        <v>2</v>
      </c>
      <c r="O11" s="256">
        <f t="shared" si="0"/>
        <v>12</v>
      </c>
      <c r="P11" s="257">
        <f t="shared" si="0"/>
        <v>0</v>
      </c>
      <c r="Q11" s="255">
        <f t="shared" si="0"/>
        <v>54</v>
      </c>
      <c r="R11" s="255">
        <f t="shared" si="0"/>
        <v>2</v>
      </c>
      <c r="S11" s="255">
        <f t="shared" si="0"/>
        <v>68</v>
      </c>
      <c r="T11" s="255">
        <f t="shared" si="0"/>
        <v>1</v>
      </c>
      <c r="U11" s="255">
        <f t="shared" si="0"/>
        <v>4</v>
      </c>
      <c r="V11" s="32">
        <f t="shared" ref="V11" si="1">SUM(V12:V15)</f>
        <v>54</v>
      </c>
      <c r="W11" s="31">
        <f t="shared" si="0"/>
        <v>0</v>
      </c>
      <c r="X11" s="288">
        <f t="shared" si="0"/>
        <v>6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59</v>
      </c>
      <c r="C12" s="236">
        <v>52</v>
      </c>
      <c r="D12" s="289">
        <v>0</v>
      </c>
      <c r="E12" s="36">
        <v>0</v>
      </c>
      <c r="F12" s="37"/>
      <c r="G12" s="38">
        <v>4</v>
      </c>
      <c r="H12" s="39">
        <f>SUM(I12:L12)</f>
        <v>34</v>
      </c>
      <c r="I12" s="40">
        <v>34</v>
      </c>
      <c r="J12" s="40">
        <v>0</v>
      </c>
      <c r="K12" s="40">
        <v>0</v>
      </c>
      <c r="L12" s="38">
        <v>0</v>
      </c>
      <c r="M12" s="41">
        <f>SUM(N12:O12)</f>
        <v>14</v>
      </c>
      <c r="N12" s="40">
        <v>2</v>
      </c>
      <c r="O12" s="38">
        <v>12</v>
      </c>
      <c r="P12" s="35">
        <v>0</v>
      </c>
      <c r="Q12" s="40">
        <v>54</v>
      </c>
      <c r="R12" s="40">
        <v>0</v>
      </c>
      <c r="S12" s="40">
        <v>0</v>
      </c>
      <c r="T12" s="36">
        <v>1</v>
      </c>
      <c r="U12" s="258">
        <v>4</v>
      </c>
      <c r="V12" s="235">
        <v>54</v>
      </c>
      <c r="W12" s="37">
        <v>0</v>
      </c>
      <c r="X12" s="42">
        <v>2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0</v>
      </c>
      <c r="C13" s="49">
        <v>0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47</v>
      </c>
      <c r="C14" s="49">
        <v>6</v>
      </c>
      <c r="D14" s="48">
        <v>0</v>
      </c>
      <c r="E14" s="50">
        <v>0</v>
      </c>
      <c r="F14" s="51">
        <v>0</v>
      </c>
      <c r="G14" s="49">
        <v>0</v>
      </c>
      <c r="H14" s="52">
        <f>SUM(I14:L14)</f>
        <v>47</v>
      </c>
      <c r="I14" s="50">
        <v>0</v>
      </c>
      <c r="J14" s="50">
        <v>46</v>
      </c>
      <c r="K14" s="50">
        <v>1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0</v>
      </c>
      <c r="Q14" s="40">
        <v>0</v>
      </c>
      <c r="R14" s="40">
        <v>2</v>
      </c>
      <c r="S14" s="40">
        <v>44</v>
      </c>
      <c r="T14" s="40">
        <v>0</v>
      </c>
      <c r="U14" s="51">
        <v>0</v>
      </c>
      <c r="V14" s="54">
        <v>0</v>
      </c>
      <c r="W14" s="37">
        <v>0</v>
      </c>
      <c r="X14" s="42">
        <v>1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27</v>
      </c>
      <c r="C15" s="57">
        <v>15</v>
      </c>
      <c r="D15" s="56">
        <v>0</v>
      </c>
      <c r="E15" s="58">
        <v>0</v>
      </c>
      <c r="F15" s="59">
        <v>0</v>
      </c>
      <c r="G15" s="57">
        <v>3</v>
      </c>
      <c r="H15" s="60">
        <f>SUM(I15:L15)</f>
        <v>27</v>
      </c>
      <c r="I15" s="58">
        <v>0</v>
      </c>
      <c r="J15" s="58">
        <v>27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>
        <v>0</v>
      </c>
      <c r="R15" s="40">
        <v>0</v>
      </c>
      <c r="S15" s="40">
        <v>24</v>
      </c>
      <c r="T15" s="62">
        <v>0</v>
      </c>
      <c r="U15" s="59">
        <v>0</v>
      </c>
      <c r="V15" s="63">
        <v>0</v>
      </c>
      <c r="W15" s="37">
        <v>0</v>
      </c>
      <c r="X15" s="42">
        <v>3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4</v>
      </c>
      <c r="C16" s="66">
        <v>4</v>
      </c>
      <c r="D16" s="67"/>
      <c r="E16" s="68"/>
      <c r="F16" s="69"/>
      <c r="G16" s="70"/>
      <c r="H16" s="71">
        <f>SUM(I16:L16)</f>
        <v>4</v>
      </c>
      <c r="I16" s="72"/>
      <c r="J16" s="72"/>
      <c r="K16" s="72">
        <v>2</v>
      </c>
      <c r="L16" s="66">
        <v>2</v>
      </c>
      <c r="M16" s="73">
        <f>SUM(N16:O16)</f>
        <v>0</v>
      </c>
      <c r="N16" s="74"/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0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2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1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1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86" t="s">
        <v>47</v>
      </c>
      <c r="D23" s="644"/>
      <c r="E23" s="644"/>
      <c r="F23" s="644"/>
      <c r="G23" s="644"/>
      <c r="H23" s="644"/>
      <c r="I23" s="644"/>
      <c r="J23" s="644"/>
      <c r="K23" s="644"/>
      <c r="L23" s="657"/>
      <c r="M23" s="684" t="s">
        <v>48</v>
      </c>
      <c r="N23" s="609"/>
      <c r="O23" s="655"/>
      <c r="P23" s="684" t="s">
        <v>49</v>
      </c>
      <c r="Q23" s="610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42"/>
      <c r="B24" s="627"/>
      <c r="C24" s="252" t="s">
        <v>51</v>
      </c>
      <c r="D24" s="250" t="s">
        <v>52</v>
      </c>
      <c r="E24" s="250" t="s">
        <v>53</v>
      </c>
      <c r="F24" s="17" t="s">
        <v>54</v>
      </c>
      <c r="G24" s="250" t="s">
        <v>55</v>
      </c>
      <c r="H24" s="250" t="s">
        <v>56</v>
      </c>
      <c r="I24" s="17" t="s">
        <v>57</v>
      </c>
      <c r="J24" s="250" t="s">
        <v>58</v>
      </c>
      <c r="K24" s="17" t="s">
        <v>59</v>
      </c>
      <c r="L24" s="215" t="s">
        <v>60</v>
      </c>
      <c r="M24" s="252" t="s">
        <v>61</v>
      </c>
      <c r="N24" s="250" t="s">
        <v>62</v>
      </c>
      <c r="O24" s="251" t="s">
        <v>63</v>
      </c>
      <c r="P24" s="269" t="s">
        <v>64</v>
      </c>
      <c r="Q24" s="116" t="s">
        <v>65</v>
      </c>
      <c r="R24" s="607"/>
      <c r="S24" s="627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27"/>
      <c r="B25" s="117">
        <f t="shared" ref="B25:O25" si="3">SUM(B26:B28)</f>
        <v>0</v>
      </c>
      <c r="C25" s="259">
        <f t="shared" si="3"/>
        <v>0</v>
      </c>
      <c r="D25" s="260">
        <f t="shared" si="3"/>
        <v>0</v>
      </c>
      <c r="E25" s="260">
        <f t="shared" si="3"/>
        <v>0</v>
      </c>
      <c r="F25" s="260">
        <f t="shared" si="3"/>
        <v>0</v>
      </c>
      <c r="G25" s="260">
        <f t="shared" si="3"/>
        <v>0</v>
      </c>
      <c r="H25" s="260">
        <f t="shared" si="3"/>
        <v>0</v>
      </c>
      <c r="I25" s="260">
        <f t="shared" si="3"/>
        <v>0</v>
      </c>
      <c r="J25" s="260">
        <f t="shared" si="3"/>
        <v>0</v>
      </c>
      <c r="K25" s="260">
        <f t="shared" si="3"/>
        <v>0</v>
      </c>
      <c r="L25" s="261">
        <f t="shared" si="3"/>
        <v>0</v>
      </c>
      <c r="M25" s="259">
        <f t="shared" si="3"/>
        <v>0</v>
      </c>
      <c r="N25" s="260">
        <f t="shared" si="3"/>
        <v>0</v>
      </c>
      <c r="O25" s="261">
        <f t="shared" si="3"/>
        <v>0</v>
      </c>
      <c r="P25" s="121">
        <f>SUM(P26:P27)</f>
        <v>0</v>
      </c>
      <c r="Q25" s="122">
        <f>SUM(Q26:Q27)</f>
        <v>0</v>
      </c>
      <c r="R25" s="123">
        <f>SUM(R26:R28)</f>
        <v>0</v>
      </c>
      <c r="S25" s="117">
        <f>SUM(S26:S28)</f>
        <v>0</v>
      </c>
      <c r="T25" s="291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271" t="s">
        <v>66</v>
      </c>
      <c r="B26" s="272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289"/>
      <c r="N26" s="36"/>
      <c r="O26" s="236"/>
      <c r="P26" s="289"/>
      <c r="Q26" s="235"/>
      <c r="R26" s="245"/>
      <c r="S26" s="273"/>
      <c r="T26" s="245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8"/>
      <c r="R27" s="97"/>
      <c r="S27" s="129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30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240" t="s">
        <v>70</v>
      </c>
      <c r="B30" s="241" t="s">
        <v>71</v>
      </c>
      <c r="C30" s="241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271" t="s">
        <v>74</v>
      </c>
      <c r="B31" s="274">
        <v>65</v>
      </c>
      <c r="C31" s="274">
        <v>19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30" t="s">
        <v>75</v>
      </c>
      <c r="B32" s="146">
        <v>43</v>
      </c>
      <c r="C32" s="146">
        <v>28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56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84" t="s">
        <v>79</v>
      </c>
      <c r="D35" s="609"/>
      <c r="E35" s="609"/>
      <c r="F35" s="609"/>
      <c r="G35" s="609"/>
      <c r="H35" s="609"/>
      <c r="I35" s="609"/>
      <c r="J35" s="655"/>
      <c r="K35" s="685" t="s">
        <v>80</v>
      </c>
      <c r="L35" s="65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252" t="s">
        <v>81</v>
      </c>
      <c r="D36" s="252" t="s">
        <v>82</v>
      </c>
      <c r="E36" s="250" t="s">
        <v>83</v>
      </c>
      <c r="F36" s="250" t="s">
        <v>84</v>
      </c>
      <c r="G36" s="250" t="s">
        <v>85</v>
      </c>
      <c r="H36" s="250" t="s">
        <v>86</v>
      </c>
      <c r="I36" s="250" t="s">
        <v>87</v>
      </c>
      <c r="J36" s="251" t="s">
        <v>88</v>
      </c>
      <c r="K36" s="250" t="s">
        <v>89</v>
      </c>
      <c r="L36" s="251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275" t="s">
        <v>91</v>
      </c>
      <c r="B37" s="276">
        <f>SUM(C37:J37)</f>
        <v>133</v>
      </c>
      <c r="C37" s="289">
        <v>0</v>
      </c>
      <c r="D37" s="289">
        <v>0</v>
      </c>
      <c r="E37" s="36">
        <v>0</v>
      </c>
      <c r="F37" s="36">
        <v>1</v>
      </c>
      <c r="G37" s="36">
        <v>4</v>
      </c>
      <c r="H37" s="36">
        <v>22</v>
      </c>
      <c r="I37" s="36">
        <v>94</v>
      </c>
      <c r="J37" s="236">
        <v>12</v>
      </c>
      <c r="K37" s="36">
        <v>133</v>
      </c>
      <c r="L37" s="236">
        <v>9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0</v>
      </c>
      <c r="C38" s="154"/>
      <c r="D38" s="154"/>
      <c r="E38" s="155"/>
      <c r="F38" s="155"/>
      <c r="G38" s="155"/>
      <c r="H38" s="155"/>
      <c r="I38" s="155"/>
      <c r="J38" s="156"/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275" t="s">
        <v>91</v>
      </c>
      <c r="B42" s="274">
        <v>0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>
        <v>0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238" t="s">
        <v>78</v>
      </c>
      <c r="B45" s="266" t="s">
        <v>95</v>
      </c>
      <c r="C45" s="215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242" t="s">
        <v>91</v>
      </c>
      <c r="B46" s="243">
        <v>0</v>
      </c>
      <c r="C46" s="292">
        <v>0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84" t="s">
        <v>100</v>
      </c>
      <c r="D48" s="609"/>
      <c r="E48" s="655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252" t="s">
        <v>101</v>
      </c>
      <c r="D49" s="262" t="s">
        <v>102</v>
      </c>
      <c r="E49" s="263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271" t="s">
        <v>104</v>
      </c>
      <c r="B50" s="277">
        <f>SUM(C50:E50)</f>
        <v>9</v>
      </c>
      <c r="C50" s="289">
        <v>1</v>
      </c>
      <c r="D50" s="36">
        <v>5</v>
      </c>
      <c r="E50" s="236">
        <v>3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238" t="s">
        <v>107</v>
      </c>
      <c r="B53" s="240" t="s">
        <v>108</v>
      </c>
      <c r="C53" s="239" t="s">
        <v>109</v>
      </c>
      <c r="D53" s="215" t="s">
        <v>9</v>
      </c>
      <c r="E53" s="240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278" t="s">
        <v>110</v>
      </c>
      <c r="B54" s="279">
        <v>113</v>
      </c>
      <c r="C54" s="281">
        <v>28</v>
      </c>
      <c r="D54" s="244"/>
      <c r="E54" s="244"/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110</v>
      </c>
      <c r="C55" s="182">
        <v>11</v>
      </c>
      <c r="D55" s="183"/>
      <c r="E55" s="183"/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102</v>
      </c>
      <c r="C56" s="185">
        <v>0</v>
      </c>
      <c r="D56" s="139"/>
      <c r="E56" s="139"/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84" t="s">
        <v>114</v>
      </c>
      <c r="G58" s="609"/>
      <c r="H58" s="609"/>
      <c r="I58" s="609"/>
      <c r="J58" s="609"/>
      <c r="K58" s="609"/>
      <c r="L58" s="609"/>
      <c r="M58" s="609"/>
      <c r="N58" s="609"/>
      <c r="O58" s="610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240" t="s">
        <v>120</v>
      </c>
      <c r="D60" s="267" t="s">
        <v>121</v>
      </c>
      <c r="E60" s="240" t="s">
        <v>122</v>
      </c>
      <c r="F60" s="252" t="s">
        <v>121</v>
      </c>
      <c r="G60" s="215" t="s">
        <v>122</v>
      </c>
      <c r="H60" s="252" t="s">
        <v>121</v>
      </c>
      <c r="I60" s="215" t="s">
        <v>122</v>
      </c>
      <c r="J60" s="252" t="s">
        <v>121</v>
      </c>
      <c r="K60" s="215" t="s">
        <v>122</v>
      </c>
      <c r="L60" s="252" t="s">
        <v>121</v>
      </c>
      <c r="M60" s="215" t="s">
        <v>122</v>
      </c>
      <c r="N60" s="252" t="s">
        <v>121</v>
      </c>
      <c r="O60" s="268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280">
        <f t="shared" ref="C61:C66" si="9">SUM(D61+E61)</f>
        <v>11</v>
      </c>
      <c r="D61" s="280">
        <f>SUM(F61+H61+J61+L61)</f>
        <v>6</v>
      </c>
      <c r="E61" s="246">
        <f>SUM(G61+I61+K61+M61)</f>
        <v>5</v>
      </c>
      <c r="F61" s="35">
        <v>5</v>
      </c>
      <c r="G61" s="38">
        <v>5</v>
      </c>
      <c r="H61" s="35">
        <v>1</v>
      </c>
      <c r="I61" s="38">
        <v>0</v>
      </c>
      <c r="J61" s="35"/>
      <c r="K61" s="38"/>
      <c r="L61" s="35"/>
      <c r="M61" s="38"/>
      <c r="N61" s="91"/>
      <c r="O61" s="90"/>
      <c r="P61" s="293">
        <v>0</v>
      </c>
      <c r="Q61" s="236">
        <v>0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234">
        <f t="shared" si="9"/>
        <v>15</v>
      </c>
      <c r="D62" s="192">
        <f>SUM(F62+H62+J62+L62)</f>
        <v>10</v>
      </c>
      <c r="E62" s="193">
        <f>SUM(G62+I62+K62+M62)</f>
        <v>5</v>
      </c>
      <c r="F62" s="230">
        <v>8</v>
      </c>
      <c r="G62" s="49">
        <v>4</v>
      </c>
      <c r="H62" s="230">
        <v>2</v>
      </c>
      <c r="I62" s="195">
        <v>1</v>
      </c>
      <c r="J62" s="230"/>
      <c r="K62" s="195"/>
      <c r="L62" s="48"/>
      <c r="M62" s="49"/>
      <c r="N62" s="231"/>
      <c r="O62" s="197"/>
      <c r="P62" s="198">
        <v>0</v>
      </c>
      <c r="Q62" s="49">
        <v>0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1</v>
      </c>
      <c r="D63" s="199">
        <f>SUM(F63+H63+J63+L63+N63)</f>
        <v>1</v>
      </c>
      <c r="E63" s="200">
        <f>SUM(G63+I63+K63+M63+O63)</f>
        <v>0</v>
      </c>
      <c r="F63" s="229">
        <v>1</v>
      </c>
      <c r="G63" s="294"/>
      <c r="H63" s="232"/>
      <c r="I63" s="233"/>
      <c r="J63" s="202"/>
      <c r="K63" s="203"/>
      <c r="L63" s="48"/>
      <c r="M63" s="49"/>
      <c r="N63" s="48"/>
      <c r="O63" s="128"/>
      <c r="P63" s="198">
        <v>0</v>
      </c>
      <c r="Q63" s="49">
        <v>0</v>
      </c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53" t="s">
        <v>126</v>
      </c>
      <c r="B64" s="653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29"/>
      <c r="K64" s="204"/>
      <c r="L64" s="230"/>
      <c r="M64" s="195"/>
      <c r="N64" s="230"/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0</v>
      </c>
      <c r="D65" s="199">
        <f t="shared" ref="D65:E66" si="10">SUM(J65+L65+N65)</f>
        <v>0</v>
      </c>
      <c r="E65" s="200">
        <f t="shared" si="10"/>
        <v>0</v>
      </c>
      <c r="F65" s="231"/>
      <c r="G65" s="197"/>
      <c r="H65" s="231"/>
      <c r="I65" s="197"/>
      <c r="J65" s="229"/>
      <c r="K65" s="204"/>
      <c r="L65" s="230"/>
      <c r="M65" s="195"/>
      <c r="N65" s="230"/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0</v>
      </c>
      <c r="D66" s="207">
        <f t="shared" si="10"/>
        <v>0</v>
      </c>
      <c r="E66" s="208">
        <f t="shared" si="10"/>
        <v>0</v>
      </c>
      <c r="F66" s="102"/>
      <c r="G66" s="101"/>
      <c r="H66" s="102"/>
      <c r="I66" s="101"/>
      <c r="J66" s="209"/>
      <c r="K66" s="210"/>
      <c r="L66" s="132"/>
      <c r="M66" s="134"/>
      <c r="N66" s="132"/>
      <c r="O66" s="211"/>
      <c r="P66" s="212"/>
      <c r="Q66" s="134"/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295" t="s">
        <v>130</v>
      </c>
      <c r="B68" s="296" t="s">
        <v>131</v>
      </c>
      <c r="C68" s="297" t="s">
        <v>9</v>
      </c>
      <c r="D68" s="298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299" t="s">
        <v>132</v>
      </c>
      <c r="B69" s="300">
        <v>24</v>
      </c>
      <c r="C69" s="301"/>
      <c r="D69" s="302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70" t="s">
        <v>133</v>
      </c>
      <c r="B70" s="219">
        <v>163</v>
      </c>
      <c r="C70" s="97"/>
      <c r="D70" s="129">
        <v>9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4</v>
      </c>
      <c r="C71" s="222"/>
      <c r="D71" s="223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1456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3BAA8C14-1F42-4255-BDA5-33DD2E5BDE7F}"/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65EE4-38D8-4295-B45D-4278C20A344C}">
  <dimension ref="A1:DD202"/>
  <sheetViews>
    <sheetView tabSelected="1" workbookViewId="0">
      <selection activeCell="A6" sqref="A6:L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",[13]NOMBRE!B2," - ","( ",[13]NOMBRE!C2,[13]NOMBRE!D2,[13]NOMBRE!E2,[13]NOMBRE!F2,[13]NOMBRE!G2," )")</f>
        <v>COMUNA: LINARES - ( 07401 )</v>
      </c>
    </row>
    <row r="3" spans="1:108" ht="16.350000000000001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",[13]NOMBRE!B6," - ","( ",[13]NOMBRE!C6,[13]NOMBRE!D6," )")</f>
        <v>MES: DICIEMBRE - ( 12 )</v>
      </c>
    </row>
    <row r="5" spans="1:108" ht="16.350000000000001" customHeight="1" x14ac:dyDescent="0.2">
      <c r="A5" s="1" t="str">
        <f>CONCATENATE("AÑO: ",[13]NOMBRE!B7)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6"/>
      <c r="N7" s="1"/>
      <c r="O7" s="7"/>
      <c r="P7" s="7"/>
      <c r="Q7" s="7"/>
      <c r="R7" s="7"/>
    </row>
    <row r="8" spans="1:108" ht="36" customHeight="1" x14ac:dyDescent="0.2">
      <c r="A8" s="341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88" t="s">
        <v>4</v>
      </c>
      <c r="C9" s="689"/>
      <c r="D9" s="688" t="s">
        <v>5</v>
      </c>
      <c r="E9" s="647"/>
      <c r="F9" s="647"/>
      <c r="G9" s="690"/>
      <c r="H9" s="647" t="s">
        <v>6</v>
      </c>
      <c r="I9" s="647"/>
      <c r="J9" s="647"/>
      <c r="K9" s="647"/>
      <c r="L9" s="690"/>
      <c r="M9" s="688" t="s">
        <v>7</v>
      </c>
      <c r="N9" s="647"/>
      <c r="O9" s="690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83"/>
      <c r="B10" s="691" t="s">
        <v>11</v>
      </c>
      <c r="C10" s="692" t="s">
        <v>12</v>
      </c>
      <c r="D10" s="14" t="s">
        <v>13</v>
      </c>
      <c r="E10" s="693" t="s">
        <v>14</v>
      </c>
      <c r="F10" s="694" t="s">
        <v>15</v>
      </c>
      <c r="G10" s="692" t="s">
        <v>16</v>
      </c>
      <c r="H10" s="695" t="s">
        <v>17</v>
      </c>
      <c r="I10" s="696" t="s">
        <v>18</v>
      </c>
      <c r="J10" s="696" t="s">
        <v>19</v>
      </c>
      <c r="K10" s="696" t="s">
        <v>20</v>
      </c>
      <c r="L10" s="697" t="s">
        <v>21</v>
      </c>
      <c r="M10" s="698" t="s">
        <v>22</v>
      </c>
      <c r="N10" s="696" t="s">
        <v>23</v>
      </c>
      <c r="O10" s="697" t="s">
        <v>24</v>
      </c>
      <c r="P10" s="699" t="s">
        <v>25</v>
      </c>
      <c r="Q10" s="700" t="s">
        <v>26</v>
      </c>
      <c r="R10" s="701" t="s">
        <v>27</v>
      </c>
      <c r="S10" s="700" t="s">
        <v>28</v>
      </c>
      <c r="T10" s="701" t="s">
        <v>29</v>
      </c>
      <c r="U10" s="700" t="s">
        <v>30</v>
      </c>
      <c r="V10" s="702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590" t="s">
        <v>32</v>
      </c>
      <c r="B11" s="703">
        <f t="shared" ref="B11:X11" si="0">SUM(B12:B15)</f>
        <v>168</v>
      </c>
      <c r="C11" s="704">
        <f t="shared" si="0"/>
        <v>95</v>
      </c>
      <c r="D11" s="705">
        <f t="shared" si="0"/>
        <v>0</v>
      </c>
      <c r="E11" s="706">
        <f t="shared" si="0"/>
        <v>0</v>
      </c>
      <c r="F11" s="706">
        <f t="shared" si="0"/>
        <v>2</v>
      </c>
      <c r="G11" s="704">
        <f t="shared" si="0"/>
        <v>14</v>
      </c>
      <c r="H11" s="706">
        <f t="shared" si="0"/>
        <v>148</v>
      </c>
      <c r="I11" s="703">
        <f t="shared" si="0"/>
        <v>37</v>
      </c>
      <c r="J11" s="703">
        <f t="shared" si="0"/>
        <v>111</v>
      </c>
      <c r="K11" s="703">
        <f t="shared" si="0"/>
        <v>0</v>
      </c>
      <c r="L11" s="704">
        <f t="shared" si="0"/>
        <v>0</v>
      </c>
      <c r="M11" s="705">
        <f t="shared" si="0"/>
        <v>20</v>
      </c>
      <c r="N11" s="703">
        <f t="shared" si="0"/>
        <v>1</v>
      </c>
      <c r="O11" s="704">
        <f t="shared" si="0"/>
        <v>19</v>
      </c>
      <c r="P11" s="705">
        <f t="shared" si="0"/>
        <v>1</v>
      </c>
      <c r="Q11" s="703">
        <f t="shared" si="0"/>
        <v>54</v>
      </c>
      <c r="R11" s="703">
        <f t="shared" si="0"/>
        <v>3</v>
      </c>
      <c r="S11" s="703">
        <f t="shared" si="0"/>
        <v>80</v>
      </c>
      <c r="T11" s="703">
        <f t="shared" si="0"/>
        <v>0</v>
      </c>
      <c r="U11" s="703">
        <f t="shared" si="0"/>
        <v>10</v>
      </c>
      <c r="V11" s="707">
        <f t="shared" ref="V11" si="1">SUM(V12:V15)</f>
        <v>53</v>
      </c>
      <c r="W11" s="706">
        <f t="shared" si="0"/>
        <v>0</v>
      </c>
      <c r="X11" s="708">
        <f t="shared" si="0"/>
        <v>7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56</v>
      </c>
      <c r="C12" s="236">
        <v>46</v>
      </c>
      <c r="D12" s="709">
        <v>0</v>
      </c>
      <c r="E12" s="36">
        <v>0</v>
      </c>
      <c r="F12" s="37">
        <v>0</v>
      </c>
      <c r="G12" s="38">
        <v>2</v>
      </c>
      <c r="H12" s="39">
        <f>SUM(I12:L12)</f>
        <v>36</v>
      </c>
      <c r="I12" s="40">
        <v>35</v>
      </c>
      <c r="J12" s="40">
        <v>1</v>
      </c>
      <c r="K12" s="40">
        <v>0</v>
      </c>
      <c r="L12" s="38">
        <v>0</v>
      </c>
      <c r="M12" s="41">
        <f>SUM(N12:O12)</f>
        <v>20</v>
      </c>
      <c r="N12" s="40">
        <v>1</v>
      </c>
      <c r="O12" s="38">
        <v>19</v>
      </c>
      <c r="P12" s="35">
        <v>1</v>
      </c>
      <c r="Q12" s="40">
        <v>52</v>
      </c>
      <c r="R12" s="40">
        <v>0</v>
      </c>
      <c r="S12" s="40">
        <v>0</v>
      </c>
      <c r="T12" s="36">
        <v>0</v>
      </c>
      <c r="U12" s="710">
        <v>3</v>
      </c>
      <c r="V12" s="235">
        <v>53</v>
      </c>
      <c r="W12" s="37">
        <v>0</v>
      </c>
      <c r="X12" s="42">
        <v>3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1</v>
      </c>
      <c r="C13" s="49">
        <v>1</v>
      </c>
      <c r="D13" s="48">
        <v>0</v>
      </c>
      <c r="E13" s="50">
        <v>0</v>
      </c>
      <c r="F13" s="51">
        <v>1</v>
      </c>
      <c r="G13" s="49">
        <v>0</v>
      </c>
      <c r="H13" s="52">
        <f>SUM(I13:L13)</f>
        <v>1</v>
      </c>
      <c r="I13" s="50">
        <v>1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2</v>
      </c>
      <c r="R13" s="40">
        <v>0</v>
      </c>
      <c r="S13" s="40">
        <v>2</v>
      </c>
      <c r="T13" s="40">
        <v>0</v>
      </c>
      <c r="U13" s="51">
        <v>1</v>
      </c>
      <c r="V13" s="54">
        <v>0</v>
      </c>
      <c r="W13" s="37">
        <v>0</v>
      </c>
      <c r="X13" s="42">
        <v>1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60</v>
      </c>
      <c r="C14" s="49">
        <v>8</v>
      </c>
      <c r="D14" s="48">
        <v>0</v>
      </c>
      <c r="E14" s="50">
        <v>0</v>
      </c>
      <c r="F14" s="51">
        <v>0</v>
      </c>
      <c r="G14" s="49">
        <v>4</v>
      </c>
      <c r="H14" s="52">
        <f>SUM(I14:L14)</f>
        <v>60</v>
      </c>
      <c r="I14" s="50">
        <v>1</v>
      </c>
      <c r="J14" s="50">
        <v>59</v>
      </c>
      <c r="K14" s="50">
        <v>0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0</v>
      </c>
      <c r="Q14" s="40">
        <v>0</v>
      </c>
      <c r="R14" s="40">
        <v>2</v>
      </c>
      <c r="S14" s="40">
        <v>30</v>
      </c>
      <c r="T14" s="40">
        <v>0</v>
      </c>
      <c r="U14" s="51">
        <v>3</v>
      </c>
      <c r="V14" s="54">
        <v>0</v>
      </c>
      <c r="W14" s="37">
        <v>0</v>
      </c>
      <c r="X14" s="42">
        <v>0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51</v>
      </c>
      <c r="C15" s="57">
        <v>40</v>
      </c>
      <c r="D15" s="56">
        <v>0</v>
      </c>
      <c r="E15" s="58">
        <v>0</v>
      </c>
      <c r="F15" s="59">
        <v>1</v>
      </c>
      <c r="G15" s="57">
        <v>8</v>
      </c>
      <c r="H15" s="60">
        <f>SUM(I15:L15)</f>
        <v>51</v>
      </c>
      <c r="I15" s="58">
        <v>0</v>
      </c>
      <c r="J15" s="58">
        <v>51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>
        <v>0</v>
      </c>
      <c r="R15" s="40">
        <v>1</v>
      </c>
      <c r="S15" s="40">
        <v>48</v>
      </c>
      <c r="T15" s="62">
        <v>0</v>
      </c>
      <c r="U15" s="59">
        <v>3</v>
      </c>
      <c r="V15" s="63">
        <v>0</v>
      </c>
      <c r="W15" s="37">
        <v>0</v>
      </c>
      <c r="X15" s="42">
        <v>3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12</v>
      </c>
      <c r="C16" s="66">
        <v>11</v>
      </c>
      <c r="D16" s="67"/>
      <c r="E16" s="68"/>
      <c r="F16" s="69"/>
      <c r="G16" s="70"/>
      <c r="H16" s="71">
        <f>SUM(I16:L16)</f>
        <v>12</v>
      </c>
      <c r="I16" s="72"/>
      <c r="J16" s="72"/>
      <c r="K16" s="72"/>
      <c r="L16" s="66">
        <v>12</v>
      </c>
      <c r="M16" s="73">
        <f>SUM(N16:O16)</f>
        <v>0</v>
      </c>
      <c r="N16" s="74"/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1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1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711" t="s">
        <v>47</v>
      </c>
      <c r="D23" s="644"/>
      <c r="E23" s="644"/>
      <c r="F23" s="644"/>
      <c r="G23" s="644"/>
      <c r="H23" s="644"/>
      <c r="I23" s="644"/>
      <c r="J23" s="644"/>
      <c r="K23" s="644"/>
      <c r="L23" s="712"/>
      <c r="M23" s="713" t="s">
        <v>48</v>
      </c>
      <c r="N23" s="609"/>
      <c r="O23" s="714"/>
      <c r="P23" s="713" t="s">
        <v>49</v>
      </c>
      <c r="Q23" s="715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42"/>
      <c r="B24" s="682"/>
      <c r="C24" s="698" t="s">
        <v>51</v>
      </c>
      <c r="D24" s="696" t="s">
        <v>52</v>
      </c>
      <c r="E24" s="696" t="s">
        <v>53</v>
      </c>
      <c r="F24" s="695" t="s">
        <v>54</v>
      </c>
      <c r="G24" s="696" t="s">
        <v>55</v>
      </c>
      <c r="H24" s="696" t="s">
        <v>56</v>
      </c>
      <c r="I24" s="695" t="s">
        <v>57</v>
      </c>
      <c r="J24" s="696" t="s">
        <v>58</v>
      </c>
      <c r="K24" s="695" t="s">
        <v>59</v>
      </c>
      <c r="L24" s="592" t="s">
        <v>60</v>
      </c>
      <c r="M24" s="698" t="s">
        <v>61</v>
      </c>
      <c r="N24" s="696" t="s">
        <v>62</v>
      </c>
      <c r="O24" s="697" t="s">
        <v>63</v>
      </c>
      <c r="P24" s="306" t="s">
        <v>64</v>
      </c>
      <c r="Q24" s="116" t="s">
        <v>65</v>
      </c>
      <c r="R24" s="607"/>
      <c r="S24" s="682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82"/>
      <c r="B25" s="117">
        <f t="shared" ref="B25:O25" si="3">SUM(B26:B28)</f>
        <v>1</v>
      </c>
      <c r="C25" s="716">
        <f t="shared" si="3"/>
        <v>0</v>
      </c>
      <c r="D25" s="717">
        <f t="shared" si="3"/>
        <v>0</v>
      </c>
      <c r="E25" s="717">
        <f t="shared" si="3"/>
        <v>1</v>
      </c>
      <c r="F25" s="717">
        <f t="shared" si="3"/>
        <v>0</v>
      </c>
      <c r="G25" s="717">
        <f t="shared" si="3"/>
        <v>0</v>
      </c>
      <c r="H25" s="717">
        <f t="shared" si="3"/>
        <v>0</v>
      </c>
      <c r="I25" s="717">
        <f t="shared" si="3"/>
        <v>0</v>
      </c>
      <c r="J25" s="717">
        <f t="shared" si="3"/>
        <v>0</v>
      </c>
      <c r="K25" s="717">
        <f t="shared" si="3"/>
        <v>0</v>
      </c>
      <c r="L25" s="718">
        <f t="shared" si="3"/>
        <v>0</v>
      </c>
      <c r="M25" s="716">
        <f t="shared" si="3"/>
        <v>0</v>
      </c>
      <c r="N25" s="717">
        <f t="shared" si="3"/>
        <v>0</v>
      </c>
      <c r="O25" s="718">
        <f t="shared" si="3"/>
        <v>0</v>
      </c>
      <c r="P25" s="121">
        <f>SUM(P26:P27)</f>
        <v>1</v>
      </c>
      <c r="Q25" s="719">
        <f>SUM(Q26:Q27)</f>
        <v>0</v>
      </c>
      <c r="R25" s="123">
        <f>SUM(R26:R28)</f>
        <v>1</v>
      </c>
      <c r="S25" s="117">
        <f>SUM(S26:S28)</f>
        <v>0</v>
      </c>
      <c r="T25" s="720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721" t="s">
        <v>66</v>
      </c>
      <c r="B26" s="722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709"/>
      <c r="N26" s="36"/>
      <c r="O26" s="236"/>
      <c r="P26" s="709"/>
      <c r="Q26" s="235"/>
      <c r="R26" s="723"/>
      <c r="S26" s="724"/>
      <c r="T26" s="723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1</v>
      </c>
      <c r="C27" s="48"/>
      <c r="D27" s="51"/>
      <c r="E27" s="50">
        <v>1</v>
      </c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>
        <v>1</v>
      </c>
      <c r="Q27" s="128"/>
      <c r="R27" s="97">
        <v>1</v>
      </c>
      <c r="S27" s="129">
        <v>0</v>
      </c>
      <c r="T27" s="97">
        <v>0</v>
      </c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535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593" t="s">
        <v>70</v>
      </c>
      <c r="B30" s="725" t="s">
        <v>71</v>
      </c>
      <c r="C30" s="725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721" t="s">
        <v>74</v>
      </c>
      <c r="B31" s="726">
        <v>85</v>
      </c>
      <c r="C31" s="726">
        <v>29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535" t="s">
        <v>75</v>
      </c>
      <c r="B32" s="538">
        <v>46</v>
      </c>
      <c r="C32" s="538">
        <v>32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727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728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713" t="s">
        <v>79</v>
      </c>
      <c r="D35" s="609"/>
      <c r="E35" s="609"/>
      <c r="F35" s="609"/>
      <c r="G35" s="609"/>
      <c r="H35" s="609"/>
      <c r="I35" s="609"/>
      <c r="J35" s="714"/>
      <c r="K35" s="729" t="s">
        <v>80</v>
      </c>
      <c r="L35" s="730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731"/>
      <c r="B36" s="732"/>
      <c r="C36" s="698" t="s">
        <v>81</v>
      </c>
      <c r="D36" s="698" t="s">
        <v>82</v>
      </c>
      <c r="E36" s="696" t="s">
        <v>83</v>
      </c>
      <c r="F36" s="696" t="s">
        <v>84</v>
      </c>
      <c r="G36" s="696" t="s">
        <v>85</v>
      </c>
      <c r="H36" s="696" t="s">
        <v>86</v>
      </c>
      <c r="I36" s="696" t="s">
        <v>87</v>
      </c>
      <c r="J36" s="697" t="s">
        <v>88</v>
      </c>
      <c r="K36" s="696" t="s">
        <v>89</v>
      </c>
      <c r="L36" s="697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733" t="s">
        <v>91</v>
      </c>
      <c r="B37" s="734">
        <f>SUM(C37:J37)</f>
        <v>171</v>
      </c>
      <c r="C37" s="709">
        <v>0</v>
      </c>
      <c r="D37" s="709">
        <v>0</v>
      </c>
      <c r="E37" s="36">
        <v>1</v>
      </c>
      <c r="F37" s="36">
        <v>2</v>
      </c>
      <c r="G37" s="36">
        <v>8</v>
      </c>
      <c r="H37" s="36">
        <v>35</v>
      </c>
      <c r="I37" s="36">
        <v>115</v>
      </c>
      <c r="J37" s="236">
        <v>10</v>
      </c>
      <c r="K37" s="36">
        <v>166</v>
      </c>
      <c r="L37" s="236">
        <v>8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735" t="s">
        <v>92</v>
      </c>
      <c r="B38" s="736">
        <f>SUM(C38:J38)</f>
        <v>1</v>
      </c>
      <c r="C38" s="154">
        <v>0</v>
      </c>
      <c r="D38" s="154">
        <v>0</v>
      </c>
      <c r="E38" s="155">
        <v>0</v>
      </c>
      <c r="F38" s="155">
        <v>0</v>
      </c>
      <c r="G38" s="155">
        <v>0</v>
      </c>
      <c r="H38" s="155">
        <v>0</v>
      </c>
      <c r="I38" s="155">
        <v>1</v>
      </c>
      <c r="J38" s="156">
        <v>0</v>
      </c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731"/>
      <c r="B41" s="732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733" t="s">
        <v>91</v>
      </c>
      <c r="B42" s="726">
        <v>4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>
        <v>0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590" t="s">
        <v>78</v>
      </c>
      <c r="B45" s="304" t="s">
        <v>95</v>
      </c>
      <c r="C45" s="592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737" t="s">
        <v>91</v>
      </c>
      <c r="B46" s="738">
        <v>1</v>
      </c>
      <c r="C46" s="739">
        <v>2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713" t="s">
        <v>100</v>
      </c>
      <c r="D48" s="609"/>
      <c r="E48" s="714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731"/>
      <c r="B49" s="731"/>
      <c r="C49" s="698" t="s">
        <v>101</v>
      </c>
      <c r="D49" s="740" t="s">
        <v>102</v>
      </c>
      <c r="E49" s="741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721" t="s">
        <v>104</v>
      </c>
      <c r="B50" s="742">
        <f>SUM(C50:E50)</f>
        <v>28</v>
      </c>
      <c r="C50" s="709">
        <v>0</v>
      </c>
      <c r="D50" s="36">
        <v>19</v>
      </c>
      <c r="E50" s="236">
        <v>9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590" t="s">
        <v>107</v>
      </c>
      <c r="B53" s="593" t="s">
        <v>108</v>
      </c>
      <c r="C53" s="591" t="s">
        <v>109</v>
      </c>
      <c r="D53" s="592" t="s">
        <v>9</v>
      </c>
      <c r="E53" s="593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743" t="s">
        <v>110</v>
      </c>
      <c r="B54" s="597">
        <v>138</v>
      </c>
      <c r="C54" s="595">
        <v>28</v>
      </c>
      <c r="D54" s="596">
        <v>1</v>
      </c>
      <c r="E54" s="596">
        <v>4</v>
      </c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134</v>
      </c>
      <c r="C55" s="182">
        <v>7</v>
      </c>
      <c r="D55" s="183">
        <v>1</v>
      </c>
      <c r="E55" s="183">
        <v>2</v>
      </c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115</v>
      </c>
      <c r="C56" s="185">
        <v>0</v>
      </c>
      <c r="D56" s="139"/>
      <c r="E56" s="139"/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713" t="s">
        <v>114</v>
      </c>
      <c r="G58" s="609"/>
      <c r="H58" s="609"/>
      <c r="I58" s="609"/>
      <c r="J58" s="609"/>
      <c r="K58" s="609"/>
      <c r="L58" s="609"/>
      <c r="M58" s="609"/>
      <c r="N58" s="609"/>
      <c r="O58" s="715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74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744"/>
      <c r="B60" s="605"/>
      <c r="C60" s="593" t="s">
        <v>120</v>
      </c>
      <c r="D60" s="305" t="s">
        <v>121</v>
      </c>
      <c r="E60" s="593" t="s">
        <v>122</v>
      </c>
      <c r="F60" s="698" t="s">
        <v>121</v>
      </c>
      <c r="G60" s="592" t="s">
        <v>122</v>
      </c>
      <c r="H60" s="698" t="s">
        <v>121</v>
      </c>
      <c r="I60" s="592" t="s">
        <v>122</v>
      </c>
      <c r="J60" s="698" t="s">
        <v>121</v>
      </c>
      <c r="K60" s="592" t="s">
        <v>122</v>
      </c>
      <c r="L60" s="698" t="s">
        <v>121</v>
      </c>
      <c r="M60" s="592" t="s">
        <v>122</v>
      </c>
      <c r="N60" s="698" t="s">
        <v>121</v>
      </c>
      <c r="O60" s="745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746">
        <f t="shared" ref="C61:C66" si="9">SUM(D61+E61)</f>
        <v>9</v>
      </c>
      <c r="D61" s="746">
        <f>SUM(F61+H61+J61+L61)</f>
        <v>5</v>
      </c>
      <c r="E61" s="747">
        <f>SUM(G61+I61+K61+M61)</f>
        <v>4</v>
      </c>
      <c r="F61" s="35">
        <v>4</v>
      </c>
      <c r="G61" s="38">
        <v>3</v>
      </c>
      <c r="H61" s="35">
        <v>1</v>
      </c>
      <c r="I61" s="38">
        <v>1</v>
      </c>
      <c r="J61" s="35"/>
      <c r="K61" s="38"/>
      <c r="L61" s="35"/>
      <c r="M61" s="38"/>
      <c r="N61" s="91"/>
      <c r="O61" s="90"/>
      <c r="P61" s="748">
        <v>0</v>
      </c>
      <c r="Q61" s="236">
        <v>0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749">
        <f t="shared" si="9"/>
        <v>23</v>
      </c>
      <c r="D62" s="192">
        <f>SUM(F62+H62+J62+L62)</f>
        <v>11</v>
      </c>
      <c r="E62" s="193">
        <f>SUM(G62+I62+K62+M62)</f>
        <v>12</v>
      </c>
      <c r="F62" s="230">
        <v>10</v>
      </c>
      <c r="G62" s="49">
        <v>11</v>
      </c>
      <c r="H62" s="230">
        <v>0</v>
      </c>
      <c r="I62" s="195">
        <v>1</v>
      </c>
      <c r="J62" s="230"/>
      <c r="K62" s="195"/>
      <c r="L62" s="48">
        <v>1</v>
      </c>
      <c r="M62" s="49"/>
      <c r="N62" s="231"/>
      <c r="O62" s="197"/>
      <c r="P62" s="198">
        <v>1</v>
      </c>
      <c r="Q62" s="49">
        <v>0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16</v>
      </c>
      <c r="D63" s="199">
        <f>SUM(F63+H63+J63+L63+N63)</f>
        <v>9</v>
      </c>
      <c r="E63" s="200">
        <f>SUM(G63+I63+K63+M63+O63)</f>
        <v>7</v>
      </c>
      <c r="F63" s="229">
        <v>9</v>
      </c>
      <c r="G63" s="434">
        <v>7</v>
      </c>
      <c r="H63" s="750"/>
      <c r="I63" s="751"/>
      <c r="J63" s="202"/>
      <c r="K63" s="203"/>
      <c r="L63" s="48"/>
      <c r="M63" s="49"/>
      <c r="N63" s="48"/>
      <c r="O63" s="128"/>
      <c r="P63" s="198">
        <v>0</v>
      </c>
      <c r="Q63" s="49">
        <v>2</v>
      </c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81" t="s">
        <v>126</v>
      </c>
      <c r="B64" s="681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29"/>
      <c r="K64" s="204"/>
      <c r="L64" s="230"/>
      <c r="M64" s="195"/>
      <c r="N64" s="230"/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0</v>
      </c>
      <c r="D65" s="199">
        <f t="shared" ref="D65:E66" si="10">SUM(J65+L65+N65)</f>
        <v>0</v>
      </c>
      <c r="E65" s="200">
        <f t="shared" si="10"/>
        <v>0</v>
      </c>
      <c r="F65" s="231"/>
      <c r="G65" s="197"/>
      <c r="H65" s="231"/>
      <c r="I65" s="197"/>
      <c r="J65" s="229"/>
      <c r="K65" s="204"/>
      <c r="L65" s="230"/>
      <c r="M65" s="195"/>
      <c r="N65" s="230"/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0</v>
      </c>
      <c r="D66" s="207">
        <f t="shared" si="10"/>
        <v>0</v>
      </c>
      <c r="E66" s="208">
        <f t="shared" si="10"/>
        <v>0</v>
      </c>
      <c r="F66" s="102"/>
      <c r="G66" s="101"/>
      <c r="H66" s="102"/>
      <c r="I66" s="101"/>
      <c r="J66" s="209"/>
      <c r="K66" s="210"/>
      <c r="L66" s="132"/>
      <c r="M66" s="134"/>
      <c r="N66" s="132"/>
      <c r="O66" s="211"/>
      <c r="P66" s="212">
        <v>0</v>
      </c>
      <c r="Q66" s="134">
        <v>0</v>
      </c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590" t="s">
        <v>130</v>
      </c>
      <c r="B68" s="591" t="s">
        <v>131</v>
      </c>
      <c r="C68" s="592" t="s">
        <v>9</v>
      </c>
      <c r="D68" s="593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594" t="s">
        <v>132</v>
      </c>
      <c r="B69" s="595">
        <v>20</v>
      </c>
      <c r="C69" s="596"/>
      <c r="D69" s="597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307" t="s">
        <v>133</v>
      </c>
      <c r="B70" s="219">
        <v>160</v>
      </c>
      <c r="C70" s="97"/>
      <c r="D70" s="129">
        <v>7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6</v>
      </c>
      <c r="C71" s="222"/>
      <c r="D71" s="223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1804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AED95552-88EC-49E2-8160-1D9AD43ED6AE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CDDF-A52C-4C47-B7A5-F5E74F20CF07}">
  <dimension ref="A1:DD202"/>
  <sheetViews>
    <sheetView workbookViewId="0">
      <selection activeCell="A6" sqref="A6:L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",[2]NOMBRE!B2," - ","( ",[2]NOMBRE!C2,[2]NOMBRE!D2,[2]NOMBRE!E2,[2]NOMBRE!F2,[2]NOMBRE!G2," )")</f>
        <v>COMUNA: LINARES - ( 07401 )</v>
      </c>
    </row>
    <row r="3" spans="1:108" ht="16.350000000000001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",[2]NOMBRE!B6," - ","( ",[2]NOMBRE!C6,[2]NOMBRE!D6," )")</f>
        <v>MES: ENERO - ( 01 )</v>
      </c>
    </row>
    <row r="5" spans="1:108" ht="16.350000000000001" customHeight="1" x14ac:dyDescent="0.2">
      <c r="A5" s="1" t="str">
        <f>CONCATENATE("AÑO: ",[2]NOMBRE!B7)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6"/>
      <c r="N7" s="1"/>
      <c r="O7" s="7"/>
      <c r="P7" s="7"/>
      <c r="Q7" s="7"/>
      <c r="R7" s="7"/>
    </row>
    <row r="8" spans="1:108" ht="36" customHeight="1" x14ac:dyDescent="0.2">
      <c r="A8" s="264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46" t="s">
        <v>4</v>
      </c>
      <c r="C9" s="659"/>
      <c r="D9" s="646" t="s">
        <v>5</v>
      </c>
      <c r="E9" s="647"/>
      <c r="F9" s="647"/>
      <c r="G9" s="658"/>
      <c r="H9" s="647" t="s">
        <v>6</v>
      </c>
      <c r="I9" s="647"/>
      <c r="J9" s="647"/>
      <c r="K9" s="647"/>
      <c r="L9" s="658"/>
      <c r="M9" s="646" t="s">
        <v>7</v>
      </c>
      <c r="N9" s="647"/>
      <c r="O9" s="658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29"/>
      <c r="B10" s="308" t="s">
        <v>11</v>
      </c>
      <c r="C10" s="309" t="s">
        <v>12</v>
      </c>
      <c r="D10" s="14" t="s">
        <v>13</v>
      </c>
      <c r="E10" s="310" t="s">
        <v>14</v>
      </c>
      <c r="F10" s="16" t="s">
        <v>15</v>
      </c>
      <c r="G10" s="309" t="s">
        <v>16</v>
      </c>
      <c r="H10" s="17" t="s">
        <v>17</v>
      </c>
      <c r="I10" s="311" t="s">
        <v>18</v>
      </c>
      <c r="J10" s="311" t="s">
        <v>19</v>
      </c>
      <c r="K10" s="311" t="s">
        <v>20</v>
      </c>
      <c r="L10" s="312" t="s">
        <v>21</v>
      </c>
      <c r="M10" s="313" t="s">
        <v>22</v>
      </c>
      <c r="N10" s="311" t="s">
        <v>23</v>
      </c>
      <c r="O10" s="312" t="s">
        <v>24</v>
      </c>
      <c r="P10" s="314" t="s">
        <v>25</v>
      </c>
      <c r="Q10" s="315" t="s">
        <v>26</v>
      </c>
      <c r="R10" s="23" t="s">
        <v>27</v>
      </c>
      <c r="S10" s="315" t="s">
        <v>28</v>
      </c>
      <c r="T10" s="23" t="s">
        <v>29</v>
      </c>
      <c r="U10" s="315" t="s">
        <v>30</v>
      </c>
      <c r="V10" s="24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213" t="s">
        <v>32</v>
      </c>
      <c r="B11" s="316">
        <f t="shared" ref="B11:X11" si="0">SUM(B12:B15)</f>
        <v>165</v>
      </c>
      <c r="C11" s="317">
        <f t="shared" si="0"/>
        <v>84</v>
      </c>
      <c r="D11" s="318">
        <f t="shared" si="0"/>
        <v>0</v>
      </c>
      <c r="E11" s="31">
        <f t="shared" si="0"/>
        <v>2</v>
      </c>
      <c r="F11" s="31">
        <f t="shared" si="0"/>
        <v>2</v>
      </c>
      <c r="G11" s="317">
        <f t="shared" si="0"/>
        <v>11</v>
      </c>
      <c r="H11" s="31">
        <f t="shared" si="0"/>
        <v>141</v>
      </c>
      <c r="I11" s="316">
        <f t="shared" si="0"/>
        <v>44</v>
      </c>
      <c r="J11" s="316">
        <f t="shared" si="0"/>
        <v>95</v>
      </c>
      <c r="K11" s="316">
        <f t="shared" si="0"/>
        <v>2</v>
      </c>
      <c r="L11" s="317">
        <f t="shared" si="0"/>
        <v>0</v>
      </c>
      <c r="M11" s="318">
        <f t="shared" si="0"/>
        <v>12</v>
      </c>
      <c r="N11" s="316">
        <f t="shared" si="0"/>
        <v>1</v>
      </c>
      <c r="O11" s="317">
        <f t="shared" si="0"/>
        <v>11</v>
      </c>
      <c r="P11" s="318">
        <f t="shared" si="0"/>
        <v>9</v>
      </c>
      <c r="Q11" s="316">
        <f t="shared" si="0"/>
        <v>140</v>
      </c>
      <c r="R11" s="316">
        <f t="shared" si="0"/>
        <v>0</v>
      </c>
      <c r="S11" s="316">
        <f t="shared" si="0"/>
        <v>0</v>
      </c>
      <c r="T11" s="316">
        <f t="shared" si="0"/>
        <v>0</v>
      </c>
      <c r="U11" s="316">
        <f t="shared" si="0"/>
        <v>0</v>
      </c>
      <c r="V11" s="32">
        <f t="shared" ref="V11" si="1">SUM(V12:V15)</f>
        <v>60</v>
      </c>
      <c r="W11" s="31">
        <f t="shared" si="0"/>
        <v>0</v>
      </c>
      <c r="X11" s="288">
        <f t="shared" si="0"/>
        <v>8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66</v>
      </c>
      <c r="C12" s="236">
        <v>55</v>
      </c>
      <c r="D12" s="319"/>
      <c r="E12" s="36"/>
      <c r="F12" s="37">
        <v>1</v>
      </c>
      <c r="G12" s="38">
        <v>4</v>
      </c>
      <c r="H12" s="39">
        <f>SUM(I12:L12)</f>
        <v>42</v>
      </c>
      <c r="I12" s="40">
        <v>40</v>
      </c>
      <c r="J12" s="40">
        <v>2</v>
      </c>
      <c r="K12" s="40"/>
      <c r="L12" s="38"/>
      <c r="M12" s="41">
        <f>SUM(N12:O12)</f>
        <v>12</v>
      </c>
      <c r="N12" s="40">
        <v>1</v>
      </c>
      <c r="O12" s="38">
        <v>11</v>
      </c>
      <c r="P12" s="35">
        <v>4</v>
      </c>
      <c r="Q12" s="40">
        <v>62</v>
      </c>
      <c r="R12" s="40"/>
      <c r="S12" s="40"/>
      <c r="T12" s="36">
        <v>0</v>
      </c>
      <c r="U12" s="258">
        <v>0</v>
      </c>
      <c r="V12" s="235">
        <v>60</v>
      </c>
      <c r="W12" s="37">
        <v>0</v>
      </c>
      <c r="X12" s="42">
        <v>2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4</v>
      </c>
      <c r="C13" s="49">
        <v>3</v>
      </c>
      <c r="D13" s="48"/>
      <c r="E13" s="50"/>
      <c r="F13" s="51"/>
      <c r="G13" s="49"/>
      <c r="H13" s="52">
        <f>SUM(I13:L13)</f>
        <v>4</v>
      </c>
      <c r="I13" s="50">
        <v>4</v>
      </c>
      <c r="J13" s="50">
        <v>0</v>
      </c>
      <c r="K13" s="50"/>
      <c r="L13" s="49"/>
      <c r="M13" s="53">
        <f>SUM(N13:O13)</f>
        <v>0</v>
      </c>
      <c r="N13" s="40"/>
      <c r="O13" s="38"/>
      <c r="P13" s="35">
        <v>0</v>
      </c>
      <c r="Q13" s="40">
        <v>1</v>
      </c>
      <c r="R13" s="40"/>
      <c r="S13" s="40"/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57</v>
      </c>
      <c r="C14" s="49">
        <v>6</v>
      </c>
      <c r="D14" s="48"/>
      <c r="E14" s="50"/>
      <c r="F14" s="51"/>
      <c r="G14" s="49"/>
      <c r="H14" s="52">
        <f>SUM(I14:L14)</f>
        <v>57</v>
      </c>
      <c r="I14" s="50"/>
      <c r="J14" s="50">
        <v>56</v>
      </c>
      <c r="K14" s="50">
        <v>1</v>
      </c>
      <c r="L14" s="49"/>
      <c r="M14" s="53">
        <f>SUM(N14:O14)</f>
        <v>0</v>
      </c>
      <c r="N14" s="40"/>
      <c r="O14" s="38"/>
      <c r="P14" s="35">
        <v>3</v>
      </c>
      <c r="Q14" s="40">
        <v>48</v>
      </c>
      <c r="R14" s="40"/>
      <c r="S14" s="40"/>
      <c r="T14" s="40">
        <v>0</v>
      </c>
      <c r="U14" s="51">
        <v>0</v>
      </c>
      <c r="V14" s="54">
        <v>0</v>
      </c>
      <c r="W14" s="37">
        <v>0</v>
      </c>
      <c r="X14" s="42">
        <v>2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38</v>
      </c>
      <c r="C15" s="57">
        <v>20</v>
      </c>
      <c r="D15" s="56"/>
      <c r="E15" s="58">
        <v>2</v>
      </c>
      <c r="F15" s="59">
        <v>1</v>
      </c>
      <c r="G15" s="57">
        <v>7</v>
      </c>
      <c r="H15" s="60">
        <f>SUM(I15:L15)</f>
        <v>38</v>
      </c>
      <c r="I15" s="58"/>
      <c r="J15" s="58">
        <v>37</v>
      </c>
      <c r="K15" s="58">
        <v>1</v>
      </c>
      <c r="L15" s="57"/>
      <c r="M15" s="61">
        <f>SUM(N15:O15)</f>
        <v>0</v>
      </c>
      <c r="N15" s="40"/>
      <c r="O15" s="38"/>
      <c r="P15" s="35">
        <v>2</v>
      </c>
      <c r="Q15" s="40">
        <v>29</v>
      </c>
      <c r="R15" s="40"/>
      <c r="S15" s="40"/>
      <c r="T15" s="62">
        <v>0</v>
      </c>
      <c r="U15" s="59">
        <v>0</v>
      </c>
      <c r="V15" s="63">
        <v>0</v>
      </c>
      <c r="W15" s="37">
        <v>0</v>
      </c>
      <c r="X15" s="42">
        <v>4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23</v>
      </c>
      <c r="C16" s="66">
        <v>23</v>
      </c>
      <c r="D16" s="67"/>
      <c r="E16" s="68"/>
      <c r="F16" s="69"/>
      <c r="G16" s="70"/>
      <c r="H16" s="71">
        <f>SUM(I16:L16)</f>
        <v>10</v>
      </c>
      <c r="I16" s="72"/>
      <c r="J16" s="72">
        <v>1</v>
      </c>
      <c r="K16" s="72">
        <v>7</v>
      </c>
      <c r="L16" s="66">
        <v>2</v>
      </c>
      <c r="M16" s="73">
        <f>SUM(N16:O16)</f>
        <v>13</v>
      </c>
      <c r="N16" s="74">
        <v>13</v>
      </c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0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/>
      <c r="X18" s="97"/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1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43" t="s">
        <v>47</v>
      </c>
      <c r="D23" s="644"/>
      <c r="E23" s="644"/>
      <c r="F23" s="644"/>
      <c r="G23" s="644"/>
      <c r="H23" s="644"/>
      <c r="I23" s="644"/>
      <c r="J23" s="644"/>
      <c r="K23" s="644"/>
      <c r="L23" s="657"/>
      <c r="M23" s="608" t="s">
        <v>48</v>
      </c>
      <c r="N23" s="609"/>
      <c r="O23" s="655"/>
      <c r="P23" s="608" t="s">
        <v>49</v>
      </c>
      <c r="Q23" s="610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42"/>
      <c r="B24" s="627"/>
      <c r="C24" s="313" t="s">
        <v>51</v>
      </c>
      <c r="D24" s="311" t="s">
        <v>52</v>
      </c>
      <c r="E24" s="311" t="s">
        <v>53</v>
      </c>
      <c r="F24" s="17" t="s">
        <v>54</v>
      </c>
      <c r="G24" s="311" t="s">
        <v>55</v>
      </c>
      <c r="H24" s="311" t="s">
        <v>56</v>
      </c>
      <c r="I24" s="17" t="s">
        <v>57</v>
      </c>
      <c r="J24" s="311" t="s">
        <v>58</v>
      </c>
      <c r="K24" s="17" t="s">
        <v>59</v>
      </c>
      <c r="L24" s="290" t="s">
        <v>60</v>
      </c>
      <c r="M24" s="313" t="s">
        <v>61</v>
      </c>
      <c r="N24" s="311" t="s">
        <v>62</v>
      </c>
      <c r="O24" s="312" t="s">
        <v>63</v>
      </c>
      <c r="P24" s="282" t="s">
        <v>64</v>
      </c>
      <c r="Q24" s="116" t="s">
        <v>65</v>
      </c>
      <c r="R24" s="607"/>
      <c r="S24" s="627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27"/>
      <c r="B25" s="117">
        <f t="shared" ref="B25:O25" si="3">SUM(B26:B28)</f>
        <v>0</v>
      </c>
      <c r="C25" s="320">
        <f t="shared" si="3"/>
        <v>0</v>
      </c>
      <c r="D25" s="321">
        <f t="shared" si="3"/>
        <v>0</v>
      </c>
      <c r="E25" s="321">
        <f t="shared" si="3"/>
        <v>0</v>
      </c>
      <c r="F25" s="321">
        <f t="shared" si="3"/>
        <v>0</v>
      </c>
      <c r="G25" s="321">
        <f t="shared" si="3"/>
        <v>0</v>
      </c>
      <c r="H25" s="321">
        <f t="shared" si="3"/>
        <v>0</v>
      </c>
      <c r="I25" s="321">
        <f t="shared" si="3"/>
        <v>0</v>
      </c>
      <c r="J25" s="321">
        <f t="shared" si="3"/>
        <v>0</v>
      </c>
      <c r="K25" s="321">
        <f t="shared" si="3"/>
        <v>0</v>
      </c>
      <c r="L25" s="322">
        <f t="shared" si="3"/>
        <v>0</v>
      </c>
      <c r="M25" s="320">
        <f t="shared" si="3"/>
        <v>0</v>
      </c>
      <c r="N25" s="321">
        <f t="shared" si="3"/>
        <v>0</v>
      </c>
      <c r="O25" s="322">
        <f t="shared" si="3"/>
        <v>0</v>
      </c>
      <c r="P25" s="121">
        <f>SUM(P26:P27)</f>
        <v>0</v>
      </c>
      <c r="Q25" s="122">
        <f>SUM(Q26:Q27)</f>
        <v>0</v>
      </c>
      <c r="R25" s="123">
        <f>SUM(R26:R28)</f>
        <v>0</v>
      </c>
      <c r="S25" s="117">
        <f>SUM(S26:S28)</f>
        <v>0</v>
      </c>
      <c r="T25" s="291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323" t="s">
        <v>66</v>
      </c>
      <c r="B26" s="324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319"/>
      <c r="N26" s="36"/>
      <c r="O26" s="236"/>
      <c r="P26" s="319"/>
      <c r="Q26" s="235"/>
      <c r="R26" s="325"/>
      <c r="S26" s="326"/>
      <c r="T26" s="325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8"/>
      <c r="R27" s="97"/>
      <c r="S27" s="129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30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216" t="s">
        <v>70</v>
      </c>
      <c r="B30" s="327" t="s">
        <v>71</v>
      </c>
      <c r="C30" s="327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323" t="s">
        <v>74</v>
      </c>
      <c r="B31" s="328">
        <v>87</v>
      </c>
      <c r="C31" s="328">
        <v>42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30" t="s">
        <v>75</v>
      </c>
      <c r="B32" s="146">
        <v>18</v>
      </c>
      <c r="C32" s="146">
        <v>4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56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08" t="s">
        <v>79</v>
      </c>
      <c r="D35" s="609"/>
      <c r="E35" s="609"/>
      <c r="F35" s="609"/>
      <c r="G35" s="609"/>
      <c r="H35" s="609"/>
      <c r="I35" s="609"/>
      <c r="J35" s="655"/>
      <c r="K35" s="624" t="s">
        <v>80</v>
      </c>
      <c r="L35" s="65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313" t="s">
        <v>81</v>
      </c>
      <c r="D36" s="313" t="s">
        <v>82</v>
      </c>
      <c r="E36" s="311" t="s">
        <v>83</v>
      </c>
      <c r="F36" s="311" t="s">
        <v>84</v>
      </c>
      <c r="G36" s="311" t="s">
        <v>85</v>
      </c>
      <c r="H36" s="311" t="s">
        <v>86</v>
      </c>
      <c r="I36" s="311" t="s">
        <v>87</v>
      </c>
      <c r="J36" s="312" t="s">
        <v>88</v>
      </c>
      <c r="K36" s="311" t="s">
        <v>89</v>
      </c>
      <c r="L36" s="312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329" t="s">
        <v>91</v>
      </c>
      <c r="B37" s="330">
        <f>SUM(C37:J37)</f>
        <v>163</v>
      </c>
      <c r="C37" s="319"/>
      <c r="D37" s="319"/>
      <c r="E37" s="36">
        <v>1</v>
      </c>
      <c r="F37" s="36">
        <v>1</v>
      </c>
      <c r="G37" s="36">
        <v>11</v>
      </c>
      <c r="H37" s="36">
        <v>24</v>
      </c>
      <c r="I37" s="36">
        <v>116</v>
      </c>
      <c r="J37" s="236">
        <v>10</v>
      </c>
      <c r="K37" s="36">
        <v>162</v>
      </c>
      <c r="L37" s="236">
        <v>2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3</v>
      </c>
      <c r="C38" s="154"/>
      <c r="D38" s="154"/>
      <c r="E38" s="155">
        <v>2</v>
      </c>
      <c r="F38" s="155"/>
      <c r="G38" s="155"/>
      <c r="H38" s="155">
        <v>1</v>
      </c>
      <c r="I38" s="155"/>
      <c r="J38" s="156"/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329" t="s">
        <v>91</v>
      </c>
      <c r="B42" s="328">
        <v>4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>
        <v>0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213" t="s">
        <v>78</v>
      </c>
      <c r="B45" s="286" t="s">
        <v>95</v>
      </c>
      <c r="C45" s="290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331" t="s">
        <v>91</v>
      </c>
      <c r="B46" s="332">
        <v>1</v>
      </c>
      <c r="C46" s="292">
        <v>1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08" t="s">
        <v>100</v>
      </c>
      <c r="D48" s="609"/>
      <c r="E48" s="655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313" t="s">
        <v>101</v>
      </c>
      <c r="D49" s="333" t="s">
        <v>102</v>
      </c>
      <c r="E49" s="334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323" t="s">
        <v>104</v>
      </c>
      <c r="B50" s="335">
        <f>SUM(C50:E50)</f>
        <v>14</v>
      </c>
      <c r="C50" s="319"/>
      <c r="D50" s="36">
        <v>8</v>
      </c>
      <c r="E50" s="236">
        <v>6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213" t="s">
        <v>107</v>
      </c>
      <c r="B53" s="216" t="s">
        <v>108</v>
      </c>
      <c r="C53" s="226" t="s">
        <v>109</v>
      </c>
      <c r="D53" s="290" t="s">
        <v>9</v>
      </c>
      <c r="E53" s="216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336" t="s">
        <v>110</v>
      </c>
      <c r="B54" s="302">
        <v>133</v>
      </c>
      <c r="C54" s="300">
        <v>32</v>
      </c>
      <c r="D54" s="227">
        <v>0</v>
      </c>
      <c r="E54" s="227">
        <v>8</v>
      </c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133</v>
      </c>
      <c r="C55" s="182">
        <v>9</v>
      </c>
      <c r="D55" s="183">
        <v>0</v>
      </c>
      <c r="E55" s="183">
        <v>8</v>
      </c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120</v>
      </c>
      <c r="C56" s="185">
        <v>0</v>
      </c>
      <c r="D56" s="139">
        <v>0</v>
      </c>
      <c r="E56" s="139">
        <v>1</v>
      </c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08" t="s">
        <v>114</v>
      </c>
      <c r="G58" s="609"/>
      <c r="H58" s="609"/>
      <c r="I58" s="609"/>
      <c r="J58" s="609"/>
      <c r="K58" s="609"/>
      <c r="L58" s="609"/>
      <c r="M58" s="609"/>
      <c r="N58" s="609"/>
      <c r="O58" s="610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216" t="s">
        <v>120</v>
      </c>
      <c r="D60" s="283" t="s">
        <v>121</v>
      </c>
      <c r="E60" s="216" t="s">
        <v>122</v>
      </c>
      <c r="F60" s="313" t="s">
        <v>121</v>
      </c>
      <c r="G60" s="290" t="s">
        <v>122</v>
      </c>
      <c r="H60" s="313" t="s">
        <v>121</v>
      </c>
      <c r="I60" s="290" t="s">
        <v>122</v>
      </c>
      <c r="J60" s="313" t="s">
        <v>121</v>
      </c>
      <c r="K60" s="290" t="s">
        <v>122</v>
      </c>
      <c r="L60" s="313" t="s">
        <v>121</v>
      </c>
      <c r="M60" s="290" t="s">
        <v>122</v>
      </c>
      <c r="N60" s="313" t="s">
        <v>121</v>
      </c>
      <c r="O60" s="284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337">
        <f t="shared" ref="C61:C66" si="9">SUM(D61+E61)</f>
        <v>9</v>
      </c>
      <c r="D61" s="337">
        <f>SUM(F61+H61+J61+L61)</f>
        <v>3</v>
      </c>
      <c r="E61" s="338">
        <f>SUM(G61+I61+K61+M61)</f>
        <v>6</v>
      </c>
      <c r="F61" s="35">
        <v>3</v>
      </c>
      <c r="G61" s="38">
        <v>5</v>
      </c>
      <c r="H61" s="35">
        <v>0</v>
      </c>
      <c r="I61" s="38">
        <v>1</v>
      </c>
      <c r="J61" s="35"/>
      <c r="K61" s="38"/>
      <c r="L61" s="35"/>
      <c r="M61" s="38"/>
      <c r="N61" s="91"/>
      <c r="O61" s="90"/>
      <c r="P61" s="339">
        <v>0</v>
      </c>
      <c r="Q61" s="236">
        <v>0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234">
        <f t="shared" si="9"/>
        <v>17</v>
      </c>
      <c r="D62" s="192">
        <f>SUM(F62+H62+J62+L62)</f>
        <v>7</v>
      </c>
      <c r="E62" s="193">
        <f>SUM(G62+I62+K62+M62)</f>
        <v>10</v>
      </c>
      <c r="F62" s="230">
        <v>6</v>
      </c>
      <c r="G62" s="49">
        <v>8</v>
      </c>
      <c r="H62" s="230">
        <v>1</v>
      </c>
      <c r="I62" s="195">
        <v>2</v>
      </c>
      <c r="J62" s="230"/>
      <c r="K62" s="195"/>
      <c r="L62" s="48"/>
      <c r="M62" s="49"/>
      <c r="N62" s="231"/>
      <c r="O62" s="197"/>
      <c r="P62" s="198">
        <v>0</v>
      </c>
      <c r="Q62" s="49">
        <v>1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0</v>
      </c>
      <c r="D63" s="199">
        <f>SUM(F63+H63+J63+L63+N63)</f>
        <v>0</v>
      </c>
      <c r="E63" s="200">
        <f>SUM(G63+I63+K63+M63+O63)</f>
        <v>0</v>
      </c>
      <c r="F63" s="229">
        <v>0</v>
      </c>
      <c r="G63" s="340">
        <v>0</v>
      </c>
      <c r="H63" s="232">
        <v>0</v>
      </c>
      <c r="I63" s="233">
        <v>0</v>
      </c>
      <c r="J63" s="202"/>
      <c r="K63" s="203"/>
      <c r="L63" s="48"/>
      <c r="M63" s="49"/>
      <c r="N63" s="48"/>
      <c r="O63" s="128"/>
      <c r="P63" s="198"/>
      <c r="Q63" s="49"/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53" t="s">
        <v>126</v>
      </c>
      <c r="B64" s="653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29"/>
      <c r="K64" s="204"/>
      <c r="L64" s="230"/>
      <c r="M64" s="195"/>
      <c r="N64" s="230"/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0</v>
      </c>
      <c r="D65" s="199">
        <f t="shared" ref="D65:E66" si="10">SUM(J65+L65+N65)</f>
        <v>0</v>
      </c>
      <c r="E65" s="200">
        <f t="shared" si="10"/>
        <v>0</v>
      </c>
      <c r="F65" s="231"/>
      <c r="G65" s="197"/>
      <c r="H65" s="231"/>
      <c r="I65" s="197"/>
      <c r="J65" s="229"/>
      <c r="K65" s="204"/>
      <c r="L65" s="230"/>
      <c r="M65" s="195"/>
      <c r="N65" s="230"/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0</v>
      </c>
      <c r="D66" s="207">
        <f t="shared" si="10"/>
        <v>0</v>
      </c>
      <c r="E66" s="208">
        <f t="shared" si="10"/>
        <v>0</v>
      </c>
      <c r="F66" s="102"/>
      <c r="G66" s="101"/>
      <c r="H66" s="102"/>
      <c r="I66" s="101"/>
      <c r="J66" s="209"/>
      <c r="K66" s="210"/>
      <c r="L66" s="132"/>
      <c r="M66" s="134"/>
      <c r="N66" s="132"/>
      <c r="O66" s="211"/>
      <c r="P66" s="212"/>
      <c r="Q66" s="134"/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213" t="s">
        <v>130</v>
      </c>
      <c r="B68" s="226" t="s">
        <v>131</v>
      </c>
      <c r="C68" s="290" t="s">
        <v>9</v>
      </c>
      <c r="D68" s="216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299" t="s">
        <v>132</v>
      </c>
      <c r="B69" s="300">
        <v>17</v>
      </c>
      <c r="C69" s="227"/>
      <c r="D69" s="302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85" t="s">
        <v>133</v>
      </c>
      <c r="B70" s="219">
        <v>133</v>
      </c>
      <c r="C70" s="97"/>
      <c r="D70" s="129">
        <v>6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3</v>
      </c>
      <c r="C71" s="222"/>
      <c r="D71" s="223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1673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249074A5-CC39-4A90-8BF1-DDD4B9DE4A1D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8B241-35FC-4E1A-B1C4-3961686D0F11}">
  <dimension ref="A1:DD202"/>
  <sheetViews>
    <sheetView workbookViewId="0">
      <selection activeCell="D5" sqref="D5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",[3]NOMBRE!B2," - ","( ",[3]NOMBRE!C2,[3]NOMBRE!D2,[3]NOMBRE!E2,[3]NOMBRE!F2,[3]NOMBRE!G2," )")</f>
        <v>COMUNA: LINARES - ( 07401 )</v>
      </c>
    </row>
    <row r="3" spans="1:108" ht="16.350000000000001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",[3]NOMBRE!B6," - ","( ",[3]NOMBRE!C6,[3]NOMBRE!D6," )")</f>
        <v>MES: FEBRERO - ( 02 )</v>
      </c>
    </row>
    <row r="5" spans="1:108" ht="16.350000000000001" customHeight="1" x14ac:dyDescent="0.2">
      <c r="A5" s="1" t="str">
        <f>CONCATENATE("AÑO: ",[3]NOMBRE!B7)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6"/>
      <c r="N7" s="1"/>
      <c r="O7" s="7"/>
      <c r="P7" s="7"/>
      <c r="Q7" s="7"/>
      <c r="R7" s="7"/>
    </row>
    <row r="8" spans="1:108" ht="36" customHeight="1" x14ac:dyDescent="0.2">
      <c r="A8" s="341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46" t="s">
        <v>4</v>
      </c>
      <c r="C9" s="659"/>
      <c r="D9" s="646" t="s">
        <v>5</v>
      </c>
      <c r="E9" s="647"/>
      <c r="F9" s="647"/>
      <c r="G9" s="658"/>
      <c r="H9" s="647" t="s">
        <v>6</v>
      </c>
      <c r="I9" s="647"/>
      <c r="J9" s="647"/>
      <c r="K9" s="647"/>
      <c r="L9" s="658"/>
      <c r="M9" s="646" t="s">
        <v>7</v>
      </c>
      <c r="N9" s="647"/>
      <c r="O9" s="658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29"/>
      <c r="B10" s="308" t="s">
        <v>11</v>
      </c>
      <c r="C10" s="309" t="s">
        <v>12</v>
      </c>
      <c r="D10" s="14" t="s">
        <v>13</v>
      </c>
      <c r="E10" s="310" t="s">
        <v>14</v>
      </c>
      <c r="F10" s="16" t="s">
        <v>15</v>
      </c>
      <c r="G10" s="309" t="s">
        <v>16</v>
      </c>
      <c r="H10" s="17" t="s">
        <v>17</v>
      </c>
      <c r="I10" s="311" t="s">
        <v>18</v>
      </c>
      <c r="J10" s="311" t="s">
        <v>19</v>
      </c>
      <c r="K10" s="311" t="s">
        <v>20</v>
      </c>
      <c r="L10" s="312" t="s">
        <v>21</v>
      </c>
      <c r="M10" s="313" t="s">
        <v>22</v>
      </c>
      <c r="N10" s="311" t="s">
        <v>23</v>
      </c>
      <c r="O10" s="312" t="s">
        <v>24</v>
      </c>
      <c r="P10" s="314" t="s">
        <v>25</v>
      </c>
      <c r="Q10" s="315" t="s">
        <v>26</v>
      </c>
      <c r="R10" s="23" t="s">
        <v>27</v>
      </c>
      <c r="S10" s="315" t="s">
        <v>28</v>
      </c>
      <c r="T10" s="23" t="s">
        <v>29</v>
      </c>
      <c r="U10" s="315" t="s">
        <v>30</v>
      </c>
      <c r="V10" s="24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213" t="s">
        <v>32</v>
      </c>
      <c r="B11" s="316">
        <f t="shared" ref="B11:X11" si="0">SUM(B12:B15)</f>
        <v>134</v>
      </c>
      <c r="C11" s="317">
        <f t="shared" si="0"/>
        <v>70</v>
      </c>
      <c r="D11" s="318">
        <f t="shared" si="0"/>
        <v>0</v>
      </c>
      <c r="E11" s="31">
        <f t="shared" si="0"/>
        <v>0</v>
      </c>
      <c r="F11" s="31">
        <f t="shared" si="0"/>
        <v>0</v>
      </c>
      <c r="G11" s="317">
        <f t="shared" si="0"/>
        <v>9</v>
      </c>
      <c r="H11" s="31">
        <f t="shared" si="0"/>
        <v>110</v>
      </c>
      <c r="I11" s="316">
        <f t="shared" si="0"/>
        <v>28</v>
      </c>
      <c r="J11" s="316">
        <f t="shared" si="0"/>
        <v>79</v>
      </c>
      <c r="K11" s="316">
        <f t="shared" si="0"/>
        <v>2</v>
      </c>
      <c r="L11" s="317">
        <f t="shared" si="0"/>
        <v>1</v>
      </c>
      <c r="M11" s="318">
        <f t="shared" si="0"/>
        <v>19</v>
      </c>
      <c r="N11" s="316">
        <f t="shared" si="0"/>
        <v>0</v>
      </c>
      <c r="O11" s="317">
        <f t="shared" si="0"/>
        <v>19</v>
      </c>
      <c r="P11" s="318">
        <f t="shared" si="0"/>
        <v>4</v>
      </c>
      <c r="Q11" s="316">
        <f t="shared" si="0"/>
        <v>115</v>
      </c>
      <c r="R11" s="316">
        <f t="shared" si="0"/>
        <v>5</v>
      </c>
      <c r="S11" s="316">
        <f t="shared" si="0"/>
        <v>67</v>
      </c>
      <c r="T11" s="316">
        <f t="shared" si="0"/>
        <v>0</v>
      </c>
      <c r="U11" s="316">
        <f t="shared" si="0"/>
        <v>5</v>
      </c>
      <c r="V11" s="32">
        <f t="shared" ref="V11" si="1">SUM(V12:V15)</f>
        <v>49</v>
      </c>
      <c r="W11" s="31">
        <f t="shared" si="0"/>
        <v>0</v>
      </c>
      <c r="X11" s="288">
        <f t="shared" si="0"/>
        <v>4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54</v>
      </c>
      <c r="C12" s="236">
        <v>47</v>
      </c>
      <c r="D12" s="319"/>
      <c r="E12" s="36"/>
      <c r="F12" s="37"/>
      <c r="G12" s="38">
        <v>4</v>
      </c>
      <c r="H12" s="39">
        <f>SUM(I12:L12)</f>
        <v>30</v>
      </c>
      <c r="I12" s="40">
        <v>28</v>
      </c>
      <c r="J12" s="40">
        <v>2</v>
      </c>
      <c r="K12" s="40"/>
      <c r="L12" s="38"/>
      <c r="M12" s="41">
        <f>SUM(N12:O12)</f>
        <v>19</v>
      </c>
      <c r="N12" s="40">
        <v>0</v>
      </c>
      <c r="O12" s="38">
        <v>19</v>
      </c>
      <c r="P12" s="35">
        <v>1</v>
      </c>
      <c r="Q12" s="40">
        <v>49</v>
      </c>
      <c r="R12" s="40"/>
      <c r="S12" s="40">
        <v>19</v>
      </c>
      <c r="T12" s="36">
        <v>0</v>
      </c>
      <c r="U12" s="258">
        <v>1</v>
      </c>
      <c r="V12" s="235">
        <v>49</v>
      </c>
      <c r="W12" s="37">
        <v>0</v>
      </c>
      <c r="X12" s="42">
        <v>4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1</v>
      </c>
      <c r="C13" s="49">
        <v>1</v>
      </c>
      <c r="D13" s="48"/>
      <c r="E13" s="50"/>
      <c r="F13" s="51"/>
      <c r="G13" s="49"/>
      <c r="H13" s="52">
        <f>SUM(I13:L13)</f>
        <v>1</v>
      </c>
      <c r="I13" s="50">
        <v>0</v>
      </c>
      <c r="J13" s="50"/>
      <c r="K13" s="50"/>
      <c r="L13" s="49">
        <v>1</v>
      </c>
      <c r="M13" s="53">
        <f>SUM(N13:O13)</f>
        <v>0</v>
      </c>
      <c r="N13" s="40"/>
      <c r="O13" s="38"/>
      <c r="P13" s="35">
        <v>0</v>
      </c>
      <c r="Q13" s="40"/>
      <c r="R13" s="40"/>
      <c r="S13" s="40"/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53</v>
      </c>
      <c r="C14" s="49">
        <v>8</v>
      </c>
      <c r="D14" s="48"/>
      <c r="E14" s="50"/>
      <c r="F14" s="51"/>
      <c r="G14" s="49">
        <v>2</v>
      </c>
      <c r="H14" s="52">
        <f>SUM(I14:L14)</f>
        <v>53</v>
      </c>
      <c r="I14" s="50">
        <v>0</v>
      </c>
      <c r="J14" s="50">
        <v>52</v>
      </c>
      <c r="K14" s="50">
        <v>1</v>
      </c>
      <c r="L14" s="49"/>
      <c r="M14" s="53">
        <f>SUM(N14:O14)</f>
        <v>0</v>
      </c>
      <c r="N14" s="40"/>
      <c r="O14" s="38"/>
      <c r="P14" s="35">
        <v>2</v>
      </c>
      <c r="Q14" s="40">
        <v>47</v>
      </c>
      <c r="R14" s="40">
        <v>2</v>
      </c>
      <c r="S14" s="40">
        <v>40</v>
      </c>
      <c r="T14" s="40">
        <v>0</v>
      </c>
      <c r="U14" s="51">
        <v>3</v>
      </c>
      <c r="V14" s="54">
        <v>0</v>
      </c>
      <c r="W14" s="37">
        <v>0</v>
      </c>
      <c r="X14" s="42">
        <v>0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26</v>
      </c>
      <c r="C15" s="57">
        <v>14</v>
      </c>
      <c r="D15" s="56"/>
      <c r="E15" s="58"/>
      <c r="F15" s="59"/>
      <c r="G15" s="57">
        <v>3</v>
      </c>
      <c r="H15" s="60">
        <f>SUM(I15:L15)</f>
        <v>26</v>
      </c>
      <c r="I15" s="58">
        <v>0</v>
      </c>
      <c r="J15" s="58">
        <v>25</v>
      </c>
      <c r="K15" s="58">
        <v>1</v>
      </c>
      <c r="L15" s="57"/>
      <c r="M15" s="61">
        <f>SUM(N15:O15)</f>
        <v>0</v>
      </c>
      <c r="N15" s="40"/>
      <c r="O15" s="38"/>
      <c r="P15" s="35">
        <v>1</v>
      </c>
      <c r="Q15" s="40">
        <v>19</v>
      </c>
      <c r="R15" s="40">
        <v>3</v>
      </c>
      <c r="S15" s="40">
        <v>8</v>
      </c>
      <c r="T15" s="62">
        <v>0</v>
      </c>
      <c r="U15" s="59">
        <v>1</v>
      </c>
      <c r="V15" s="63">
        <v>0</v>
      </c>
      <c r="W15" s="37">
        <v>0</v>
      </c>
      <c r="X15" s="42">
        <v>0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14</v>
      </c>
      <c r="C16" s="66">
        <v>11</v>
      </c>
      <c r="D16" s="67"/>
      <c r="E16" s="68"/>
      <c r="F16" s="69"/>
      <c r="G16" s="70"/>
      <c r="H16" s="71">
        <f>SUM(I16:L16)</f>
        <v>8</v>
      </c>
      <c r="I16" s="72"/>
      <c r="J16" s="72"/>
      <c r="K16" s="72">
        <v>7</v>
      </c>
      <c r="L16" s="66">
        <v>1</v>
      </c>
      <c r="M16" s="73">
        <f>SUM(N16:O16)</f>
        <v>6</v>
      </c>
      <c r="N16" s="74"/>
      <c r="O16" s="75">
        <v>6</v>
      </c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4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/>
      <c r="X18" s="97"/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43" t="s">
        <v>47</v>
      </c>
      <c r="D23" s="644"/>
      <c r="E23" s="644"/>
      <c r="F23" s="644"/>
      <c r="G23" s="644"/>
      <c r="H23" s="644"/>
      <c r="I23" s="644"/>
      <c r="J23" s="644"/>
      <c r="K23" s="644"/>
      <c r="L23" s="657"/>
      <c r="M23" s="608" t="s">
        <v>48</v>
      </c>
      <c r="N23" s="609"/>
      <c r="O23" s="655"/>
      <c r="P23" s="608" t="s">
        <v>49</v>
      </c>
      <c r="Q23" s="610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60"/>
      <c r="B24" s="627"/>
      <c r="C24" s="313" t="s">
        <v>51</v>
      </c>
      <c r="D24" s="311" t="s">
        <v>52</v>
      </c>
      <c r="E24" s="311" t="s">
        <v>53</v>
      </c>
      <c r="F24" s="17" t="s">
        <v>54</v>
      </c>
      <c r="G24" s="311" t="s">
        <v>55</v>
      </c>
      <c r="H24" s="311" t="s">
        <v>56</v>
      </c>
      <c r="I24" s="17" t="s">
        <v>57</v>
      </c>
      <c r="J24" s="311" t="s">
        <v>58</v>
      </c>
      <c r="K24" s="17" t="s">
        <v>59</v>
      </c>
      <c r="L24" s="290" t="s">
        <v>60</v>
      </c>
      <c r="M24" s="313" t="s">
        <v>61</v>
      </c>
      <c r="N24" s="311" t="s">
        <v>62</v>
      </c>
      <c r="O24" s="312" t="s">
        <v>63</v>
      </c>
      <c r="P24" s="282" t="s">
        <v>64</v>
      </c>
      <c r="Q24" s="116" t="s">
        <v>65</v>
      </c>
      <c r="R24" s="607"/>
      <c r="S24" s="627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27"/>
      <c r="B25" s="228">
        <f t="shared" ref="B25:O25" si="3">SUM(B26:B28)</f>
        <v>0</v>
      </c>
      <c r="C25" s="320">
        <f t="shared" si="3"/>
        <v>0</v>
      </c>
      <c r="D25" s="321">
        <f t="shared" si="3"/>
        <v>0</v>
      </c>
      <c r="E25" s="321">
        <f t="shared" si="3"/>
        <v>0</v>
      </c>
      <c r="F25" s="321">
        <f t="shared" si="3"/>
        <v>0</v>
      </c>
      <c r="G25" s="321">
        <f t="shared" si="3"/>
        <v>0</v>
      </c>
      <c r="H25" s="321">
        <f t="shared" si="3"/>
        <v>0</v>
      </c>
      <c r="I25" s="321">
        <f t="shared" si="3"/>
        <v>0</v>
      </c>
      <c r="J25" s="321">
        <f t="shared" si="3"/>
        <v>0</v>
      </c>
      <c r="K25" s="321">
        <f t="shared" si="3"/>
        <v>0</v>
      </c>
      <c r="L25" s="322">
        <f t="shared" si="3"/>
        <v>0</v>
      </c>
      <c r="M25" s="320">
        <f t="shared" si="3"/>
        <v>0</v>
      </c>
      <c r="N25" s="321">
        <f t="shared" si="3"/>
        <v>0</v>
      </c>
      <c r="O25" s="322">
        <f t="shared" si="3"/>
        <v>0</v>
      </c>
      <c r="P25" s="121">
        <f>SUM(P26:P27)</f>
        <v>0</v>
      </c>
      <c r="Q25" s="122">
        <f>SUM(Q26:Q27)</f>
        <v>0</v>
      </c>
      <c r="R25" s="123">
        <f>SUM(R26:R28)</f>
        <v>0</v>
      </c>
      <c r="S25" s="228">
        <f>SUM(S26:S28)</f>
        <v>0</v>
      </c>
      <c r="T25" s="291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323" t="s">
        <v>66</v>
      </c>
      <c r="B26" s="324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319"/>
      <c r="N26" s="36"/>
      <c r="O26" s="236"/>
      <c r="P26" s="319"/>
      <c r="Q26" s="235"/>
      <c r="R26" s="325"/>
      <c r="S26" s="326"/>
      <c r="T26" s="325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8"/>
      <c r="R27" s="97"/>
      <c r="S27" s="129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30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216" t="s">
        <v>70</v>
      </c>
      <c r="B30" s="327" t="s">
        <v>71</v>
      </c>
      <c r="C30" s="327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323" t="s">
        <v>74</v>
      </c>
      <c r="B31" s="328">
        <v>79</v>
      </c>
      <c r="C31" s="328">
        <v>35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30" t="s">
        <v>75</v>
      </c>
      <c r="B32" s="146">
        <v>5</v>
      </c>
      <c r="C32" s="146">
        <v>0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56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08" t="s">
        <v>79</v>
      </c>
      <c r="D35" s="609"/>
      <c r="E35" s="609"/>
      <c r="F35" s="609"/>
      <c r="G35" s="609"/>
      <c r="H35" s="609"/>
      <c r="I35" s="609"/>
      <c r="J35" s="655"/>
      <c r="K35" s="624" t="s">
        <v>80</v>
      </c>
      <c r="L35" s="65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313" t="s">
        <v>81</v>
      </c>
      <c r="D36" s="313" t="s">
        <v>82</v>
      </c>
      <c r="E36" s="311" t="s">
        <v>83</v>
      </c>
      <c r="F36" s="311" t="s">
        <v>84</v>
      </c>
      <c r="G36" s="311" t="s">
        <v>85</v>
      </c>
      <c r="H36" s="311" t="s">
        <v>86</v>
      </c>
      <c r="I36" s="311" t="s">
        <v>87</v>
      </c>
      <c r="J36" s="312" t="s">
        <v>88</v>
      </c>
      <c r="K36" s="311" t="s">
        <v>89</v>
      </c>
      <c r="L36" s="312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329" t="s">
        <v>91</v>
      </c>
      <c r="B37" s="330">
        <f>SUM(C37:J37)</f>
        <v>133</v>
      </c>
      <c r="C37" s="319"/>
      <c r="D37" s="319"/>
      <c r="E37" s="36"/>
      <c r="F37" s="36">
        <v>2</v>
      </c>
      <c r="G37" s="36">
        <v>7</v>
      </c>
      <c r="H37" s="36">
        <v>24</v>
      </c>
      <c r="I37" s="36">
        <v>90</v>
      </c>
      <c r="J37" s="236">
        <v>10</v>
      </c>
      <c r="K37" s="36">
        <v>132</v>
      </c>
      <c r="L37" s="236">
        <v>4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1</v>
      </c>
      <c r="C38" s="154"/>
      <c r="D38" s="154"/>
      <c r="E38" s="155"/>
      <c r="F38" s="155"/>
      <c r="G38" s="155"/>
      <c r="H38" s="155">
        <v>1</v>
      </c>
      <c r="I38" s="155"/>
      <c r="J38" s="156"/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329" t="s">
        <v>91</v>
      </c>
      <c r="B42" s="328">
        <v>1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/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213" t="s">
        <v>78</v>
      </c>
      <c r="B45" s="286" t="s">
        <v>95</v>
      </c>
      <c r="C45" s="290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331" t="s">
        <v>91</v>
      </c>
      <c r="B46" s="332">
        <v>0</v>
      </c>
      <c r="C46" s="292">
        <v>0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08" t="s">
        <v>100</v>
      </c>
      <c r="D48" s="609"/>
      <c r="E48" s="655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313" t="s">
        <v>101</v>
      </c>
      <c r="D49" s="333" t="s">
        <v>102</v>
      </c>
      <c r="E49" s="334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323" t="s">
        <v>104</v>
      </c>
      <c r="B50" s="335">
        <f>SUM(C50:E50)</f>
        <v>8</v>
      </c>
      <c r="C50" s="319"/>
      <c r="D50" s="36">
        <v>5</v>
      </c>
      <c r="E50" s="236">
        <v>3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213" t="s">
        <v>107</v>
      </c>
      <c r="B53" s="216" t="s">
        <v>108</v>
      </c>
      <c r="C53" s="226" t="s">
        <v>109</v>
      </c>
      <c r="D53" s="290" t="s">
        <v>9</v>
      </c>
      <c r="E53" s="216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336" t="s">
        <v>110</v>
      </c>
      <c r="B54" s="302">
        <v>126</v>
      </c>
      <c r="C54" s="300">
        <v>20</v>
      </c>
      <c r="D54" s="227">
        <v>0</v>
      </c>
      <c r="E54" s="227">
        <v>5</v>
      </c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123</v>
      </c>
      <c r="C55" s="182">
        <v>8</v>
      </c>
      <c r="D55" s="183">
        <v>0</v>
      </c>
      <c r="E55" s="183">
        <v>4</v>
      </c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108</v>
      </c>
      <c r="C56" s="185">
        <v>0</v>
      </c>
      <c r="D56" s="139">
        <v>0</v>
      </c>
      <c r="E56" s="139">
        <v>3</v>
      </c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08" t="s">
        <v>114</v>
      </c>
      <c r="G58" s="609"/>
      <c r="H58" s="609"/>
      <c r="I58" s="609"/>
      <c r="J58" s="609"/>
      <c r="K58" s="609"/>
      <c r="L58" s="609"/>
      <c r="M58" s="609"/>
      <c r="N58" s="609"/>
      <c r="O58" s="610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216" t="s">
        <v>120</v>
      </c>
      <c r="D60" s="283" t="s">
        <v>121</v>
      </c>
      <c r="E60" s="216" t="s">
        <v>122</v>
      </c>
      <c r="F60" s="313" t="s">
        <v>121</v>
      </c>
      <c r="G60" s="290" t="s">
        <v>122</v>
      </c>
      <c r="H60" s="313" t="s">
        <v>121</v>
      </c>
      <c r="I60" s="290" t="s">
        <v>122</v>
      </c>
      <c r="J60" s="313" t="s">
        <v>121</v>
      </c>
      <c r="K60" s="290" t="s">
        <v>122</v>
      </c>
      <c r="L60" s="313" t="s">
        <v>121</v>
      </c>
      <c r="M60" s="290" t="s">
        <v>122</v>
      </c>
      <c r="N60" s="313" t="s">
        <v>121</v>
      </c>
      <c r="O60" s="284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337">
        <f t="shared" ref="C61:C66" si="9">SUM(D61+E61)</f>
        <v>7</v>
      </c>
      <c r="D61" s="337">
        <f>SUM(F61+H61+J61+L61)</f>
        <v>6</v>
      </c>
      <c r="E61" s="338">
        <f>SUM(G61+I61+K61+M61)</f>
        <v>1</v>
      </c>
      <c r="F61" s="35">
        <v>6</v>
      </c>
      <c r="G61" s="38">
        <v>1</v>
      </c>
      <c r="H61" s="35">
        <v>0</v>
      </c>
      <c r="I61" s="38">
        <v>0</v>
      </c>
      <c r="J61" s="35"/>
      <c r="K61" s="38"/>
      <c r="L61" s="35"/>
      <c r="M61" s="38"/>
      <c r="N61" s="91"/>
      <c r="O61" s="90"/>
      <c r="P61" s="339">
        <v>0</v>
      </c>
      <c r="Q61" s="236">
        <v>0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234">
        <f t="shared" si="9"/>
        <v>12</v>
      </c>
      <c r="D62" s="192">
        <f>SUM(F62+H62+J62+L62)</f>
        <v>5</v>
      </c>
      <c r="E62" s="193">
        <f>SUM(G62+I62+K62+M62)</f>
        <v>7</v>
      </c>
      <c r="F62" s="230">
        <v>2</v>
      </c>
      <c r="G62" s="49">
        <v>6</v>
      </c>
      <c r="H62" s="230">
        <v>3</v>
      </c>
      <c r="I62" s="195">
        <v>1</v>
      </c>
      <c r="J62" s="230"/>
      <c r="K62" s="195"/>
      <c r="L62" s="48"/>
      <c r="M62" s="49"/>
      <c r="N62" s="231"/>
      <c r="O62" s="197"/>
      <c r="P62" s="198">
        <v>0</v>
      </c>
      <c r="Q62" s="49">
        <v>1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0</v>
      </c>
      <c r="D63" s="199">
        <f>SUM(F63+H63+J63+L63+N63)</f>
        <v>0</v>
      </c>
      <c r="E63" s="200">
        <f>SUM(G63+I63+K63+M63+O63)</f>
        <v>0</v>
      </c>
      <c r="F63" s="229"/>
      <c r="G63" s="342"/>
      <c r="H63" s="232"/>
      <c r="I63" s="233"/>
      <c r="J63" s="202"/>
      <c r="K63" s="203"/>
      <c r="L63" s="48"/>
      <c r="M63" s="49"/>
      <c r="N63" s="48"/>
      <c r="O63" s="128"/>
      <c r="P63" s="198"/>
      <c r="Q63" s="49"/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53" t="s">
        <v>126</v>
      </c>
      <c r="B64" s="653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29"/>
      <c r="K64" s="204"/>
      <c r="L64" s="230"/>
      <c r="M64" s="195"/>
      <c r="N64" s="230"/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0</v>
      </c>
      <c r="D65" s="199">
        <f t="shared" ref="D65:E66" si="10">SUM(J65+L65+N65)</f>
        <v>0</v>
      </c>
      <c r="E65" s="200">
        <f t="shared" si="10"/>
        <v>0</v>
      </c>
      <c r="F65" s="231"/>
      <c r="G65" s="197"/>
      <c r="H65" s="231"/>
      <c r="I65" s="197"/>
      <c r="J65" s="229"/>
      <c r="K65" s="204"/>
      <c r="L65" s="230"/>
      <c r="M65" s="195"/>
      <c r="N65" s="230"/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0</v>
      </c>
      <c r="D66" s="207">
        <f t="shared" si="10"/>
        <v>0</v>
      </c>
      <c r="E66" s="208">
        <f t="shared" si="10"/>
        <v>0</v>
      </c>
      <c r="F66" s="102"/>
      <c r="G66" s="101"/>
      <c r="H66" s="102"/>
      <c r="I66" s="101"/>
      <c r="J66" s="209"/>
      <c r="K66" s="210"/>
      <c r="L66" s="132"/>
      <c r="M66" s="134"/>
      <c r="N66" s="132"/>
      <c r="O66" s="211"/>
      <c r="P66" s="212"/>
      <c r="Q66" s="134"/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213" t="s">
        <v>130</v>
      </c>
      <c r="B68" s="226" t="s">
        <v>131</v>
      </c>
      <c r="C68" s="290" t="s">
        <v>9</v>
      </c>
      <c r="D68" s="216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299" t="s">
        <v>132</v>
      </c>
      <c r="B69" s="300">
        <v>19</v>
      </c>
      <c r="C69" s="227">
        <v>0</v>
      </c>
      <c r="D69" s="302">
        <v>0</v>
      </c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85" t="s">
        <v>133</v>
      </c>
      <c r="B70" s="219">
        <v>129</v>
      </c>
      <c r="C70" s="97">
        <v>0</v>
      </c>
      <c r="D70" s="129">
        <v>5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8</v>
      </c>
      <c r="C71" s="222">
        <v>0</v>
      </c>
      <c r="D71" s="223">
        <v>0</v>
      </c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1502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8055E517-62B5-49FE-B442-1C159429883F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50A7-602A-40D3-9050-3A312F11DA12}">
  <dimension ref="A1:DD202"/>
  <sheetViews>
    <sheetView workbookViewId="0">
      <selection activeCell="A6" sqref="A6:L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",[4]NOMBRE!B2," - ","( ",[4]NOMBRE!C2,[4]NOMBRE!D2,[4]NOMBRE!E2,[4]NOMBRE!F2,[4]NOMBRE!G2," )")</f>
        <v>COMUNA: LINARES - ( 07401 )</v>
      </c>
    </row>
    <row r="3" spans="1:108" ht="16.350000000000001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",[4]NOMBRE!B6," - ","( ",[4]NOMBRE!C6,[4]NOMBRE!D6," )")</f>
        <v>MES: MARZO - ( 03 )</v>
      </c>
    </row>
    <row r="5" spans="1:108" ht="16.350000000000001" customHeight="1" x14ac:dyDescent="0.2">
      <c r="A5" s="1" t="str">
        <f>CONCATENATE("AÑO: ",[4]NOMBRE!B7)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6"/>
      <c r="N7" s="1"/>
      <c r="O7" s="7"/>
      <c r="P7" s="7"/>
      <c r="Q7" s="7"/>
      <c r="R7" s="7"/>
    </row>
    <row r="8" spans="1:108" ht="36" customHeight="1" x14ac:dyDescent="0.2">
      <c r="A8" s="341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68" t="s">
        <v>4</v>
      </c>
      <c r="C9" s="670"/>
      <c r="D9" s="668" t="s">
        <v>5</v>
      </c>
      <c r="E9" s="647"/>
      <c r="F9" s="647"/>
      <c r="G9" s="669"/>
      <c r="H9" s="647" t="s">
        <v>6</v>
      </c>
      <c r="I9" s="647"/>
      <c r="J9" s="647"/>
      <c r="K9" s="647"/>
      <c r="L9" s="669"/>
      <c r="M9" s="668" t="s">
        <v>7</v>
      </c>
      <c r="N9" s="647"/>
      <c r="O9" s="669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29"/>
      <c r="B10" s="343" t="s">
        <v>11</v>
      </c>
      <c r="C10" s="344" t="s">
        <v>12</v>
      </c>
      <c r="D10" s="14" t="s">
        <v>13</v>
      </c>
      <c r="E10" s="345" t="s">
        <v>14</v>
      </c>
      <c r="F10" s="346" t="s">
        <v>15</v>
      </c>
      <c r="G10" s="344" t="s">
        <v>16</v>
      </c>
      <c r="H10" s="347" t="s">
        <v>17</v>
      </c>
      <c r="I10" s="348" t="s">
        <v>18</v>
      </c>
      <c r="J10" s="348" t="s">
        <v>19</v>
      </c>
      <c r="K10" s="348" t="s">
        <v>20</v>
      </c>
      <c r="L10" s="349" t="s">
        <v>21</v>
      </c>
      <c r="M10" s="350" t="s">
        <v>22</v>
      </c>
      <c r="N10" s="348" t="s">
        <v>23</v>
      </c>
      <c r="O10" s="349" t="s">
        <v>24</v>
      </c>
      <c r="P10" s="351" t="s">
        <v>25</v>
      </c>
      <c r="Q10" s="352" t="s">
        <v>26</v>
      </c>
      <c r="R10" s="353" t="s">
        <v>27</v>
      </c>
      <c r="S10" s="352" t="s">
        <v>28</v>
      </c>
      <c r="T10" s="353" t="s">
        <v>29</v>
      </c>
      <c r="U10" s="352" t="s">
        <v>30</v>
      </c>
      <c r="V10" s="354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355" t="s">
        <v>32</v>
      </c>
      <c r="B11" s="356">
        <f t="shared" ref="B11:X11" si="0">SUM(B12:B15)</f>
        <v>152</v>
      </c>
      <c r="C11" s="357">
        <f t="shared" si="0"/>
        <v>85</v>
      </c>
      <c r="D11" s="358">
        <f t="shared" si="0"/>
        <v>0</v>
      </c>
      <c r="E11" s="359">
        <f t="shared" si="0"/>
        <v>0</v>
      </c>
      <c r="F11" s="359">
        <f t="shared" si="0"/>
        <v>1</v>
      </c>
      <c r="G11" s="357">
        <f t="shared" si="0"/>
        <v>14</v>
      </c>
      <c r="H11" s="359">
        <f t="shared" si="0"/>
        <v>125</v>
      </c>
      <c r="I11" s="356">
        <f t="shared" si="0"/>
        <v>36</v>
      </c>
      <c r="J11" s="356">
        <f t="shared" si="0"/>
        <v>86</v>
      </c>
      <c r="K11" s="356">
        <f t="shared" si="0"/>
        <v>3</v>
      </c>
      <c r="L11" s="357">
        <f t="shared" si="0"/>
        <v>0</v>
      </c>
      <c r="M11" s="358">
        <f t="shared" si="0"/>
        <v>11</v>
      </c>
      <c r="N11" s="356">
        <f t="shared" si="0"/>
        <v>1</v>
      </c>
      <c r="O11" s="357">
        <f t="shared" si="0"/>
        <v>10</v>
      </c>
      <c r="P11" s="358">
        <f t="shared" si="0"/>
        <v>7</v>
      </c>
      <c r="Q11" s="356">
        <f t="shared" si="0"/>
        <v>135</v>
      </c>
      <c r="R11" s="356">
        <f t="shared" si="0"/>
        <v>2</v>
      </c>
      <c r="S11" s="356">
        <f t="shared" si="0"/>
        <v>90</v>
      </c>
      <c r="T11" s="356">
        <f t="shared" si="0"/>
        <v>0</v>
      </c>
      <c r="U11" s="356">
        <f t="shared" si="0"/>
        <v>6</v>
      </c>
      <c r="V11" s="360">
        <f t="shared" ref="V11" si="1">SUM(V12:V15)</f>
        <v>55</v>
      </c>
      <c r="W11" s="359">
        <f t="shared" si="0"/>
        <v>0</v>
      </c>
      <c r="X11" s="361">
        <f t="shared" si="0"/>
        <v>4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63</v>
      </c>
      <c r="C12" s="236">
        <v>55</v>
      </c>
      <c r="D12" s="319"/>
      <c r="E12" s="36"/>
      <c r="F12" s="37"/>
      <c r="G12" s="38">
        <v>9</v>
      </c>
      <c r="H12" s="39">
        <f>SUM(I12:L12)</f>
        <v>37</v>
      </c>
      <c r="I12" s="40">
        <v>36</v>
      </c>
      <c r="J12" s="40">
        <v>1</v>
      </c>
      <c r="K12" s="40"/>
      <c r="L12" s="38"/>
      <c r="M12" s="41">
        <f>SUM(N12:O12)</f>
        <v>11</v>
      </c>
      <c r="N12" s="40">
        <v>1</v>
      </c>
      <c r="O12" s="38">
        <v>10</v>
      </c>
      <c r="P12" s="35">
        <v>5</v>
      </c>
      <c r="Q12" s="40">
        <v>55</v>
      </c>
      <c r="R12" s="40">
        <v>1</v>
      </c>
      <c r="S12" s="40">
        <v>31</v>
      </c>
      <c r="T12" s="36">
        <v>0</v>
      </c>
      <c r="U12" s="362">
        <v>1</v>
      </c>
      <c r="V12" s="235">
        <v>54</v>
      </c>
      <c r="W12" s="37">
        <v>0</v>
      </c>
      <c r="X12" s="42">
        <v>4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1</v>
      </c>
      <c r="C13" s="49">
        <v>1</v>
      </c>
      <c r="D13" s="48"/>
      <c r="E13" s="50"/>
      <c r="F13" s="51"/>
      <c r="G13" s="49">
        <v>1</v>
      </c>
      <c r="H13" s="52">
        <f>SUM(I13:L13)</f>
        <v>0</v>
      </c>
      <c r="I13" s="50"/>
      <c r="J13" s="50"/>
      <c r="K13" s="50"/>
      <c r="L13" s="49"/>
      <c r="M13" s="53">
        <f>SUM(N13:O13)</f>
        <v>0</v>
      </c>
      <c r="N13" s="40"/>
      <c r="O13" s="38"/>
      <c r="P13" s="35"/>
      <c r="Q13" s="40">
        <v>1</v>
      </c>
      <c r="R13" s="40"/>
      <c r="S13" s="40"/>
      <c r="T13" s="40">
        <v>0</v>
      </c>
      <c r="U13" s="51">
        <v>0</v>
      </c>
      <c r="V13" s="54">
        <v>1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63</v>
      </c>
      <c r="C14" s="49">
        <v>14</v>
      </c>
      <c r="D14" s="48"/>
      <c r="E14" s="50"/>
      <c r="F14" s="51">
        <v>1</v>
      </c>
      <c r="G14" s="49">
        <v>2</v>
      </c>
      <c r="H14" s="52">
        <f>SUM(I14:L14)</f>
        <v>63</v>
      </c>
      <c r="I14" s="50"/>
      <c r="J14" s="50">
        <v>62</v>
      </c>
      <c r="K14" s="50">
        <v>1</v>
      </c>
      <c r="L14" s="49"/>
      <c r="M14" s="53">
        <f>SUM(N14:O14)</f>
        <v>0</v>
      </c>
      <c r="N14" s="40"/>
      <c r="O14" s="38"/>
      <c r="P14" s="35">
        <v>1</v>
      </c>
      <c r="Q14" s="40">
        <v>58</v>
      </c>
      <c r="R14" s="40"/>
      <c r="S14" s="40">
        <v>46</v>
      </c>
      <c r="T14" s="40">
        <v>0</v>
      </c>
      <c r="U14" s="51">
        <v>3</v>
      </c>
      <c r="V14" s="54">
        <v>0</v>
      </c>
      <c r="W14" s="37">
        <v>0</v>
      </c>
      <c r="X14" s="42">
        <v>0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25</v>
      </c>
      <c r="C15" s="57">
        <v>15</v>
      </c>
      <c r="D15" s="56"/>
      <c r="E15" s="58"/>
      <c r="F15" s="59"/>
      <c r="G15" s="57">
        <v>2</v>
      </c>
      <c r="H15" s="60">
        <f>SUM(I15:L15)</f>
        <v>25</v>
      </c>
      <c r="I15" s="58"/>
      <c r="J15" s="58">
        <v>23</v>
      </c>
      <c r="K15" s="58">
        <v>2</v>
      </c>
      <c r="L15" s="57"/>
      <c r="M15" s="61">
        <f>SUM(N15:O15)</f>
        <v>0</v>
      </c>
      <c r="N15" s="40"/>
      <c r="O15" s="38"/>
      <c r="P15" s="35">
        <v>1</v>
      </c>
      <c r="Q15" s="40">
        <v>21</v>
      </c>
      <c r="R15" s="40">
        <v>1</v>
      </c>
      <c r="S15" s="40">
        <v>13</v>
      </c>
      <c r="T15" s="62">
        <v>0</v>
      </c>
      <c r="U15" s="59">
        <v>2</v>
      </c>
      <c r="V15" s="63">
        <v>0</v>
      </c>
      <c r="W15" s="37">
        <v>0</v>
      </c>
      <c r="X15" s="42">
        <v>0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14</v>
      </c>
      <c r="C16" s="66">
        <v>14</v>
      </c>
      <c r="D16" s="67"/>
      <c r="E16" s="68"/>
      <c r="F16" s="69"/>
      <c r="G16" s="70"/>
      <c r="H16" s="71">
        <f>SUM(I16:L16)</f>
        <v>14</v>
      </c>
      <c r="I16" s="72"/>
      <c r="J16" s="72">
        <v>5</v>
      </c>
      <c r="K16" s="72">
        <v>7</v>
      </c>
      <c r="L16" s="66">
        <v>2</v>
      </c>
      <c r="M16" s="73">
        <f>SUM(N16:O16)</f>
        <v>0</v>
      </c>
      <c r="N16" s="74"/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3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/>
      <c r="X18" s="97"/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66" t="s">
        <v>47</v>
      </c>
      <c r="D23" s="644"/>
      <c r="E23" s="644"/>
      <c r="F23" s="644"/>
      <c r="G23" s="644"/>
      <c r="H23" s="644"/>
      <c r="I23" s="644"/>
      <c r="J23" s="644"/>
      <c r="K23" s="644"/>
      <c r="L23" s="667"/>
      <c r="M23" s="661" t="s">
        <v>48</v>
      </c>
      <c r="N23" s="609"/>
      <c r="O23" s="665"/>
      <c r="P23" s="661" t="s">
        <v>49</v>
      </c>
      <c r="Q23" s="662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60"/>
      <c r="B24" s="627"/>
      <c r="C24" s="350" t="s">
        <v>51</v>
      </c>
      <c r="D24" s="348" t="s">
        <v>52</v>
      </c>
      <c r="E24" s="348" t="s">
        <v>53</v>
      </c>
      <c r="F24" s="347" t="s">
        <v>54</v>
      </c>
      <c r="G24" s="348" t="s">
        <v>55</v>
      </c>
      <c r="H24" s="348" t="s">
        <v>56</v>
      </c>
      <c r="I24" s="347" t="s">
        <v>57</v>
      </c>
      <c r="J24" s="348" t="s">
        <v>58</v>
      </c>
      <c r="K24" s="347" t="s">
        <v>59</v>
      </c>
      <c r="L24" s="363" t="s">
        <v>60</v>
      </c>
      <c r="M24" s="350" t="s">
        <v>61</v>
      </c>
      <c r="N24" s="348" t="s">
        <v>62</v>
      </c>
      <c r="O24" s="349" t="s">
        <v>63</v>
      </c>
      <c r="P24" s="282" t="s">
        <v>64</v>
      </c>
      <c r="Q24" s="116" t="s">
        <v>65</v>
      </c>
      <c r="R24" s="607"/>
      <c r="S24" s="627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27"/>
      <c r="B25" s="228">
        <f t="shared" ref="B25:O25" si="3">SUM(B26:B28)</f>
        <v>1</v>
      </c>
      <c r="C25" s="364">
        <f t="shared" si="3"/>
        <v>0</v>
      </c>
      <c r="D25" s="365">
        <f t="shared" si="3"/>
        <v>0</v>
      </c>
      <c r="E25" s="365">
        <f t="shared" si="3"/>
        <v>0</v>
      </c>
      <c r="F25" s="365">
        <f t="shared" si="3"/>
        <v>0</v>
      </c>
      <c r="G25" s="365">
        <f t="shared" si="3"/>
        <v>0</v>
      </c>
      <c r="H25" s="365">
        <f t="shared" si="3"/>
        <v>0</v>
      </c>
      <c r="I25" s="365">
        <f t="shared" si="3"/>
        <v>1</v>
      </c>
      <c r="J25" s="365">
        <f t="shared" si="3"/>
        <v>0</v>
      </c>
      <c r="K25" s="365">
        <f t="shared" si="3"/>
        <v>0</v>
      </c>
      <c r="L25" s="366">
        <f t="shared" si="3"/>
        <v>0</v>
      </c>
      <c r="M25" s="364">
        <f t="shared" si="3"/>
        <v>0</v>
      </c>
      <c r="N25" s="365">
        <f t="shared" si="3"/>
        <v>0</v>
      </c>
      <c r="O25" s="366">
        <f t="shared" si="3"/>
        <v>1</v>
      </c>
      <c r="P25" s="121">
        <f>SUM(P26:P27)</f>
        <v>0</v>
      </c>
      <c r="Q25" s="367">
        <f>SUM(Q26:Q27)</f>
        <v>0</v>
      </c>
      <c r="R25" s="123">
        <f>SUM(R26:R28)</f>
        <v>1</v>
      </c>
      <c r="S25" s="228">
        <f>SUM(S26:S28)</f>
        <v>0</v>
      </c>
      <c r="T25" s="368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323" t="s">
        <v>66</v>
      </c>
      <c r="B26" s="324">
        <f>SUM(C26:L26)</f>
        <v>1</v>
      </c>
      <c r="C26" s="35"/>
      <c r="D26" s="37"/>
      <c r="E26" s="40"/>
      <c r="F26" s="37"/>
      <c r="G26" s="40"/>
      <c r="H26" s="40"/>
      <c r="I26" s="37">
        <v>1</v>
      </c>
      <c r="J26" s="40"/>
      <c r="K26" s="37"/>
      <c r="L26" s="38"/>
      <c r="M26" s="319"/>
      <c r="N26" s="36"/>
      <c r="O26" s="236">
        <v>1</v>
      </c>
      <c r="P26" s="319"/>
      <c r="Q26" s="235"/>
      <c r="R26" s="369">
        <v>1</v>
      </c>
      <c r="S26" s="326">
        <v>0</v>
      </c>
      <c r="T26" s="369">
        <v>0</v>
      </c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8"/>
      <c r="R27" s="97"/>
      <c r="S27" s="129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30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370" t="s">
        <v>70</v>
      </c>
      <c r="B30" s="371" t="s">
        <v>71</v>
      </c>
      <c r="C30" s="371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323" t="s">
        <v>74</v>
      </c>
      <c r="B31" s="328">
        <v>84</v>
      </c>
      <c r="C31" s="328">
        <v>32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30" t="s">
        <v>75</v>
      </c>
      <c r="B32" s="146">
        <v>9</v>
      </c>
      <c r="C32" s="146">
        <v>0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56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61" t="s">
        <v>79</v>
      </c>
      <c r="D35" s="609"/>
      <c r="E35" s="609"/>
      <c r="F35" s="609"/>
      <c r="G35" s="609"/>
      <c r="H35" s="609"/>
      <c r="I35" s="609"/>
      <c r="J35" s="665"/>
      <c r="K35" s="663" t="s">
        <v>80</v>
      </c>
      <c r="L35" s="66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350" t="s">
        <v>81</v>
      </c>
      <c r="D36" s="350" t="s">
        <v>82</v>
      </c>
      <c r="E36" s="348" t="s">
        <v>83</v>
      </c>
      <c r="F36" s="348" t="s">
        <v>84</v>
      </c>
      <c r="G36" s="348" t="s">
        <v>85</v>
      </c>
      <c r="H36" s="348" t="s">
        <v>86</v>
      </c>
      <c r="I36" s="348" t="s">
        <v>87</v>
      </c>
      <c r="J36" s="349" t="s">
        <v>88</v>
      </c>
      <c r="K36" s="348" t="s">
        <v>89</v>
      </c>
      <c r="L36" s="349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329" t="s">
        <v>91</v>
      </c>
      <c r="B37" s="330">
        <f>SUM(C37:J37)</f>
        <v>152</v>
      </c>
      <c r="C37" s="319">
        <v>0</v>
      </c>
      <c r="D37" s="319">
        <v>0</v>
      </c>
      <c r="E37" s="36">
        <v>0</v>
      </c>
      <c r="F37" s="36">
        <v>0</v>
      </c>
      <c r="G37" s="36">
        <v>8</v>
      </c>
      <c r="H37" s="36">
        <v>28</v>
      </c>
      <c r="I37" s="36">
        <v>104</v>
      </c>
      <c r="J37" s="236">
        <v>12</v>
      </c>
      <c r="K37" s="36">
        <v>150</v>
      </c>
      <c r="L37" s="236">
        <v>6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2</v>
      </c>
      <c r="C38" s="154"/>
      <c r="D38" s="154"/>
      <c r="E38" s="155">
        <v>2</v>
      </c>
      <c r="F38" s="155"/>
      <c r="G38" s="155"/>
      <c r="H38" s="155"/>
      <c r="I38" s="155"/>
      <c r="J38" s="156"/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329" t="s">
        <v>91</v>
      </c>
      <c r="B42" s="328">
        <v>1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>
        <v>1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355" t="s">
        <v>78</v>
      </c>
      <c r="B45" s="286" t="s">
        <v>95</v>
      </c>
      <c r="C45" s="363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372" t="s">
        <v>91</v>
      </c>
      <c r="B46" s="373">
        <v>2</v>
      </c>
      <c r="C46" s="374">
        <v>1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61" t="s">
        <v>100</v>
      </c>
      <c r="D48" s="609"/>
      <c r="E48" s="665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350" t="s">
        <v>101</v>
      </c>
      <c r="D49" s="375" t="s">
        <v>102</v>
      </c>
      <c r="E49" s="376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323" t="s">
        <v>104</v>
      </c>
      <c r="B50" s="335">
        <f>SUM(C50:E50)</f>
        <v>11</v>
      </c>
      <c r="C50" s="319"/>
      <c r="D50" s="36">
        <v>6</v>
      </c>
      <c r="E50" s="236">
        <v>5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355" t="s">
        <v>107</v>
      </c>
      <c r="B53" s="370" t="s">
        <v>108</v>
      </c>
      <c r="C53" s="377" t="s">
        <v>109</v>
      </c>
      <c r="D53" s="363" t="s">
        <v>9</v>
      </c>
      <c r="E53" s="370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336" t="s">
        <v>110</v>
      </c>
      <c r="B54" s="302">
        <v>136</v>
      </c>
      <c r="C54" s="300">
        <v>29</v>
      </c>
      <c r="D54" s="378">
        <v>0</v>
      </c>
      <c r="E54" s="378">
        <v>5</v>
      </c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136</v>
      </c>
      <c r="C55" s="182">
        <v>11</v>
      </c>
      <c r="D55" s="183">
        <v>0</v>
      </c>
      <c r="E55" s="183">
        <v>3</v>
      </c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129</v>
      </c>
      <c r="C56" s="185">
        <v>0</v>
      </c>
      <c r="D56" s="139">
        <v>0</v>
      </c>
      <c r="E56" s="139">
        <v>0</v>
      </c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61" t="s">
        <v>114</v>
      </c>
      <c r="G58" s="609"/>
      <c r="H58" s="609"/>
      <c r="I58" s="609"/>
      <c r="J58" s="609"/>
      <c r="K58" s="609"/>
      <c r="L58" s="609"/>
      <c r="M58" s="609"/>
      <c r="N58" s="609"/>
      <c r="O58" s="662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370" t="s">
        <v>120</v>
      </c>
      <c r="D60" s="283" t="s">
        <v>121</v>
      </c>
      <c r="E60" s="370" t="s">
        <v>122</v>
      </c>
      <c r="F60" s="350" t="s">
        <v>121</v>
      </c>
      <c r="G60" s="363" t="s">
        <v>122</v>
      </c>
      <c r="H60" s="350" t="s">
        <v>121</v>
      </c>
      <c r="I60" s="363" t="s">
        <v>122</v>
      </c>
      <c r="J60" s="350" t="s">
        <v>121</v>
      </c>
      <c r="K60" s="363" t="s">
        <v>122</v>
      </c>
      <c r="L60" s="350" t="s">
        <v>121</v>
      </c>
      <c r="M60" s="363" t="s">
        <v>122</v>
      </c>
      <c r="N60" s="350" t="s">
        <v>121</v>
      </c>
      <c r="O60" s="379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337">
        <f t="shared" ref="C61:C66" si="9">SUM(D61+E61)</f>
        <v>11</v>
      </c>
      <c r="D61" s="337">
        <f>SUM(F61+H61+J61+L61)</f>
        <v>6</v>
      </c>
      <c r="E61" s="380">
        <f>SUM(G61+I61+K61+M61)</f>
        <v>5</v>
      </c>
      <c r="F61" s="35">
        <v>6</v>
      </c>
      <c r="G61" s="38">
        <v>5</v>
      </c>
      <c r="H61" s="35">
        <v>0</v>
      </c>
      <c r="I61" s="38">
        <v>0</v>
      </c>
      <c r="J61" s="35"/>
      <c r="K61" s="38"/>
      <c r="L61" s="35"/>
      <c r="M61" s="38"/>
      <c r="N61" s="91"/>
      <c r="O61" s="90"/>
      <c r="P61" s="339">
        <v>0</v>
      </c>
      <c r="Q61" s="236">
        <v>0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234">
        <f t="shared" si="9"/>
        <v>16</v>
      </c>
      <c r="D62" s="192">
        <f>SUM(F62+H62+J62+L62)</f>
        <v>9</v>
      </c>
      <c r="E62" s="193">
        <f>SUM(G62+I62+K62+M62)</f>
        <v>7</v>
      </c>
      <c r="F62" s="194">
        <v>7</v>
      </c>
      <c r="G62" s="49">
        <v>5</v>
      </c>
      <c r="H62" s="194">
        <v>2</v>
      </c>
      <c r="I62" s="195">
        <v>2</v>
      </c>
      <c r="J62" s="194"/>
      <c r="K62" s="195"/>
      <c r="L62" s="48"/>
      <c r="M62" s="49"/>
      <c r="N62" s="196"/>
      <c r="O62" s="197"/>
      <c r="P62" s="198">
        <v>0</v>
      </c>
      <c r="Q62" s="49">
        <v>1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0</v>
      </c>
      <c r="D63" s="199">
        <f>SUM(F63+H63+J63+L63+N63)</f>
        <v>0</v>
      </c>
      <c r="E63" s="200">
        <f>SUM(G63+I63+K63+M63+O63)</f>
        <v>0</v>
      </c>
      <c r="F63" s="201"/>
      <c r="G63" s="381"/>
      <c r="H63" s="232"/>
      <c r="I63" s="233"/>
      <c r="J63" s="202"/>
      <c r="K63" s="203"/>
      <c r="L63" s="48"/>
      <c r="M63" s="49"/>
      <c r="N63" s="48"/>
      <c r="O63" s="128"/>
      <c r="P63" s="198"/>
      <c r="Q63" s="49"/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53" t="s">
        <v>126</v>
      </c>
      <c r="B64" s="653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29"/>
      <c r="K64" s="204"/>
      <c r="L64" s="230"/>
      <c r="M64" s="195"/>
      <c r="N64" s="230"/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0</v>
      </c>
      <c r="D65" s="199">
        <f t="shared" ref="D65:E66" si="10">SUM(J65+L65+N65)</f>
        <v>0</v>
      </c>
      <c r="E65" s="200">
        <f t="shared" si="10"/>
        <v>0</v>
      </c>
      <c r="F65" s="231"/>
      <c r="G65" s="197"/>
      <c r="H65" s="231"/>
      <c r="I65" s="197"/>
      <c r="J65" s="229"/>
      <c r="K65" s="204"/>
      <c r="L65" s="230"/>
      <c r="M65" s="195"/>
      <c r="N65" s="230"/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0</v>
      </c>
      <c r="D66" s="207">
        <f t="shared" si="10"/>
        <v>0</v>
      </c>
      <c r="E66" s="208">
        <f t="shared" si="10"/>
        <v>0</v>
      </c>
      <c r="F66" s="102"/>
      <c r="G66" s="101"/>
      <c r="H66" s="102"/>
      <c r="I66" s="101"/>
      <c r="J66" s="209"/>
      <c r="K66" s="210"/>
      <c r="L66" s="132"/>
      <c r="M66" s="134"/>
      <c r="N66" s="132"/>
      <c r="O66" s="211"/>
      <c r="P66" s="212"/>
      <c r="Q66" s="134"/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355" t="s">
        <v>130</v>
      </c>
      <c r="B68" s="377" t="s">
        <v>131</v>
      </c>
      <c r="C68" s="363" t="s">
        <v>9</v>
      </c>
      <c r="D68" s="370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299" t="s">
        <v>132</v>
      </c>
      <c r="B69" s="300">
        <v>18</v>
      </c>
      <c r="C69" s="378"/>
      <c r="D69" s="302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85" t="s">
        <v>133</v>
      </c>
      <c r="B70" s="219">
        <v>155</v>
      </c>
      <c r="C70" s="97"/>
      <c r="D70" s="129">
        <v>5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11</v>
      </c>
      <c r="C71" s="222"/>
      <c r="D71" s="223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1721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068034C5-1280-4A56-ACE1-F17F0507C5F7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D326-A9BF-4421-AFC6-97AA11D939E9}">
  <dimension ref="A1:DD202"/>
  <sheetViews>
    <sheetView workbookViewId="0">
      <selection activeCell="A6" sqref="A6:L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",[5]NOMBRE!B2," - ","( ",[5]NOMBRE!C2,[5]NOMBRE!D2,[5]NOMBRE!E2,[5]NOMBRE!F2,[5]NOMBRE!G2," )")</f>
        <v>COMUNA: LINARES - ( 07401 )</v>
      </c>
    </row>
    <row r="3" spans="1:108" ht="16.350000000000001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",[5]NOMBRE!B6," - ","( ",[5]NOMBRE!C6,[5]NOMBRE!D6," )")</f>
        <v>MES: ABRIL - ( 04 )</v>
      </c>
    </row>
    <row r="5" spans="1:108" ht="16.350000000000001" customHeight="1" x14ac:dyDescent="0.2">
      <c r="A5" s="1" t="str">
        <f>CONCATENATE("AÑO: ",[5]NOMBRE!B7)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6"/>
      <c r="N7" s="1"/>
      <c r="O7" s="7"/>
      <c r="P7" s="7"/>
      <c r="Q7" s="7"/>
      <c r="R7" s="7"/>
    </row>
    <row r="8" spans="1:108" ht="36" customHeight="1" x14ac:dyDescent="0.2">
      <c r="A8" s="341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68" t="s">
        <v>4</v>
      </c>
      <c r="C9" s="670"/>
      <c r="D9" s="668" t="s">
        <v>5</v>
      </c>
      <c r="E9" s="647"/>
      <c r="F9" s="647"/>
      <c r="G9" s="669"/>
      <c r="H9" s="647" t="s">
        <v>6</v>
      </c>
      <c r="I9" s="647"/>
      <c r="J9" s="647"/>
      <c r="K9" s="647"/>
      <c r="L9" s="669"/>
      <c r="M9" s="668" t="s">
        <v>7</v>
      </c>
      <c r="N9" s="647"/>
      <c r="O9" s="669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29"/>
      <c r="B10" s="343" t="s">
        <v>11</v>
      </c>
      <c r="C10" s="344" t="s">
        <v>12</v>
      </c>
      <c r="D10" s="14" t="s">
        <v>13</v>
      </c>
      <c r="E10" s="345" t="s">
        <v>14</v>
      </c>
      <c r="F10" s="346" t="s">
        <v>15</v>
      </c>
      <c r="G10" s="344" t="s">
        <v>16</v>
      </c>
      <c r="H10" s="347" t="s">
        <v>17</v>
      </c>
      <c r="I10" s="348" t="s">
        <v>18</v>
      </c>
      <c r="J10" s="348" t="s">
        <v>19</v>
      </c>
      <c r="K10" s="348" t="s">
        <v>20</v>
      </c>
      <c r="L10" s="349" t="s">
        <v>21</v>
      </c>
      <c r="M10" s="350" t="s">
        <v>22</v>
      </c>
      <c r="N10" s="348" t="s">
        <v>23</v>
      </c>
      <c r="O10" s="349" t="s">
        <v>24</v>
      </c>
      <c r="P10" s="351" t="s">
        <v>25</v>
      </c>
      <c r="Q10" s="352" t="s">
        <v>26</v>
      </c>
      <c r="R10" s="353" t="s">
        <v>27</v>
      </c>
      <c r="S10" s="352" t="s">
        <v>28</v>
      </c>
      <c r="T10" s="353" t="s">
        <v>29</v>
      </c>
      <c r="U10" s="352" t="s">
        <v>30</v>
      </c>
      <c r="V10" s="354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355" t="s">
        <v>32</v>
      </c>
      <c r="B11" s="356">
        <f t="shared" ref="B11:X11" si="0">SUM(B12:B15)</f>
        <v>165</v>
      </c>
      <c r="C11" s="357">
        <f t="shared" si="0"/>
        <v>84</v>
      </c>
      <c r="D11" s="358">
        <f t="shared" si="0"/>
        <v>0</v>
      </c>
      <c r="E11" s="359">
        <f t="shared" si="0"/>
        <v>0</v>
      </c>
      <c r="F11" s="359">
        <f t="shared" si="0"/>
        <v>1</v>
      </c>
      <c r="G11" s="357">
        <f t="shared" si="0"/>
        <v>13</v>
      </c>
      <c r="H11" s="359">
        <f t="shared" si="0"/>
        <v>134</v>
      </c>
      <c r="I11" s="356">
        <f t="shared" si="0"/>
        <v>35</v>
      </c>
      <c r="J11" s="356">
        <f t="shared" si="0"/>
        <v>98</v>
      </c>
      <c r="K11" s="356">
        <f t="shared" si="0"/>
        <v>1</v>
      </c>
      <c r="L11" s="357">
        <f t="shared" si="0"/>
        <v>0</v>
      </c>
      <c r="M11" s="358">
        <f t="shared" si="0"/>
        <v>25</v>
      </c>
      <c r="N11" s="356">
        <f t="shared" si="0"/>
        <v>1</v>
      </c>
      <c r="O11" s="357">
        <f t="shared" si="0"/>
        <v>24</v>
      </c>
      <c r="P11" s="358">
        <f t="shared" si="0"/>
        <v>4</v>
      </c>
      <c r="Q11" s="356">
        <f t="shared" si="0"/>
        <v>144</v>
      </c>
      <c r="R11" s="356">
        <f t="shared" si="0"/>
        <v>1</v>
      </c>
      <c r="S11" s="356">
        <f t="shared" si="0"/>
        <v>85</v>
      </c>
      <c r="T11" s="356">
        <f t="shared" si="0"/>
        <v>0</v>
      </c>
      <c r="U11" s="356">
        <f t="shared" si="0"/>
        <v>4</v>
      </c>
      <c r="V11" s="360">
        <f t="shared" ref="V11" si="1">SUM(V12:V15)</f>
        <v>54</v>
      </c>
      <c r="W11" s="359">
        <f t="shared" si="0"/>
        <v>0</v>
      </c>
      <c r="X11" s="361">
        <f t="shared" si="0"/>
        <v>9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66</v>
      </c>
      <c r="C12" s="236">
        <v>62</v>
      </c>
      <c r="D12" s="319"/>
      <c r="E12" s="36"/>
      <c r="F12" s="37">
        <v>1</v>
      </c>
      <c r="G12" s="38">
        <v>7</v>
      </c>
      <c r="H12" s="39">
        <f>SUM(I12:L12)</f>
        <v>35</v>
      </c>
      <c r="I12" s="40">
        <v>35</v>
      </c>
      <c r="J12" s="40">
        <v>0</v>
      </c>
      <c r="K12" s="40">
        <v>0</v>
      </c>
      <c r="L12" s="38"/>
      <c r="M12" s="41">
        <f>SUM(N12:O12)</f>
        <v>25</v>
      </c>
      <c r="N12" s="40">
        <v>1</v>
      </c>
      <c r="O12" s="38">
        <v>24</v>
      </c>
      <c r="P12" s="35">
        <v>2</v>
      </c>
      <c r="Q12" s="40">
        <v>59</v>
      </c>
      <c r="R12" s="40">
        <v>0</v>
      </c>
      <c r="S12" s="40">
        <v>0</v>
      </c>
      <c r="T12" s="36">
        <v>0</v>
      </c>
      <c r="U12" s="362">
        <v>0</v>
      </c>
      <c r="V12" s="235">
        <v>54</v>
      </c>
      <c r="W12" s="37">
        <v>0</v>
      </c>
      <c r="X12" s="42">
        <v>8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0</v>
      </c>
      <c r="C13" s="49">
        <v>0</v>
      </c>
      <c r="D13" s="48"/>
      <c r="E13" s="50"/>
      <c r="F13" s="51"/>
      <c r="G13" s="49"/>
      <c r="H13" s="52">
        <f>SUM(I13:L13)</f>
        <v>0</v>
      </c>
      <c r="I13" s="50">
        <v>0</v>
      </c>
      <c r="J13" s="50">
        <v>0</v>
      </c>
      <c r="K13" s="50">
        <v>0</v>
      </c>
      <c r="L13" s="49"/>
      <c r="M13" s="53">
        <f>SUM(N13:O13)</f>
        <v>0</v>
      </c>
      <c r="N13" s="40"/>
      <c r="O13" s="38"/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64</v>
      </c>
      <c r="C14" s="49">
        <v>4</v>
      </c>
      <c r="D14" s="48"/>
      <c r="E14" s="50"/>
      <c r="F14" s="51"/>
      <c r="G14" s="49"/>
      <c r="H14" s="52">
        <f>SUM(I14:L14)</f>
        <v>64</v>
      </c>
      <c r="I14" s="50">
        <v>0</v>
      </c>
      <c r="J14" s="50">
        <v>64</v>
      </c>
      <c r="K14" s="50">
        <v>0</v>
      </c>
      <c r="L14" s="49"/>
      <c r="M14" s="53">
        <f>SUM(N14:O14)</f>
        <v>0</v>
      </c>
      <c r="N14" s="40"/>
      <c r="O14" s="38"/>
      <c r="P14" s="35">
        <v>1</v>
      </c>
      <c r="Q14" s="40">
        <v>63</v>
      </c>
      <c r="R14" s="40">
        <v>0</v>
      </c>
      <c r="S14" s="40">
        <v>64</v>
      </c>
      <c r="T14" s="40">
        <v>0</v>
      </c>
      <c r="U14" s="51">
        <v>4</v>
      </c>
      <c r="V14" s="54">
        <v>0</v>
      </c>
      <c r="W14" s="37">
        <v>0</v>
      </c>
      <c r="X14" s="42">
        <v>0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35</v>
      </c>
      <c r="C15" s="57">
        <v>18</v>
      </c>
      <c r="D15" s="56"/>
      <c r="E15" s="58"/>
      <c r="F15" s="59"/>
      <c r="G15" s="57">
        <v>6</v>
      </c>
      <c r="H15" s="60">
        <f>SUM(I15:L15)</f>
        <v>35</v>
      </c>
      <c r="I15" s="58">
        <v>0</v>
      </c>
      <c r="J15" s="58">
        <v>34</v>
      </c>
      <c r="K15" s="58">
        <v>1</v>
      </c>
      <c r="L15" s="57"/>
      <c r="M15" s="61">
        <f>SUM(N15:O15)</f>
        <v>0</v>
      </c>
      <c r="N15" s="40"/>
      <c r="O15" s="38"/>
      <c r="P15" s="35">
        <v>1</v>
      </c>
      <c r="Q15" s="40">
        <v>22</v>
      </c>
      <c r="R15" s="40">
        <v>1</v>
      </c>
      <c r="S15" s="40">
        <v>21</v>
      </c>
      <c r="T15" s="62">
        <v>0</v>
      </c>
      <c r="U15" s="59">
        <v>0</v>
      </c>
      <c r="V15" s="63">
        <v>0</v>
      </c>
      <c r="W15" s="37">
        <v>0</v>
      </c>
      <c r="X15" s="42">
        <v>1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11</v>
      </c>
      <c r="C16" s="66">
        <v>11</v>
      </c>
      <c r="D16" s="67"/>
      <c r="E16" s="68"/>
      <c r="F16" s="69"/>
      <c r="G16" s="70"/>
      <c r="H16" s="71">
        <f>SUM(I16:L16)</f>
        <v>11</v>
      </c>
      <c r="I16" s="72"/>
      <c r="J16" s="72"/>
      <c r="K16" s="72">
        <v>7</v>
      </c>
      <c r="L16" s="66">
        <v>4</v>
      </c>
      <c r="M16" s="73">
        <f>SUM(N16:O16)</f>
        <v>0</v>
      </c>
      <c r="N16" s="74"/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1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1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/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66" t="s">
        <v>47</v>
      </c>
      <c r="D23" s="644"/>
      <c r="E23" s="644"/>
      <c r="F23" s="644"/>
      <c r="G23" s="644"/>
      <c r="H23" s="644"/>
      <c r="I23" s="644"/>
      <c r="J23" s="644"/>
      <c r="K23" s="644"/>
      <c r="L23" s="667"/>
      <c r="M23" s="661" t="s">
        <v>48</v>
      </c>
      <c r="N23" s="609"/>
      <c r="O23" s="665"/>
      <c r="P23" s="661" t="s">
        <v>49</v>
      </c>
      <c r="Q23" s="662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60"/>
      <c r="B24" s="627"/>
      <c r="C24" s="350" t="s">
        <v>51</v>
      </c>
      <c r="D24" s="348" t="s">
        <v>52</v>
      </c>
      <c r="E24" s="348" t="s">
        <v>53</v>
      </c>
      <c r="F24" s="347" t="s">
        <v>54</v>
      </c>
      <c r="G24" s="348" t="s">
        <v>55</v>
      </c>
      <c r="H24" s="348" t="s">
        <v>56</v>
      </c>
      <c r="I24" s="347" t="s">
        <v>57</v>
      </c>
      <c r="J24" s="348" t="s">
        <v>58</v>
      </c>
      <c r="K24" s="347" t="s">
        <v>59</v>
      </c>
      <c r="L24" s="363" t="s">
        <v>60</v>
      </c>
      <c r="M24" s="350" t="s">
        <v>61</v>
      </c>
      <c r="N24" s="348" t="s">
        <v>62</v>
      </c>
      <c r="O24" s="349" t="s">
        <v>63</v>
      </c>
      <c r="P24" s="282" t="s">
        <v>64</v>
      </c>
      <c r="Q24" s="116" t="s">
        <v>65</v>
      </c>
      <c r="R24" s="607"/>
      <c r="S24" s="627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27"/>
      <c r="B25" s="228">
        <f t="shared" ref="B25:O25" si="3">SUM(B26:B28)</f>
        <v>0</v>
      </c>
      <c r="C25" s="364">
        <f t="shared" si="3"/>
        <v>0</v>
      </c>
      <c r="D25" s="365">
        <f t="shared" si="3"/>
        <v>0</v>
      </c>
      <c r="E25" s="365">
        <f t="shared" si="3"/>
        <v>0</v>
      </c>
      <c r="F25" s="365">
        <f t="shared" si="3"/>
        <v>0</v>
      </c>
      <c r="G25" s="365">
        <f t="shared" si="3"/>
        <v>0</v>
      </c>
      <c r="H25" s="365">
        <f t="shared" si="3"/>
        <v>0</v>
      </c>
      <c r="I25" s="365">
        <f t="shared" si="3"/>
        <v>0</v>
      </c>
      <c r="J25" s="365">
        <f t="shared" si="3"/>
        <v>0</v>
      </c>
      <c r="K25" s="365">
        <f t="shared" si="3"/>
        <v>0</v>
      </c>
      <c r="L25" s="366">
        <f t="shared" si="3"/>
        <v>0</v>
      </c>
      <c r="M25" s="364">
        <f t="shared" si="3"/>
        <v>0</v>
      </c>
      <c r="N25" s="365">
        <f t="shared" si="3"/>
        <v>0</v>
      </c>
      <c r="O25" s="366">
        <f t="shared" si="3"/>
        <v>0</v>
      </c>
      <c r="P25" s="121">
        <f>SUM(P26:P27)</f>
        <v>0</v>
      </c>
      <c r="Q25" s="367">
        <f>SUM(Q26:Q27)</f>
        <v>0</v>
      </c>
      <c r="R25" s="123">
        <f>SUM(R26:R28)</f>
        <v>0</v>
      </c>
      <c r="S25" s="228">
        <f>SUM(S26:S28)</f>
        <v>0</v>
      </c>
      <c r="T25" s="368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323" t="s">
        <v>66</v>
      </c>
      <c r="B26" s="324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319"/>
      <c r="N26" s="36"/>
      <c r="O26" s="236"/>
      <c r="P26" s="319"/>
      <c r="Q26" s="235"/>
      <c r="R26" s="369"/>
      <c r="S26" s="326"/>
      <c r="T26" s="369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8"/>
      <c r="R27" s="97"/>
      <c r="S27" s="129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30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370" t="s">
        <v>70</v>
      </c>
      <c r="B30" s="371" t="s">
        <v>71</v>
      </c>
      <c r="C30" s="371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323" t="s">
        <v>74</v>
      </c>
      <c r="B31" s="328">
        <v>110</v>
      </c>
      <c r="C31" s="328">
        <v>43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30" t="s">
        <v>75</v>
      </c>
      <c r="B32" s="146">
        <v>10</v>
      </c>
      <c r="C32" s="146">
        <v>4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56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61" t="s">
        <v>79</v>
      </c>
      <c r="D35" s="609"/>
      <c r="E35" s="609"/>
      <c r="F35" s="609"/>
      <c r="G35" s="609"/>
      <c r="H35" s="609"/>
      <c r="I35" s="609"/>
      <c r="J35" s="665"/>
      <c r="K35" s="663" t="s">
        <v>80</v>
      </c>
      <c r="L35" s="66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350" t="s">
        <v>81</v>
      </c>
      <c r="D36" s="350" t="s">
        <v>82</v>
      </c>
      <c r="E36" s="348" t="s">
        <v>83</v>
      </c>
      <c r="F36" s="348" t="s">
        <v>84</v>
      </c>
      <c r="G36" s="348" t="s">
        <v>85</v>
      </c>
      <c r="H36" s="348" t="s">
        <v>86</v>
      </c>
      <c r="I36" s="348" t="s">
        <v>87</v>
      </c>
      <c r="J36" s="349" t="s">
        <v>88</v>
      </c>
      <c r="K36" s="348" t="s">
        <v>89</v>
      </c>
      <c r="L36" s="349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329" t="s">
        <v>91</v>
      </c>
      <c r="B37" s="330">
        <f>SUM(C37:J37)</f>
        <v>167</v>
      </c>
      <c r="C37" s="319">
        <v>0</v>
      </c>
      <c r="D37" s="319">
        <v>0</v>
      </c>
      <c r="E37" s="36">
        <v>0</v>
      </c>
      <c r="F37" s="36">
        <v>2</v>
      </c>
      <c r="G37" s="36">
        <v>11</v>
      </c>
      <c r="H37" s="36">
        <v>25</v>
      </c>
      <c r="I37" s="36">
        <v>114</v>
      </c>
      <c r="J37" s="236">
        <v>15</v>
      </c>
      <c r="K37" s="36">
        <v>165</v>
      </c>
      <c r="L37" s="236">
        <v>10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0</v>
      </c>
      <c r="C38" s="154"/>
      <c r="D38" s="154"/>
      <c r="E38" s="155"/>
      <c r="F38" s="155"/>
      <c r="G38" s="155"/>
      <c r="H38" s="155"/>
      <c r="I38" s="155"/>
      <c r="J38" s="156"/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329" t="s">
        <v>91</v>
      </c>
      <c r="B42" s="328">
        <v>1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>
        <v>0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355" t="s">
        <v>78</v>
      </c>
      <c r="B45" s="286" t="s">
        <v>95</v>
      </c>
      <c r="C45" s="363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372" t="s">
        <v>91</v>
      </c>
      <c r="B46" s="373">
        <v>3</v>
      </c>
      <c r="C46" s="374">
        <v>1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61" t="s">
        <v>100</v>
      </c>
      <c r="D48" s="609"/>
      <c r="E48" s="665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350" t="s">
        <v>101</v>
      </c>
      <c r="D49" s="375" t="s">
        <v>102</v>
      </c>
      <c r="E49" s="376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323" t="s">
        <v>104</v>
      </c>
      <c r="B50" s="335">
        <f>SUM(C50:E50)</f>
        <v>18</v>
      </c>
      <c r="C50" s="319"/>
      <c r="D50" s="36">
        <v>7</v>
      </c>
      <c r="E50" s="236">
        <v>11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355" t="s">
        <v>107</v>
      </c>
      <c r="B53" s="370" t="s">
        <v>108</v>
      </c>
      <c r="C53" s="377" t="s">
        <v>109</v>
      </c>
      <c r="D53" s="363" t="s">
        <v>9</v>
      </c>
      <c r="E53" s="370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336" t="s">
        <v>110</v>
      </c>
      <c r="B54" s="302">
        <v>142</v>
      </c>
      <c r="C54" s="300">
        <v>32</v>
      </c>
      <c r="D54" s="378">
        <v>0</v>
      </c>
      <c r="E54" s="378">
        <v>8</v>
      </c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140</v>
      </c>
      <c r="C55" s="182">
        <v>3</v>
      </c>
      <c r="D55" s="183">
        <v>0</v>
      </c>
      <c r="E55" s="183">
        <v>7</v>
      </c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134</v>
      </c>
      <c r="C56" s="185">
        <v>0</v>
      </c>
      <c r="D56" s="139">
        <v>0</v>
      </c>
      <c r="E56" s="139">
        <v>7</v>
      </c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61" t="s">
        <v>114</v>
      </c>
      <c r="G58" s="609"/>
      <c r="H58" s="609"/>
      <c r="I58" s="609"/>
      <c r="J58" s="609"/>
      <c r="K58" s="609"/>
      <c r="L58" s="609"/>
      <c r="M58" s="609"/>
      <c r="N58" s="609"/>
      <c r="O58" s="662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370" t="s">
        <v>120</v>
      </c>
      <c r="D60" s="283" t="s">
        <v>121</v>
      </c>
      <c r="E60" s="370" t="s">
        <v>122</v>
      </c>
      <c r="F60" s="350" t="s">
        <v>121</v>
      </c>
      <c r="G60" s="363" t="s">
        <v>122</v>
      </c>
      <c r="H60" s="350" t="s">
        <v>121</v>
      </c>
      <c r="I60" s="363" t="s">
        <v>122</v>
      </c>
      <c r="J60" s="350" t="s">
        <v>121</v>
      </c>
      <c r="K60" s="363" t="s">
        <v>122</v>
      </c>
      <c r="L60" s="350" t="s">
        <v>121</v>
      </c>
      <c r="M60" s="363" t="s">
        <v>122</v>
      </c>
      <c r="N60" s="350" t="s">
        <v>121</v>
      </c>
      <c r="O60" s="379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337">
        <f t="shared" ref="C61:C66" si="9">SUM(D61+E61)</f>
        <v>3</v>
      </c>
      <c r="D61" s="337">
        <f>SUM(F61+H61+J61+L61)</f>
        <v>1</v>
      </c>
      <c r="E61" s="380">
        <f>SUM(G61+I61+K61+M61)</f>
        <v>2</v>
      </c>
      <c r="F61" s="35">
        <v>1</v>
      </c>
      <c r="G61" s="38">
        <v>2</v>
      </c>
      <c r="H61" s="35"/>
      <c r="I61" s="38"/>
      <c r="J61" s="35"/>
      <c r="K61" s="38"/>
      <c r="L61" s="35"/>
      <c r="M61" s="38"/>
      <c r="N61" s="91"/>
      <c r="O61" s="90"/>
      <c r="P61" s="339">
        <v>0</v>
      </c>
      <c r="Q61" s="236">
        <v>0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237">
        <f t="shared" si="9"/>
        <v>26</v>
      </c>
      <c r="D62" s="192">
        <f>SUM(F62+H62+J62+L62)</f>
        <v>17</v>
      </c>
      <c r="E62" s="193">
        <f>SUM(G62+I62+K62+M62)</f>
        <v>9</v>
      </c>
      <c r="F62" s="230">
        <v>14</v>
      </c>
      <c r="G62" s="49">
        <v>7</v>
      </c>
      <c r="H62" s="230">
        <v>3</v>
      </c>
      <c r="I62" s="195">
        <v>2</v>
      </c>
      <c r="J62" s="230"/>
      <c r="K62" s="195"/>
      <c r="L62" s="48"/>
      <c r="M62" s="49"/>
      <c r="N62" s="231"/>
      <c r="O62" s="197"/>
      <c r="P62" s="198">
        <v>0</v>
      </c>
      <c r="Q62" s="49">
        <v>1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1</v>
      </c>
      <c r="D63" s="199">
        <f>SUM(F63+H63+J63+L63+N63)</f>
        <v>1</v>
      </c>
      <c r="E63" s="200">
        <f>SUM(G63+I63+K63+M63+O63)</f>
        <v>0</v>
      </c>
      <c r="F63" s="229"/>
      <c r="G63" s="381"/>
      <c r="H63" s="232">
        <v>1</v>
      </c>
      <c r="I63" s="233"/>
      <c r="J63" s="202"/>
      <c r="K63" s="203"/>
      <c r="L63" s="48"/>
      <c r="M63" s="49"/>
      <c r="N63" s="48"/>
      <c r="O63" s="128"/>
      <c r="P63" s="198">
        <v>0</v>
      </c>
      <c r="Q63" s="49">
        <v>0</v>
      </c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53" t="s">
        <v>126</v>
      </c>
      <c r="B64" s="653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29"/>
      <c r="K64" s="204"/>
      <c r="L64" s="230"/>
      <c r="M64" s="195"/>
      <c r="N64" s="230"/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0</v>
      </c>
      <c r="D65" s="199">
        <f t="shared" ref="D65:E66" si="10">SUM(J65+L65+N65)</f>
        <v>0</v>
      </c>
      <c r="E65" s="200">
        <f t="shared" si="10"/>
        <v>0</v>
      </c>
      <c r="F65" s="231"/>
      <c r="G65" s="197"/>
      <c r="H65" s="231"/>
      <c r="I65" s="197"/>
      <c r="J65" s="229"/>
      <c r="K65" s="204"/>
      <c r="L65" s="230"/>
      <c r="M65" s="195"/>
      <c r="N65" s="230"/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0</v>
      </c>
      <c r="D66" s="207">
        <f t="shared" si="10"/>
        <v>0</v>
      </c>
      <c r="E66" s="208">
        <f t="shared" si="10"/>
        <v>0</v>
      </c>
      <c r="F66" s="102"/>
      <c r="G66" s="101"/>
      <c r="H66" s="102"/>
      <c r="I66" s="101"/>
      <c r="J66" s="209"/>
      <c r="K66" s="210"/>
      <c r="L66" s="132"/>
      <c r="M66" s="134"/>
      <c r="N66" s="132"/>
      <c r="O66" s="211"/>
      <c r="P66" s="212"/>
      <c r="Q66" s="134"/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382" t="s">
        <v>130</v>
      </c>
      <c r="B68" s="383" t="s">
        <v>131</v>
      </c>
      <c r="C68" s="384" t="s">
        <v>9</v>
      </c>
      <c r="D68" s="385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386" t="s">
        <v>132</v>
      </c>
      <c r="B69" s="387">
        <v>27</v>
      </c>
      <c r="C69" s="388"/>
      <c r="D69" s="389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85" t="s">
        <v>133</v>
      </c>
      <c r="B70" s="219">
        <v>177</v>
      </c>
      <c r="C70" s="97"/>
      <c r="D70" s="129">
        <v>6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9</v>
      </c>
      <c r="C71" s="222"/>
      <c r="D71" s="223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1870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B87C4CB0-E42F-429F-9235-F49DD014CB6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9F9A-D506-4B4E-B2CE-0F7734075505}">
  <dimension ref="A1:DD202"/>
  <sheetViews>
    <sheetView workbookViewId="0">
      <selection activeCell="A6" sqref="A6:L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",[6]NOMBRE!B2," - ","( ",[6]NOMBRE!C2,[6]NOMBRE!D2,[6]NOMBRE!E2,[6]NOMBRE!F2,[6]NOMBRE!G2," )")</f>
        <v>COMUNA: LINARES - ( 07401 )</v>
      </c>
    </row>
    <row r="3" spans="1:108" ht="16.350000000000001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",[6]NOMBRE!B6," - ","( ",[6]NOMBRE!C6,[6]NOMBRE!D6," )")</f>
        <v>MES: MAYO - ( 05 )</v>
      </c>
    </row>
    <row r="5" spans="1:108" ht="16.350000000000001" customHeight="1" x14ac:dyDescent="0.2">
      <c r="A5" s="1" t="str">
        <f>CONCATENATE("AÑO: ",[6]NOMBRE!B7)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6"/>
      <c r="N7" s="1"/>
      <c r="O7" s="7"/>
      <c r="P7" s="7"/>
      <c r="Q7" s="7"/>
      <c r="R7" s="7"/>
    </row>
    <row r="8" spans="1:108" ht="36" customHeight="1" x14ac:dyDescent="0.2">
      <c r="A8" s="341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78" t="s">
        <v>4</v>
      </c>
      <c r="C9" s="680"/>
      <c r="D9" s="678" t="s">
        <v>5</v>
      </c>
      <c r="E9" s="647"/>
      <c r="F9" s="647"/>
      <c r="G9" s="679"/>
      <c r="H9" s="647" t="s">
        <v>6</v>
      </c>
      <c r="I9" s="647"/>
      <c r="J9" s="647"/>
      <c r="K9" s="647"/>
      <c r="L9" s="679"/>
      <c r="M9" s="678" t="s">
        <v>7</v>
      </c>
      <c r="N9" s="647"/>
      <c r="O9" s="679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29"/>
      <c r="B10" s="390" t="s">
        <v>11</v>
      </c>
      <c r="C10" s="391" t="s">
        <v>12</v>
      </c>
      <c r="D10" s="14" t="s">
        <v>13</v>
      </c>
      <c r="E10" s="392" t="s">
        <v>14</v>
      </c>
      <c r="F10" s="393" t="s">
        <v>15</v>
      </c>
      <c r="G10" s="391" t="s">
        <v>16</v>
      </c>
      <c r="H10" s="394" t="s">
        <v>17</v>
      </c>
      <c r="I10" s="395" t="s">
        <v>18</v>
      </c>
      <c r="J10" s="395" t="s">
        <v>19</v>
      </c>
      <c r="K10" s="395" t="s">
        <v>20</v>
      </c>
      <c r="L10" s="396" t="s">
        <v>21</v>
      </c>
      <c r="M10" s="397" t="s">
        <v>22</v>
      </c>
      <c r="N10" s="395" t="s">
        <v>23</v>
      </c>
      <c r="O10" s="396" t="s">
        <v>24</v>
      </c>
      <c r="P10" s="398" t="s">
        <v>25</v>
      </c>
      <c r="Q10" s="399" t="s">
        <v>26</v>
      </c>
      <c r="R10" s="400" t="s">
        <v>27</v>
      </c>
      <c r="S10" s="399" t="s">
        <v>28</v>
      </c>
      <c r="T10" s="400" t="s">
        <v>29</v>
      </c>
      <c r="U10" s="399" t="s">
        <v>30</v>
      </c>
      <c r="V10" s="401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382" t="s">
        <v>32</v>
      </c>
      <c r="B11" s="402">
        <f t="shared" ref="B11:X11" si="0">SUM(B12:B15)</f>
        <v>151</v>
      </c>
      <c r="C11" s="403">
        <f t="shared" si="0"/>
        <v>70</v>
      </c>
      <c r="D11" s="404">
        <f t="shared" si="0"/>
        <v>0</v>
      </c>
      <c r="E11" s="405">
        <f t="shared" si="0"/>
        <v>0</v>
      </c>
      <c r="F11" s="405">
        <f t="shared" si="0"/>
        <v>0</v>
      </c>
      <c r="G11" s="403">
        <f t="shared" si="0"/>
        <v>7</v>
      </c>
      <c r="H11" s="405">
        <f t="shared" si="0"/>
        <v>125</v>
      </c>
      <c r="I11" s="402">
        <f t="shared" si="0"/>
        <v>26</v>
      </c>
      <c r="J11" s="402">
        <f t="shared" si="0"/>
        <v>99</v>
      </c>
      <c r="K11" s="402">
        <f t="shared" si="0"/>
        <v>0</v>
      </c>
      <c r="L11" s="403">
        <f t="shared" si="0"/>
        <v>0</v>
      </c>
      <c r="M11" s="404">
        <f t="shared" si="0"/>
        <v>17</v>
      </c>
      <c r="N11" s="402">
        <f t="shared" si="0"/>
        <v>0</v>
      </c>
      <c r="O11" s="403">
        <f t="shared" si="0"/>
        <v>17</v>
      </c>
      <c r="P11" s="404">
        <f t="shared" si="0"/>
        <v>5</v>
      </c>
      <c r="Q11" s="402">
        <f t="shared" si="0"/>
        <v>142</v>
      </c>
      <c r="R11" s="402">
        <f t="shared" si="0"/>
        <v>4</v>
      </c>
      <c r="S11" s="402">
        <f t="shared" si="0"/>
        <v>88</v>
      </c>
      <c r="T11" s="402">
        <f t="shared" si="0"/>
        <v>0</v>
      </c>
      <c r="U11" s="402">
        <f t="shared" si="0"/>
        <v>7</v>
      </c>
      <c r="V11" s="406">
        <f t="shared" ref="V11" si="1">SUM(V12:V15)</f>
        <v>48</v>
      </c>
      <c r="W11" s="405">
        <f t="shared" si="0"/>
        <v>0</v>
      </c>
      <c r="X11" s="407">
        <f t="shared" si="0"/>
        <v>5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52</v>
      </c>
      <c r="C12" s="236">
        <v>42</v>
      </c>
      <c r="D12" s="408"/>
      <c r="E12" s="36"/>
      <c r="F12" s="37"/>
      <c r="G12" s="38">
        <v>3</v>
      </c>
      <c r="H12" s="39">
        <f>SUM(I12:L12)</f>
        <v>26</v>
      </c>
      <c r="I12" s="40">
        <v>26</v>
      </c>
      <c r="J12" s="40">
        <v>0</v>
      </c>
      <c r="K12" s="40">
        <v>0</v>
      </c>
      <c r="L12" s="38">
        <v>0</v>
      </c>
      <c r="M12" s="41">
        <f>SUM(N12:O12)</f>
        <v>17</v>
      </c>
      <c r="N12" s="40">
        <v>0</v>
      </c>
      <c r="O12" s="38">
        <v>17</v>
      </c>
      <c r="P12" s="35">
        <v>2</v>
      </c>
      <c r="Q12" s="40">
        <v>48</v>
      </c>
      <c r="R12" s="40">
        <v>0</v>
      </c>
      <c r="S12" s="40">
        <v>0</v>
      </c>
      <c r="T12" s="36">
        <v>0</v>
      </c>
      <c r="U12" s="409">
        <v>1</v>
      </c>
      <c r="V12" s="235">
        <v>48</v>
      </c>
      <c r="W12" s="37">
        <v>0</v>
      </c>
      <c r="X12" s="42">
        <v>4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0</v>
      </c>
      <c r="C13" s="49">
        <v>0</v>
      </c>
      <c r="D13" s="48"/>
      <c r="E13" s="50"/>
      <c r="F13" s="51"/>
      <c r="G13" s="49">
        <v>0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71</v>
      </c>
      <c r="C14" s="49">
        <v>12</v>
      </c>
      <c r="D14" s="48"/>
      <c r="E14" s="50"/>
      <c r="F14" s="51"/>
      <c r="G14" s="49">
        <v>1</v>
      </c>
      <c r="H14" s="52">
        <f>SUM(I14:L14)</f>
        <v>71</v>
      </c>
      <c r="I14" s="50">
        <v>0</v>
      </c>
      <c r="J14" s="50">
        <v>71</v>
      </c>
      <c r="K14" s="50">
        <v>0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3</v>
      </c>
      <c r="Q14" s="40">
        <v>67</v>
      </c>
      <c r="R14" s="40">
        <v>3</v>
      </c>
      <c r="S14" s="40">
        <v>65</v>
      </c>
      <c r="T14" s="40">
        <v>0</v>
      </c>
      <c r="U14" s="51">
        <v>4</v>
      </c>
      <c r="V14" s="54">
        <v>0</v>
      </c>
      <c r="W14" s="37">
        <v>0</v>
      </c>
      <c r="X14" s="42">
        <v>0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28</v>
      </c>
      <c r="C15" s="57">
        <v>16</v>
      </c>
      <c r="D15" s="56"/>
      <c r="E15" s="58"/>
      <c r="F15" s="59"/>
      <c r="G15" s="57">
        <v>3</v>
      </c>
      <c r="H15" s="60">
        <f>SUM(I15:L15)</f>
        <v>28</v>
      </c>
      <c r="I15" s="58">
        <v>0</v>
      </c>
      <c r="J15" s="58">
        <v>28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0</v>
      </c>
      <c r="Q15" s="40">
        <v>27</v>
      </c>
      <c r="R15" s="40">
        <v>1</v>
      </c>
      <c r="S15" s="40">
        <v>23</v>
      </c>
      <c r="T15" s="62">
        <v>0</v>
      </c>
      <c r="U15" s="59">
        <v>2</v>
      </c>
      <c r="V15" s="63">
        <v>0</v>
      </c>
      <c r="W15" s="37">
        <v>0</v>
      </c>
      <c r="X15" s="42">
        <v>1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8</v>
      </c>
      <c r="C16" s="66">
        <v>8</v>
      </c>
      <c r="D16" s="67"/>
      <c r="E16" s="68"/>
      <c r="F16" s="69"/>
      <c r="G16" s="70"/>
      <c r="H16" s="71">
        <f>SUM(I16:L16)</f>
        <v>8</v>
      </c>
      <c r="I16" s="72"/>
      <c r="J16" s="72">
        <v>3</v>
      </c>
      <c r="K16" s="72"/>
      <c r="L16" s="66">
        <v>5</v>
      </c>
      <c r="M16" s="73">
        <f>SUM(N16:O16)</f>
        <v>0</v>
      </c>
      <c r="N16" s="74"/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1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/>
      <c r="X18" s="97"/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76" t="s">
        <v>47</v>
      </c>
      <c r="D23" s="644"/>
      <c r="E23" s="644"/>
      <c r="F23" s="644"/>
      <c r="G23" s="644"/>
      <c r="H23" s="644"/>
      <c r="I23" s="644"/>
      <c r="J23" s="644"/>
      <c r="K23" s="644"/>
      <c r="L23" s="677"/>
      <c r="M23" s="671" t="s">
        <v>48</v>
      </c>
      <c r="N23" s="609"/>
      <c r="O23" s="675"/>
      <c r="P23" s="671" t="s">
        <v>49</v>
      </c>
      <c r="Q23" s="672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60"/>
      <c r="B24" s="627"/>
      <c r="C24" s="397" t="s">
        <v>51</v>
      </c>
      <c r="D24" s="395" t="s">
        <v>52</v>
      </c>
      <c r="E24" s="395" t="s">
        <v>53</v>
      </c>
      <c r="F24" s="394" t="s">
        <v>54</v>
      </c>
      <c r="G24" s="395" t="s">
        <v>55</v>
      </c>
      <c r="H24" s="395" t="s">
        <v>56</v>
      </c>
      <c r="I24" s="394" t="s">
        <v>57</v>
      </c>
      <c r="J24" s="395" t="s">
        <v>58</v>
      </c>
      <c r="K24" s="394" t="s">
        <v>59</v>
      </c>
      <c r="L24" s="384" t="s">
        <v>60</v>
      </c>
      <c r="M24" s="397" t="s">
        <v>61</v>
      </c>
      <c r="N24" s="395" t="s">
        <v>62</v>
      </c>
      <c r="O24" s="396" t="s">
        <v>63</v>
      </c>
      <c r="P24" s="282" t="s">
        <v>64</v>
      </c>
      <c r="Q24" s="116" t="s">
        <v>65</v>
      </c>
      <c r="R24" s="607"/>
      <c r="S24" s="627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27"/>
      <c r="B25" s="228">
        <f t="shared" ref="B25:O25" si="3">SUM(B26:B28)</f>
        <v>0</v>
      </c>
      <c r="C25" s="410">
        <f t="shared" si="3"/>
        <v>0</v>
      </c>
      <c r="D25" s="411">
        <f t="shared" si="3"/>
        <v>0</v>
      </c>
      <c r="E25" s="411">
        <f t="shared" si="3"/>
        <v>0</v>
      </c>
      <c r="F25" s="411">
        <f t="shared" si="3"/>
        <v>0</v>
      </c>
      <c r="G25" s="411">
        <f t="shared" si="3"/>
        <v>0</v>
      </c>
      <c r="H25" s="411">
        <f t="shared" si="3"/>
        <v>0</v>
      </c>
      <c r="I25" s="411">
        <f t="shared" si="3"/>
        <v>0</v>
      </c>
      <c r="J25" s="411">
        <f t="shared" si="3"/>
        <v>0</v>
      </c>
      <c r="K25" s="411">
        <f t="shared" si="3"/>
        <v>0</v>
      </c>
      <c r="L25" s="412">
        <f t="shared" si="3"/>
        <v>0</v>
      </c>
      <c r="M25" s="410">
        <f t="shared" si="3"/>
        <v>0</v>
      </c>
      <c r="N25" s="411">
        <f t="shared" si="3"/>
        <v>0</v>
      </c>
      <c r="O25" s="412">
        <f t="shared" si="3"/>
        <v>0</v>
      </c>
      <c r="P25" s="121">
        <f>SUM(P26:P27)</f>
        <v>0</v>
      </c>
      <c r="Q25" s="413">
        <f>SUM(Q26:Q27)</f>
        <v>0</v>
      </c>
      <c r="R25" s="123">
        <f>SUM(R26:R28)</f>
        <v>0</v>
      </c>
      <c r="S25" s="228">
        <f>SUM(S26:S28)</f>
        <v>0</v>
      </c>
      <c r="T25" s="414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415" t="s">
        <v>66</v>
      </c>
      <c r="B26" s="416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408"/>
      <c r="N26" s="36"/>
      <c r="O26" s="236"/>
      <c r="P26" s="408"/>
      <c r="Q26" s="235"/>
      <c r="R26" s="417"/>
      <c r="S26" s="418"/>
      <c r="T26" s="417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8"/>
      <c r="R27" s="97"/>
      <c r="S27" s="129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30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385" t="s">
        <v>70</v>
      </c>
      <c r="B30" s="419" t="s">
        <v>71</v>
      </c>
      <c r="C30" s="419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415" t="s">
        <v>74</v>
      </c>
      <c r="B31" s="420">
        <v>95</v>
      </c>
      <c r="C31" s="420">
        <v>37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30" t="s">
        <v>75</v>
      </c>
      <c r="B32" s="146">
        <v>18</v>
      </c>
      <c r="C32" s="146">
        <v>7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56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71" t="s">
        <v>79</v>
      </c>
      <c r="D35" s="609"/>
      <c r="E35" s="609"/>
      <c r="F35" s="609"/>
      <c r="G35" s="609"/>
      <c r="H35" s="609"/>
      <c r="I35" s="609"/>
      <c r="J35" s="675"/>
      <c r="K35" s="673" t="s">
        <v>80</v>
      </c>
      <c r="L35" s="67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397" t="s">
        <v>81</v>
      </c>
      <c r="D36" s="397" t="s">
        <v>82</v>
      </c>
      <c r="E36" s="395" t="s">
        <v>83</v>
      </c>
      <c r="F36" s="395" t="s">
        <v>84</v>
      </c>
      <c r="G36" s="395" t="s">
        <v>85</v>
      </c>
      <c r="H36" s="395" t="s">
        <v>86</v>
      </c>
      <c r="I36" s="395" t="s">
        <v>87</v>
      </c>
      <c r="J36" s="396" t="s">
        <v>88</v>
      </c>
      <c r="K36" s="395" t="s">
        <v>89</v>
      </c>
      <c r="L36" s="396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421" t="s">
        <v>91</v>
      </c>
      <c r="B37" s="422">
        <f>SUM(C37:J37)</f>
        <v>155</v>
      </c>
      <c r="C37" s="408">
        <v>0</v>
      </c>
      <c r="D37" s="408">
        <v>0</v>
      </c>
      <c r="E37" s="36">
        <v>0</v>
      </c>
      <c r="F37" s="36">
        <v>0</v>
      </c>
      <c r="G37" s="36">
        <v>6</v>
      </c>
      <c r="H37" s="36">
        <v>27</v>
      </c>
      <c r="I37" s="36">
        <v>106</v>
      </c>
      <c r="J37" s="236">
        <v>16</v>
      </c>
      <c r="K37" s="36">
        <v>153</v>
      </c>
      <c r="L37" s="236">
        <v>8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0</v>
      </c>
      <c r="C38" s="154"/>
      <c r="D38" s="154"/>
      <c r="E38" s="155"/>
      <c r="F38" s="155"/>
      <c r="G38" s="155"/>
      <c r="H38" s="155"/>
      <c r="I38" s="155"/>
      <c r="J38" s="156"/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421" t="s">
        <v>91</v>
      </c>
      <c r="B42" s="420">
        <v>3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>
        <v>0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382" t="s">
        <v>78</v>
      </c>
      <c r="B45" s="286" t="s">
        <v>95</v>
      </c>
      <c r="C45" s="384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423" t="s">
        <v>91</v>
      </c>
      <c r="B46" s="424">
        <v>1</v>
      </c>
      <c r="C46" s="425">
        <v>1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71" t="s">
        <v>100</v>
      </c>
      <c r="D48" s="609"/>
      <c r="E48" s="675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397" t="s">
        <v>101</v>
      </c>
      <c r="D49" s="426" t="s">
        <v>102</v>
      </c>
      <c r="E49" s="427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415" t="s">
        <v>104</v>
      </c>
      <c r="B50" s="428">
        <f>SUM(C50:E50)</f>
        <v>26</v>
      </c>
      <c r="C50" s="408">
        <v>0</v>
      </c>
      <c r="D50" s="36">
        <v>16</v>
      </c>
      <c r="E50" s="236">
        <v>10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382" t="s">
        <v>107</v>
      </c>
      <c r="B53" s="385" t="s">
        <v>108</v>
      </c>
      <c r="C53" s="383" t="s">
        <v>109</v>
      </c>
      <c r="D53" s="384" t="s">
        <v>9</v>
      </c>
      <c r="E53" s="385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429" t="s">
        <v>110</v>
      </c>
      <c r="B54" s="389">
        <v>136</v>
      </c>
      <c r="C54" s="387">
        <v>31</v>
      </c>
      <c r="D54" s="388">
        <v>0</v>
      </c>
      <c r="E54" s="388">
        <v>5</v>
      </c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133</v>
      </c>
      <c r="C55" s="182">
        <v>6</v>
      </c>
      <c r="D55" s="183">
        <v>0</v>
      </c>
      <c r="E55" s="183">
        <v>0</v>
      </c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130</v>
      </c>
      <c r="C56" s="185"/>
      <c r="D56" s="139">
        <v>0</v>
      </c>
      <c r="E56" s="139">
        <v>0</v>
      </c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71" t="s">
        <v>114</v>
      </c>
      <c r="G58" s="609"/>
      <c r="H58" s="609"/>
      <c r="I58" s="609"/>
      <c r="J58" s="609"/>
      <c r="K58" s="609"/>
      <c r="L58" s="609"/>
      <c r="M58" s="609"/>
      <c r="N58" s="609"/>
      <c r="O58" s="672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385" t="s">
        <v>120</v>
      </c>
      <c r="D60" s="283" t="s">
        <v>121</v>
      </c>
      <c r="E60" s="385" t="s">
        <v>122</v>
      </c>
      <c r="F60" s="397" t="s">
        <v>121</v>
      </c>
      <c r="G60" s="384" t="s">
        <v>122</v>
      </c>
      <c r="H60" s="397" t="s">
        <v>121</v>
      </c>
      <c r="I60" s="384" t="s">
        <v>122</v>
      </c>
      <c r="J60" s="397" t="s">
        <v>121</v>
      </c>
      <c r="K60" s="384" t="s">
        <v>122</v>
      </c>
      <c r="L60" s="397" t="s">
        <v>121</v>
      </c>
      <c r="M60" s="384" t="s">
        <v>122</v>
      </c>
      <c r="N60" s="397" t="s">
        <v>121</v>
      </c>
      <c r="O60" s="430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431">
        <f t="shared" ref="C61:C66" si="9">SUM(D61+E61)</f>
        <v>6</v>
      </c>
      <c r="D61" s="431">
        <f>SUM(F61+H61+J61+L61)</f>
        <v>2</v>
      </c>
      <c r="E61" s="432">
        <f>SUM(G61+I61+K61+M61)</f>
        <v>4</v>
      </c>
      <c r="F61" s="35">
        <v>2</v>
      </c>
      <c r="G61" s="38">
        <v>4</v>
      </c>
      <c r="H61" s="35"/>
      <c r="I61" s="38"/>
      <c r="J61" s="35"/>
      <c r="K61" s="38"/>
      <c r="L61" s="35"/>
      <c r="M61" s="38"/>
      <c r="N61" s="91"/>
      <c r="O61" s="90"/>
      <c r="P61" s="433">
        <v>0</v>
      </c>
      <c r="Q61" s="236">
        <v>0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237">
        <f t="shared" si="9"/>
        <v>22</v>
      </c>
      <c r="D62" s="192">
        <f>SUM(F62+H62+J62+L62)</f>
        <v>14</v>
      </c>
      <c r="E62" s="193">
        <f>SUM(G62+I62+K62+M62)</f>
        <v>8</v>
      </c>
      <c r="F62" s="230">
        <v>11</v>
      </c>
      <c r="G62" s="49">
        <v>5</v>
      </c>
      <c r="H62" s="230">
        <v>3</v>
      </c>
      <c r="I62" s="195">
        <v>3</v>
      </c>
      <c r="J62" s="230"/>
      <c r="K62" s="195"/>
      <c r="L62" s="48"/>
      <c r="M62" s="49"/>
      <c r="N62" s="231"/>
      <c r="O62" s="197"/>
      <c r="P62" s="198">
        <v>0</v>
      </c>
      <c r="Q62" s="49">
        <v>1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0</v>
      </c>
      <c r="D63" s="199">
        <f>SUM(F63+H63+J63+L63+N63)</f>
        <v>0</v>
      </c>
      <c r="E63" s="200">
        <f>SUM(G63+I63+K63+M63+O63)</f>
        <v>0</v>
      </c>
      <c r="F63" s="229"/>
      <c r="G63" s="434"/>
      <c r="H63" s="232"/>
      <c r="I63" s="233"/>
      <c r="J63" s="202"/>
      <c r="K63" s="203"/>
      <c r="L63" s="48"/>
      <c r="M63" s="49"/>
      <c r="N63" s="48"/>
      <c r="O63" s="128"/>
      <c r="P63" s="198"/>
      <c r="Q63" s="49"/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53" t="s">
        <v>126</v>
      </c>
      <c r="B64" s="653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29"/>
      <c r="K64" s="204"/>
      <c r="L64" s="230"/>
      <c r="M64" s="195"/>
      <c r="N64" s="230"/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0</v>
      </c>
      <c r="D65" s="199">
        <f t="shared" ref="D65:E66" si="10">SUM(J65+L65+N65)</f>
        <v>0</v>
      </c>
      <c r="E65" s="200">
        <f t="shared" si="10"/>
        <v>0</v>
      </c>
      <c r="F65" s="231"/>
      <c r="G65" s="197"/>
      <c r="H65" s="231"/>
      <c r="I65" s="197"/>
      <c r="J65" s="229"/>
      <c r="K65" s="204"/>
      <c r="L65" s="230"/>
      <c r="M65" s="195"/>
      <c r="N65" s="230"/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0</v>
      </c>
      <c r="D66" s="207">
        <f t="shared" si="10"/>
        <v>0</v>
      </c>
      <c r="E66" s="208">
        <f t="shared" si="10"/>
        <v>0</v>
      </c>
      <c r="F66" s="102"/>
      <c r="G66" s="101"/>
      <c r="H66" s="102"/>
      <c r="I66" s="101"/>
      <c r="J66" s="209"/>
      <c r="K66" s="210"/>
      <c r="L66" s="132"/>
      <c r="M66" s="134"/>
      <c r="N66" s="132"/>
      <c r="O66" s="211"/>
      <c r="P66" s="212"/>
      <c r="Q66" s="134"/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435" t="s">
        <v>130</v>
      </c>
      <c r="B68" s="436" t="s">
        <v>131</v>
      </c>
      <c r="C68" s="437" t="s">
        <v>9</v>
      </c>
      <c r="D68" s="438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439" t="s">
        <v>132</v>
      </c>
      <c r="B69" s="440">
        <v>17</v>
      </c>
      <c r="C69" s="441"/>
      <c r="D69" s="442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85" t="s">
        <v>133</v>
      </c>
      <c r="B70" s="219">
        <v>150</v>
      </c>
      <c r="C70" s="97"/>
      <c r="D70" s="129">
        <v>5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12</v>
      </c>
      <c r="C71" s="222"/>
      <c r="D71" s="223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1730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8451BF7E-3895-4AAA-B4CF-AEFF9BEAB1A3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81024-E3E5-408B-88E2-052D1B1247CF}">
  <dimension ref="A1:DD202"/>
  <sheetViews>
    <sheetView workbookViewId="0">
      <selection activeCell="A6" sqref="A6:L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",[7]NOMBRE!B2," - ","( ",[7]NOMBRE!C2,[7]NOMBRE!D2,[7]NOMBRE!E2,[7]NOMBRE!F2,[7]NOMBRE!G2," )")</f>
        <v>COMUNA: LINARES - ( 07401 )</v>
      </c>
    </row>
    <row r="3" spans="1:108" ht="16.350000000000001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",[7]NOMBRE!B6," - ","( ",[7]NOMBRE!C6,[7]NOMBRE!D6," )")</f>
        <v>MES: JUNIO - ( 06 )</v>
      </c>
    </row>
    <row r="5" spans="1:108" ht="16.350000000000001" customHeight="1" x14ac:dyDescent="0.2">
      <c r="A5" s="1" t="str">
        <f>CONCATENATE("AÑO: ",[7]NOMBRE!B7)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6"/>
      <c r="N7" s="1"/>
      <c r="O7" s="7"/>
      <c r="P7" s="7"/>
      <c r="Q7" s="7"/>
      <c r="R7" s="7"/>
    </row>
    <row r="8" spans="1:108" ht="36" customHeight="1" x14ac:dyDescent="0.2">
      <c r="A8" s="341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78" t="s">
        <v>4</v>
      </c>
      <c r="C9" s="680"/>
      <c r="D9" s="678" t="s">
        <v>5</v>
      </c>
      <c r="E9" s="647"/>
      <c r="F9" s="647"/>
      <c r="G9" s="679"/>
      <c r="H9" s="647" t="s">
        <v>6</v>
      </c>
      <c r="I9" s="647"/>
      <c r="J9" s="647"/>
      <c r="K9" s="647"/>
      <c r="L9" s="679"/>
      <c r="M9" s="678" t="s">
        <v>7</v>
      </c>
      <c r="N9" s="647"/>
      <c r="O9" s="679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29"/>
      <c r="B10" s="443" t="s">
        <v>11</v>
      </c>
      <c r="C10" s="444" t="s">
        <v>12</v>
      </c>
      <c r="D10" s="14" t="s">
        <v>13</v>
      </c>
      <c r="E10" s="445" t="s">
        <v>14</v>
      </c>
      <c r="F10" s="393" t="s">
        <v>15</v>
      </c>
      <c r="G10" s="444" t="s">
        <v>16</v>
      </c>
      <c r="H10" s="394" t="s">
        <v>17</v>
      </c>
      <c r="I10" s="446" t="s">
        <v>18</v>
      </c>
      <c r="J10" s="446" t="s">
        <v>19</v>
      </c>
      <c r="K10" s="446" t="s">
        <v>20</v>
      </c>
      <c r="L10" s="447" t="s">
        <v>21</v>
      </c>
      <c r="M10" s="448" t="s">
        <v>22</v>
      </c>
      <c r="N10" s="446" t="s">
        <v>23</v>
      </c>
      <c r="O10" s="447" t="s">
        <v>24</v>
      </c>
      <c r="P10" s="449" t="s">
        <v>25</v>
      </c>
      <c r="Q10" s="450" t="s">
        <v>26</v>
      </c>
      <c r="R10" s="400" t="s">
        <v>27</v>
      </c>
      <c r="S10" s="450" t="s">
        <v>28</v>
      </c>
      <c r="T10" s="400" t="s">
        <v>29</v>
      </c>
      <c r="U10" s="450" t="s">
        <v>30</v>
      </c>
      <c r="V10" s="401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435" t="s">
        <v>32</v>
      </c>
      <c r="B11" s="451">
        <f t="shared" ref="B11:X11" si="0">SUM(B12:B15)</f>
        <v>148</v>
      </c>
      <c r="C11" s="452">
        <f t="shared" si="0"/>
        <v>75</v>
      </c>
      <c r="D11" s="453">
        <f t="shared" si="0"/>
        <v>0</v>
      </c>
      <c r="E11" s="405">
        <f t="shared" si="0"/>
        <v>0</v>
      </c>
      <c r="F11" s="405">
        <f t="shared" si="0"/>
        <v>0</v>
      </c>
      <c r="G11" s="452">
        <f t="shared" si="0"/>
        <v>10</v>
      </c>
      <c r="H11" s="405">
        <f t="shared" si="0"/>
        <v>134</v>
      </c>
      <c r="I11" s="451">
        <f t="shared" si="0"/>
        <v>36</v>
      </c>
      <c r="J11" s="451">
        <f t="shared" si="0"/>
        <v>98</v>
      </c>
      <c r="K11" s="451">
        <f t="shared" si="0"/>
        <v>0</v>
      </c>
      <c r="L11" s="452">
        <f t="shared" si="0"/>
        <v>0</v>
      </c>
      <c r="M11" s="453">
        <f t="shared" si="0"/>
        <v>13</v>
      </c>
      <c r="N11" s="451">
        <f t="shared" si="0"/>
        <v>0</v>
      </c>
      <c r="O11" s="452">
        <f t="shared" si="0"/>
        <v>13</v>
      </c>
      <c r="P11" s="453">
        <f t="shared" si="0"/>
        <v>7</v>
      </c>
      <c r="Q11" s="451">
        <f t="shared" si="0"/>
        <v>130</v>
      </c>
      <c r="R11" s="451">
        <f t="shared" si="0"/>
        <v>4</v>
      </c>
      <c r="S11" s="451">
        <f t="shared" si="0"/>
        <v>68</v>
      </c>
      <c r="T11" s="451">
        <f t="shared" si="0"/>
        <v>0</v>
      </c>
      <c r="U11" s="451">
        <f t="shared" si="0"/>
        <v>2</v>
      </c>
      <c r="V11" s="406">
        <f t="shared" ref="V11" si="1">SUM(V12:V15)</f>
        <v>42</v>
      </c>
      <c r="W11" s="405">
        <f t="shared" si="0"/>
        <v>0</v>
      </c>
      <c r="X11" s="407">
        <f t="shared" si="0"/>
        <v>8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54</v>
      </c>
      <c r="C12" s="236">
        <v>47</v>
      </c>
      <c r="D12" s="454"/>
      <c r="E12" s="36"/>
      <c r="F12" s="37"/>
      <c r="G12" s="38">
        <v>7</v>
      </c>
      <c r="H12" s="39">
        <f>SUM(I12:L12)</f>
        <v>40</v>
      </c>
      <c r="I12" s="40">
        <v>36</v>
      </c>
      <c r="J12" s="40">
        <v>4</v>
      </c>
      <c r="K12" s="40">
        <v>0</v>
      </c>
      <c r="L12" s="38">
        <v>0</v>
      </c>
      <c r="M12" s="41">
        <f>SUM(N12:O12)</f>
        <v>13</v>
      </c>
      <c r="N12" s="40">
        <v>0</v>
      </c>
      <c r="O12" s="38">
        <v>13</v>
      </c>
      <c r="P12" s="35">
        <v>3</v>
      </c>
      <c r="Q12" s="40">
        <v>51</v>
      </c>
      <c r="R12" s="40">
        <v>0</v>
      </c>
      <c r="S12" s="40">
        <v>0</v>
      </c>
      <c r="T12" s="36">
        <v>0</v>
      </c>
      <c r="U12" s="455">
        <v>0</v>
      </c>
      <c r="V12" s="235">
        <v>42</v>
      </c>
      <c r="W12" s="37">
        <v>0</v>
      </c>
      <c r="X12" s="42">
        <v>4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0</v>
      </c>
      <c r="C13" s="49">
        <v>0</v>
      </c>
      <c r="D13" s="48"/>
      <c r="E13" s="50"/>
      <c r="F13" s="51"/>
      <c r="G13" s="49">
        <v>0</v>
      </c>
      <c r="H13" s="52">
        <f>SUM(I13:L13)</f>
        <v>0</v>
      </c>
      <c r="I13" s="50">
        <v>0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/>
      <c r="Q13" s="40">
        <v>0</v>
      </c>
      <c r="R13" s="40">
        <v>0</v>
      </c>
      <c r="S13" s="40">
        <v>0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69</v>
      </c>
      <c r="C14" s="49">
        <v>14</v>
      </c>
      <c r="D14" s="48"/>
      <c r="E14" s="50"/>
      <c r="F14" s="51"/>
      <c r="G14" s="49">
        <v>0</v>
      </c>
      <c r="H14" s="52">
        <f>SUM(I14:L14)</f>
        <v>69</v>
      </c>
      <c r="I14" s="50">
        <v>0</v>
      </c>
      <c r="J14" s="50">
        <v>69</v>
      </c>
      <c r="K14" s="50">
        <v>0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2</v>
      </c>
      <c r="Q14" s="40">
        <v>56</v>
      </c>
      <c r="R14" s="40">
        <v>2</v>
      </c>
      <c r="S14" s="40">
        <v>51</v>
      </c>
      <c r="T14" s="40">
        <v>0</v>
      </c>
      <c r="U14" s="51">
        <v>2</v>
      </c>
      <c r="V14" s="54">
        <v>0</v>
      </c>
      <c r="W14" s="37">
        <v>0</v>
      </c>
      <c r="X14" s="42">
        <v>3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25</v>
      </c>
      <c r="C15" s="57">
        <v>14</v>
      </c>
      <c r="D15" s="56"/>
      <c r="E15" s="58"/>
      <c r="F15" s="59"/>
      <c r="G15" s="57">
        <v>3</v>
      </c>
      <c r="H15" s="60">
        <f>SUM(I15:L15)</f>
        <v>25</v>
      </c>
      <c r="I15" s="58">
        <v>0</v>
      </c>
      <c r="J15" s="58">
        <v>25</v>
      </c>
      <c r="K15" s="58">
        <v>0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2</v>
      </c>
      <c r="Q15" s="40">
        <v>23</v>
      </c>
      <c r="R15" s="40">
        <v>2</v>
      </c>
      <c r="S15" s="40">
        <v>17</v>
      </c>
      <c r="T15" s="62">
        <v>0</v>
      </c>
      <c r="U15" s="59">
        <v>0</v>
      </c>
      <c r="V15" s="63">
        <v>0</v>
      </c>
      <c r="W15" s="37">
        <v>0</v>
      </c>
      <c r="X15" s="42">
        <v>1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11</v>
      </c>
      <c r="C16" s="66">
        <v>9</v>
      </c>
      <c r="D16" s="67"/>
      <c r="E16" s="68"/>
      <c r="F16" s="69"/>
      <c r="G16" s="70"/>
      <c r="H16" s="71">
        <f>SUM(I16:L16)</f>
        <v>6</v>
      </c>
      <c r="I16" s="72">
        <v>0</v>
      </c>
      <c r="J16" s="72"/>
      <c r="K16" s="72">
        <v>5</v>
      </c>
      <c r="L16" s="66">
        <v>1</v>
      </c>
      <c r="M16" s="73">
        <f>SUM(N16:O16)</f>
        <v>5</v>
      </c>
      <c r="N16" s="74">
        <v>5</v>
      </c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2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/>
      <c r="X18" s="97"/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1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76" t="s">
        <v>47</v>
      </c>
      <c r="D23" s="644"/>
      <c r="E23" s="644"/>
      <c r="F23" s="644"/>
      <c r="G23" s="644"/>
      <c r="H23" s="644"/>
      <c r="I23" s="644"/>
      <c r="J23" s="644"/>
      <c r="K23" s="644"/>
      <c r="L23" s="677"/>
      <c r="M23" s="671" t="s">
        <v>48</v>
      </c>
      <c r="N23" s="609"/>
      <c r="O23" s="675"/>
      <c r="P23" s="671" t="s">
        <v>49</v>
      </c>
      <c r="Q23" s="672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60"/>
      <c r="B24" s="627"/>
      <c r="C24" s="448" t="s">
        <v>51</v>
      </c>
      <c r="D24" s="446" t="s">
        <v>52</v>
      </c>
      <c r="E24" s="446" t="s">
        <v>53</v>
      </c>
      <c r="F24" s="394" t="s">
        <v>54</v>
      </c>
      <c r="G24" s="446" t="s">
        <v>55</v>
      </c>
      <c r="H24" s="446" t="s">
        <v>56</v>
      </c>
      <c r="I24" s="394" t="s">
        <v>57</v>
      </c>
      <c r="J24" s="446" t="s">
        <v>58</v>
      </c>
      <c r="K24" s="394" t="s">
        <v>59</v>
      </c>
      <c r="L24" s="384" t="s">
        <v>60</v>
      </c>
      <c r="M24" s="448" t="s">
        <v>61</v>
      </c>
      <c r="N24" s="446" t="s">
        <v>62</v>
      </c>
      <c r="O24" s="447" t="s">
        <v>63</v>
      </c>
      <c r="P24" s="282" t="s">
        <v>64</v>
      </c>
      <c r="Q24" s="116" t="s">
        <v>65</v>
      </c>
      <c r="R24" s="607"/>
      <c r="S24" s="627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27"/>
      <c r="B25" s="228">
        <f t="shared" ref="B25:O25" si="3">SUM(B26:B28)</f>
        <v>0</v>
      </c>
      <c r="C25" s="456">
        <f t="shared" si="3"/>
        <v>0</v>
      </c>
      <c r="D25" s="457">
        <f t="shared" si="3"/>
        <v>0</v>
      </c>
      <c r="E25" s="457">
        <f t="shared" si="3"/>
        <v>0</v>
      </c>
      <c r="F25" s="457">
        <f t="shared" si="3"/>
        <v>0</v>
      </c>
      <c r="G25" s="457">
        <f t="shared" si="3"/>
        <v>0</v>
      </c>
      <c r="H25" s="457">
        <f t="shared" si="3"/>
        <v>0</v>
      </c>
      <c r="I25" s="457">
        <f t="shared" si="3"/>
        <v>0</v>
      </c>
      <c r="J25" s="457">
        <f t="shared" si="3"/>
        <v>0</v>
      </c>
      <c r="K25" s="457">
        <f t="shared" si="3"/>
        <v>0</v>
      </c>
      <c r="L25" s="458">
        <f t="shared" si="3"/>
        <v>0</v>
      </c>
      <c r="M25" s="456">
        <f t="shared" si="3"/>
        <v>0</v>
      </c>
      <c r="N25" s="457">
        <f t="shared" si="3"/>
        <v>0</v>
      </c>
      <c r="O25" s="458">
        <f t="shared" si="3"/>
        <v>0</v>
      </c>
      <c r="P25" s="121">
        <f>SUM(P26:P27)</f>
        <v>0</v>
      </c>
      <c r="Q25" s="413">
        <f>SUM(Q26:Q27)</f>
        <v>0</v>
      </c>
      <c r="R25" s="123">
        <f>SUM(R26:R28)</f>
        <v>0</v>
      </c>
      <c r="S25" s="228">
        <f>SUM(S26:S28)</f>
        <v>0</v>
      </c>
      <c r="T25" s="414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459" t="s">
        <v>66</v>
      </c>
      <c r="B26" s="460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454"/>
      <c r="N26" s="36"/>
      <c r="O26" s="236"/>
      <c r="P26" s="454"/>
      <c r="Q26" s="235"/>
      <c r="R26" s="461"/>
      <c r="S26" s="462"/>
      <c r="T26" s="461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8"/>
      <c r="R27" s="97"/>
      <c r="S27" s="129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30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438" t="s">
        <v>70</v>
      </c>
      <c r="B30" s="463" t="s">
        <v>71</v>
      </c>
      <c r="C30" s="463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459" t="s">
        <v>74</v>
      </c>
      <c r="B31" s="464">
        <v>92</v>
      </c>
      <c r="C31" s="464">
        <v>33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30" t="s">
        <v>75</v>
      </c>
      <c r="B32" s="146">
        <v>15</v>
      </c>
      <c r="C32" s="146">
        <v>6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56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71" t="s">
        <v>79</v>
      </c>
      <c r="D35" s="609"/>
      <c r="E35" s="609"/>
      <c r="F35" s="609"/>
      <c r="G35" s="609"/>
      <c r="H35" s="609"/>
      <c r="I35" s="609"/>
      <c r="J35" s="675"/>
      <c r="K35" s="673" t="s">
        <v>80</v>
      </c>
      <c r="L35" s="67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448" t="s">
        <v>81</v>
      </c>
      <c r="D36" s="448" t="s">
        <v>82</v>
      </c>
      <c r="E36" s="446" t="s">
        <v>83</v>
      </c>
      <c r="F36" s="446" t="s">
        <v>84</v>
      </c>
      <c r="G36" s="446" t="s">
        <v>85</v>
      </c>
      <c r="H36" s="446" t="s">
        <v>86</v>
      </c>
      <c r="I36" s="446" t="s">
        <v>87</v>
      </c>
      <c r="J36" s="447" t="s">
        <v>88</v>
      </c>
      <c r="K36" s="446" t="s">
        <v>89</v>
      </c>
      <c r="L36" s="447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465" t="s">
        <v>91</v>
      </c>
      <c r="B37" s="466">
        <f>SUM(C37:J37)</f>
        <v>149</v>
      </c>
      <c r="C37" s="454">
        <v>0</v>
      </c>
      <c r="D37" s="454">
        <v>0</v>
      </c>
      <c r="E37" s="36">
        <v>0</v>
      </c>
      <c r="F37" s="36">
        <v>1</v>
      </c>
      <c r="G37" s="36">
        <v>7</v>
      </c>
      <c r="H37" s="36">
        <v>31</v>
      </c>
      <c r="I37" s="36">
        <v>102</v>
      </c>
      <c r="J37" s="236">
        <v>8</v>
      </c>
      <c r="K37" s="36">
        <v>149</v>
      </c>
      <c r="L37" s="236">
        <v>6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1</v>
      </c>
      <c r="C38" s="154"/>
      <c r="D38" s="154">
        <v>1</v>
      </c>
      <c r="E38" s="155"/>
      <c r="F38" s="155"/>
      <c r="G38" s="155"/>
      <c r="H38" s="155"/>
      <c r="I38" s="155"/>
      <c r="J38" s="156"/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465" t="s">
        <v>91</v>
      </c>
      <c r="B42" s="464">
        <v>2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>
        <v>1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435" t="s">
        <v>78</v>
      </c>
      <c r="B45" s="286" t="s">
        <v>95</v>
      </c>
      <c r="C45" s="384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467" t="s">
        <v>91</v>
      </c>
      <c r="B46" s="468">
        <v>2</v>
      </c>
      <c r="C46" s="425">
        <v>3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71" t="s">
        <v>100</v>
      </c>
      <c r="D48" s="609"/>
      <c r="E48" s="675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448" t="s">
        <v>101</v>
      </c>
      <c r="D49" s="469" t="s">
        <v>102</v>
      </c>
      <c r="E49" s="470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459" t="s">
        <v>104</v>
      </c>
      <c r="B50" s="471">
        <f>SUM(C50:E50)</f>
        <v>21</v>
      </c>
      <c r="C50" s="454"/>
      <c r="D50" s="36">
        <v>9</v>
      </c>
      <c r="E50" s="236">
        <v>12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435" t="s">
        <v>107</v>
      </c>
      <c r="B53" s="438" t="s">
        <v>108</v>
      </c>
      <c r="C53" s="436" t="s">
        <v>109</v>
      </c>
      <c r="D53" s="384" t="s">
        <v>9</v>
      </c>
      <c r="E53" s="438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472" t="s">
        <v>110</v>
      </c>
      <c r="B54" s="442">
        <v>132</v>
      </c>
      <c r="C54" s="440">
        <v>17</v>
      </c>
      <c r="D54" s="441">
        <v>2</v>
      </c>
      <c r="E54" s="441">
        <v>3</v>
      </c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129</v>
      </c>
      <c r="C55" s="182">
        <v>4</v>
      </c>
      <c r="D55" s="183">
        <v>0</v>
      </c>
      <c r="E55" s="183">
        <v>0</v>
      </c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123</v>
      </c>
      <c r="C56" s="185"/>
      <c r="D56" s="139">
        <v>0</v>
      </c>
      <c r="E56" s="139">
        <v>0</v>
      </c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71" t="s">
        <v>114</v>
      </c>
      <c r="G58" s="609"/>
      <c r="H58" s="609"/>
      <c r="I58" s="609"/>
      <c r="J58" s="609"/>
      <c r="K58" s="609"/>
      <c r="L58" s="609"/>
      <c r="M58" s="609"/>
      <c r="N58" s="609"/>
      <c r="O58" s="672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438" t="s">
        <v>120</v>
      </c>
      <c r="D60" s="283" t="s">
        <v>121</v>
      </c>
      <c r="E60" s="438" t="s">
        <v>122</v>
      </c>
      <c r="F60" s="448" t="s">
        <v>121</v>
      </c>
      <c r="G60" s="384" t="s">
        <v>122</v>
      </c>
      <c r="H60" s="448" t="s">
        <v>121</v>
      </c>
      <c r="I60" s="384" t="s">
        <v>122</v>
      </c>
      <c r="J60" s="448" t="s">
        <v>121</v>
      </c>
      <c r="K60" s="384" t="s">
        <v>122</v>
      </c>
      <c r="L60" s="448" t="s">
        <v>121</v>
      </c>
      <c r="M60" s="384" t="s">
        <v>122</v>
      </c>
      <c r="N60" s="448" t="s">
        <v>121</v>
      </c>
      <c r="O60" s="430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473">
        <f t="shared" ref="C61:C66" si="9">SUM(D61+E61)</f>
        <v>4</v>
      </c>
      <c r="D61" s="473">
        <f>SUM(F61+H61+J61+L61)</f>
        <v>4</v>
      </c>
      <c r="E61" s="474">
        <f>SUM(G61+I61+K61+M61)</f>
        <v>0</v>
      </c>
      <c r="F61" s="35">
        <v>4</v>
      </c>
      <c r="G61" s="38">
        <v>0</v>
      </c>
      <c r="H61" s="35"/>
      <c r="I61" s="38"/>
      <c r="J61" s="35"/>
      <c r="K61" s="38"/>
      <c r="L61" s="35"/>
      <c r="M61" s="38"/>
      <c r="N61" s="91"/>
      <c r="O61" s="90"/>
      <c r="P61" s="475">
        <v>0</v>
      </c>
      <c r="Q61" s="236">
        <v>0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237">
        <f t="shared" si="9"/>
        <v>13</v>
      </c>
      <c r="D62" s="192">
        <f>SUM(F62+H62+J62+L62)</f>
        <v>6</v>
      </c>
      <c r="E62" s="193">
        <f>SUM(G62+I62+K62+M62)</f>
        <v>7</v>
      </c>
      <c r="F62" s="230">
        <v>2</v>
      </c>
      <c r="G62" s="49">
        <v>6</v>
      </c>
      <c r="H62" s="230">
        <v>4</v>
      </c>
      <c r="I62" s="195">
        <v>1</v>
      </c>
      <c r="J62" s="230"/>
      <c r="K62" s="195"/>
      <c r="L62" s="48"/>
      <c r="M62" s="49"/>
      <c r="N62" s="231"/>
      <c r="O62" s="197"/>
      <c r="P62" s="198">
        <v>0</v>
      </c>
      <c r="Q62" s="49">
        <v>1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1</v>
      </c>
      <c r="D63" s="199">
        <f>SUM(F63+H63+J63+L63+N63)</f>
        <v>0</v>
      </c>
      <c r="E63" s="200">
        <f>SUM(G63+I63+K63+M63+O63)</f>
        <v>1</v>
      </c>
      <c r="F63" s="229"/>
      <c r="G63" s="476"/>
      <c r="H63" s="232"/>
      <c r="I63" s="233">
        <v>1</v>
      </c>
      <c r="J63" s="202"/>
      <c r="K63" s="203"/>
      <c r="L63" s="48"/>
      <c r="M63" s="49"/>
      <c r="N63" s="48"/>
      <c r="O63" s="128"/>
      <c r="P63" s="198">
        <v>0</v>
      </c>
      <c r="Q63" s="49">
        <v>0</v>
      </c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53" t="s">
        <v>126</v>
      </c>
      <c r="B64" s="653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29"/>
      <c r="K64" s="204"/>
      <c r="L64" s="230"/>
      <c r="M64" s="195"/>
      <c r="N64" s="230"/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0</v>
      </c>
      <c r="D65" s="199">
        <f t="shared" ref="D65:E66" si="10">SUM(J65+L65+N65)</f>
        <v>0</v>
      </c>
      <c r="E65" s="200">
        <f t="shared" si="10"/>
        <v>0</v>
      </c>
      <c r="F65" s="231"/>
      <c r="G65" s="197"/>
      <c r="H65" s="231"/>
      <c r="I65" s="197"/>
      <c r="J65" s="229"/>
      <c r="K65" s="204"/>
      <c r="L65" s="230"/>
      <c r="M65" s="195"/>
      <c r="N65" s="230"/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0</v>
      </c>
      <c r="D66" s="207">
        <f t="shared" si="10"/>
        <v>0</v>
      </c>
      <c r="E66" s="208">
        <f t="shared" si="10"/>
        <v>0</v>
      </c>
      <c r="F66" s="102"/>
      <c r="G66" s="101"/>
      <c r="H66" s="102"/>
      <c r="I66" s="101"/>
      <c r="J66" s="209"/>
      <c r="K66" s="210"/>
      <c r="L66" s="132"/>
      <c r="M66" s="134"/>
      <c r="N66" s="132"/>
      <c r="O66" s="211"/>
      <c r="P66" s="212"/>
      <c r="Q66" s="134"/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477" t="s">
        <v>130</v>
      </c>
      <c r="B68" s="478" t="s">
        <v>131</v>
      </c>
      <c r="C68" s="479" t="s">
        <v>9</v>
      </c>
      <c r="D68" s="480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439" t="s">
        <v>132</v>
      </c>
      <c r="B69" s="440">
        <v>14</v>
      </c>
      <c r="C69" s="441"/>
      <c r="D69" s="442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85" t="s">
        <v>133</v>
      </c>
      <c r="B70" s="219">
        <v>147</v>
      </c>
      <c r="C70" s="97"/>
      <c r="D70" s="129">
        <v>9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12</v>
      </c>
      <c r="C71" s="222"/>
      <c r="D71" s="223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1672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5DFD2314-26D1-4234-BF78-2654529219BF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7FF68-1577-4AB8-9F38-966EE3DA73A2}">
  <dimension ref="A1:DD202"/>
  <sheetViews>
    <sheetView workbookViewId="0">
      <selection activeCell="A6" sqref="A6:L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",[8]NOMBRE!B2," - ","( ",[8]NOMBRE!C2,[8]NOMBRE!D2,[8]NOMBRE!E2,[8]NOMBRE!F2,[8]NOMBRE!G2," )")</f>
        <v>COMUNA: LINARES - ( 07401 )</v>
      </c>
    </row>
    <row r="3" spans="1:108" ht="16.350000000000001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",[8]NOMBRE!B6," - ","( ",[8]NOMBRE!C6,[8]NOMBRE!D6," )")</f>
        <v>MES: JULIO - ( 07 )</v>
      </c>
    </row>
    <row r="5" spans="1:108" ht="16.350000000000001" customHeight="1" x14ac:dyDescent="0.2">
      <c r="A5" s="1" t="str">
        <f>CONCATENATE("AÑO: ",[8]NOMBRE!B7)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6"/>
      <c r="N7" s="1"/>
      <c r="O7" s="7"/>
      <c r="P7" s="7"/>
      <c r="Q7" s="7"/>
      <c r="R7" s="7"/>
    </row>
    <row r="8" spans="1:108" ht="36" customHeight="1" x14ac:dyDescent="0.2">
      <c r="A8" s="341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78" t="s">
        <v>4</v>
      </c>
      <c r="C9" s="680"/>
      <c r="D9" s="678" t="s">
        <v>5</v>
      </c>
      <c r="E9" s="647"/>
      <c r="F9" s="647"/>
      <c r="G9" s="679"/>
      <c r="H9" s="647" t="s">
        <v>6</v>
      </c>
      <c r="I9" s="647"/>
      <c r="J9" s="647"/>
      <c r="K9" s="647"/>
      <c r="L9" s="679"/>
      <c r="M9" s="678" t="s">
        <v>7</v>
      </c>
      <c r="N9" s="647"/>
      <c r="O9" s="679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29"/>
      <c r="B10" s="481" t="s">
        <v>11</v>
      </c>
      <c r="C10" s="482" t="s">
        <v>12</v>
      </c>
      <c r="D10" s="14" t="s">
        <v>13</v>
      </c>
      <c r="E10" s="483" t="s">
        <v>14</v>
      </c>
      <c r="F10" s="393" t="s">
        <v>15</v>
      </c>
      <c r="G10" s="482" t="s">
        <v>16</v>
      </c>
      <c r="H10" s="394" t="s">
        <v>17</v>
      </c>
      <c r="I10" s="484" t="s">
        <v>18</v>
      </c>
      <c r="J10" s="484" t="s">
        <v>19</v>
      </c>
      <c r="K10" s="484" t="s">
        <v>20</v>
      </c>
      <c r="L10" s="485" t="s">
        <v>21</v>
      </c>
      <c r="M10" s="486" t="s">
        <v>22</v>
      </c>
      <c r="N10" s="484" t="s">
        <v>23</v>
      </c>
      <c r="O10" s="485" t="s">
        <v>24</v>
      </c>
      <c r="P10" s="487" t="s">
        <v>25</v>
      </c>
      <c r="Q10" s="488" t="s">
        <v>26</v>
      </c>
      <c r="R10" s="400" t="s">
        <v>27</v>
      </c>
      <c r="S10" s="488" t="s">
        <v>28</v>
      </c>
      <c r="T10" s="400" t="s">
        <v>29</v>
      </c>
      <c r="U10" s="488" t="s">
        <v>30</v>
      </c>
      <c r="V10" s="401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477" t="s">
        <v>32</v>
      </c>
      <c r="B11" s="489">
        <f t="shared" ref="B11:X11" si="0">SUM(B12:B15)</f>
        <v>148</v>
      </c>
      <c r="C11" s="490">
        <f t="shared" si="0"/>
        <v>82</v>
      </c>
      <c r="D11" s="491">
        <f t="shared" si="0"/>
        <v>0</v>
      </c>
      <c r="E11" s="405">
        <f t="shared" si="0"/>
        <v>1</v>
      </c>
      <c r="F11" s="405">
        <f t="shared" si="0"/>
        <v>1</v>
      </c>
      <c r="G11" s="490">
        <f t="shared" si="0"/>
        <v>15</v>
      </c>
      <c r="H11" s="405">
        <f t="shared" si="0"/>
        <v>122</v>
      </c>
      <c r="I11" s="489">
        <f t="shared" si="0"/>
        <v>35</v>
      </c>
      <c r="J11" s="489">
        <f t="shared" si="0"/>
        <v>85</v>
      </c>
      <c r="K11" s="489">
        <f t="shared" si="0"/>
        <v>2</v>
      </c>
      <c r="L11" s="490">
        <f t="shared" si="0"/>
        <v>0</v>
      </c>
      <c r="M11" s="491">
        <f t="shared" si="0"/>
        <v>26</v>
      </c>
      <c r="N11" s="489">
        <f t="shared" si="0"/>
        <v>0</v>
      </c>
      <c r="O11" s="490">
        <f t="shared" si="0"/>
        <v>26</v>
      </c>
      <c r="P11" s="491">
        <f t="shared" si="0"/>
        <v>5</v>
      </c>
      <c r="Q11" s="489">
        <f t="shared" si="0"/>
        <v>119</v>
      </c>
      <c r="R11" s="489">
        <f t="shared" si="0"/>
        <v>9</v>
      </c>
      <c r="S11" s="489">
        <f t="shared" si="0"/>
        <v>108</v>
      </c>
      <c r="T11" s="489">
        <f t="shared" si="0"/>
        <v>0</v>
      </c>
      <c r="U11" s="489">
        <f t="shared" si="0"/>
        <v>4</v>
      </c>
      <c r="V11" s="406">
        <f t="shared" ref="V11" si="1">SUM(V12:V15)</f>
        <v>47</v>
      </c>
      <c r="W11" s="405">
        <f t="shared" si="0"/>
        <v>1</v>
      </c>
      <c r="X11" s="407">
        <f t="shared" si="0"/>
        <v>5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59</v>
      </c>
      <c r="C12" s="236">
        <v>51</v>
      </c>
      <c r="D12" s="454"/>
      <c r="E12" s="36"/>
      <c r="F12" s="37"/>
      <c r="G12" s="38">
        <v>8</v>
      </c>
      <c r="H12" s="39">
        <f>SUM(I12:L12)</f>
        <v>33</v>
      </c>
      <c r="I12" s="40">
        <v>33</v>
      </c>
      <c r="J12" s="40">
        <v>0</v>
      </c>
      <c r="K12" s="40"/>
      <c r="L12" s="38">
        <v>0</v>
      </c>
      <c r="M12" s="41">
        <f>SUM(N12:O12)</f>
        <v>26</v>
      </c>
      <c r="N12" s="40"/>
      <c r="O12" s="38">
        <v>26</v>
      </c>
      <c r="P12" s="35">
        <v>4</v>
      </c>
      <c r="Q12" s="40">
        <v>47</v>
      </c>
      <c r="R12" s="40">
        <v>4</v>
      </c>
      <c r="S12" s="40">
        <v>33</v>
      </c>
      <c r="T12" s="36">
        <v>0</v>
      </c>
      <c r="U12" s="455">
        <v>3</v>
      </c>
      <c r="V12" s="235">
        <v>46</v>
      </c>
      <c r="W12" s="37">
        <v>1</v>
      </c>
      <c r="X12" s="42">
        <v>3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2</v>
      </c>
      <c r="C13" s="49">
        <v>1</v>
      </c>
      <c r="D13" s="48"/>
      <c r="E13" s="50"/>
      <c r="F13" s="51"/>
      <c r="G13" s="49"/>
      <c r="H13" s="52">
        <f>SUM(I13:L13)</f>
        <v>2</v>
      </c>
      <c r="I13" s="50">
        <v>2</v>
      </c>
      <c r="J13" s="50">
        <v>0</v>
      </c>
      <c r="K13" s="50"/>
      <c r="L13" s="49"/>
      <c r="M13" s="53">
        <f>SUM(N13:O13)</f>
        <v>0</v>
      </c>
      <c r="N13" s="40"/>
      <c r="O13" s="38">
        <v>0</v>
      </c>
      <c r="P13" s="35">
        <v>0</v>
      </c>
      <c r="Q13" s="40">
        <v>1</v>
      </c>
      <c r="R13" s="40">
        <v>0</v>
      </c>
      <c r="S13" s="40">
        <v>0</v>
      </c>
      <c r="T13" s="40">
        <v>0</v>
      </c>
      <c r="U13" s="51">
        <v>1</v>
      </c>
      <c r="V13" s="54">
        <v>1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54</v>
      </c>
      <c r="C14" s="49">
        <v>8</v>
      </c>
      <c r="D14" s="48"/>
      <c r="E14" s="50"/>
      <c r="F14" s="51"/>
      <c r="G14" s="49">
        <v>1</v>
      </c>
      <c r="H14" s="52">
        <f>SUM(I14:L14)</f>
        <v>54</v>
      </c>
      <c r="I14" s="50">
        <v>0</v>
      </c>
      <c r="J14" s="50">
        <v>54</v>
      </c>
      <c r="K14" s="50"/>
      <c r="L14" s="49"/>
      <c r="M14" s="53">
        <f>SUM(N14:O14)</f>
        <v>0</v>
      </c>
      <c r="N14" s="40"/>
      <c r="O14" s="38"/>
      <c r="P14" s="35">
        <v>0</v>
      </c>
      <c r="Q14" s="40">
        <v>50</v>
      </c>
      <c r="R14" s="40">
        <v>1</v>
      </c>
      <c r="S14" s="40">
        <v>53</v>
      </c>
      <c r="T14" s="40">
        <v>0</v>
      </c>
      <c r="U14" s="51">
        <v>0</v>
      </c>
      <c r="V14" s="54">
        <v>0</v>
      </c>
      <c r="W14" s="37">
        <v>0</v>
      </c>
      <c r="X14" s="42">
        <v>2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33</v>
      </c>
      <c r="C15" s="57">
        <v>22</v>
      </c>
      <c r="D15" s="56"/>
      <c r="E15" s="58">
        <v>1</v>
      </c>
      <c r="F15" s="59">
        <v>1</v>
      </c>
      <c r="G15" s="57">
        <v>6</v>
      </c>
      <c r="H15" s="60">
        <f>SUM(I15:L15)</f>
        <v>33</v>
      </c>
      <c r="I15" s="58">
        <v>0</v>
      </c>
      <c r="J15" s="58">
        <v>31</v>
      </c>
      <c r="K15" s="58">
        <v>2</v>
      </c>
      <c r="L15" s="57"/>
      <c r="M15" s="61">
        <f>SUM(N15:O15)</f>
        <v>0</v>
      </c>
      <c r="N15" s="40"/>
      <c r="O15" s="38"/>
      <c r="P15" s="35">
        <v>1</v>
      </c>
      <c r="Q15" s="40">
        <v>21</v>
      </c>
      <c r="R15" s="40">
        <v>4</v>
      </c>
      <c r="S15" s="40">
        <v>22</v>
      </c>
      <c r="T15" s="62">
        <v>0</v>
      </c>
      <c r="U15" s="59">
        <v>0</v>
      </c>
      <c r="V15" s="63">
        <v>0</v>
      </c>
      <c r="W15" s="37">
        <v>0</v>
      </c>
      <c r="X15" s="42">
        <v>0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27</v>
      </c>
      <c r="C16" s="66">
        <v>27</v>
      </c>
      <c r="D16" s="67"/>
      <c r="E16" s="68"/>
      <c r="F16" s="69"/>
      <c r="G16" s="70"/>
      <c r="H16" s="71">
        <f>SUM(I16:L16)</f>
        <v>0</v>
      </c>
      <c r="I16" s="72"/>
      <c r="J16" s="72"/>
      <c r="K16" s="72"/>
      <c r="L16" s="66"/>
      <c r="M16" s="73">
        <f>SUM(N16:O16)</f>
        <v>0</v>
      </c>
      <c r="N16" s="74"/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4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>
        <v>0</v>
      </c>
      <c r="X18" s="97">
        <v>0</v>
      </c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2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76" t="s">
        <v>47</v>
      </c>
      <c r="D23" s="644"/>
      <c r="E23" s="644"/>
      <c r="F23" s="644"/>
      <c r="G23" s="644"/>
      <c r="H23" s="644"/>
      <c r="I23" s="644"/>
      <c r="J23" s="644"/>
      <c r="K23" s="644"/>
      <c r="L23" s="677"/>
      <c r="M23" s="671" t="s">
        <v>48</v>
      </c>
      <c r="N23" s="609"/>
      <c r="O23" s="675"/>
      <c r="P23" s="671" t="s">
        <v>49</v>
      </c>
      <c r="Q23" s="672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60"/>
      <c r="B24" s="627"/>
      <c r="C24" s="486" t="s">
        <v>51</v>
      </c>
      <c r="D24" s="484" t="s">
        <v>52</v>
      </c>
      <c r="E24" s="484" t="s">
        <v>53</v>
      </c>
      <c r="F24" s="394" t="s">
        <v>54</v>
      </c>
      <c r="G24" s="484" t="s">
        <v>55</v>
      </c>
      <c r="H24" s="484" t="s">
        <v>56</v>
      </c>
      <c r="I24" s="394" t="s">
        <v>57</v>
      </c>
      <c r="J24" s="484" t="s">
        <v>58</v>
      </c>
      <c r="K24" s="394" t="s">
        <v>59</v>
      </c>
      <c r="L24" s="384" t="s">
        <v>60</v>
      </c>
      <c r="M24" s="486" t="s">
        <v>61</v>
      </c>
      <c r="N24" s="484" t="s">
        <v>62</v>
      </c>
      <c r="O24" s="485" t="s">
        <v>63</v>
      </c>
      <c r="P24" s="282" t="s">
        <v>64</v>
      </c>
      <c r="Q24" s="116" t="s">
        <v>65</v>
      </c>
      <c r="R24" s="607"/>
      <c r="S24" s="627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27"/>
      <c r="B25" s="228">
        <f t="shared" ref="B25:O25" si="3">SUM(B26:B28)</f>
        <v>1</v>
      </c>
      <c r="C25" s="492">
        <f t="shared" si="3"/>
        <v>0</v>
      </c>
      <c r="D25" s="493">
        <f t="shared" si="3"/>
        <v>0</v>
      </c>
      <c r="E25" s="493">
        <f t="shared" si="3"/>
        <v>0</v>
      </c>
      <c r="F25" s="493">
        <f t="shared" si="3"/>
        <v>1</v>
      </c>
      <c r="G25" s="493">
        <f t="shared" si="3"/>
        <v>0</v>
      </c>
      <c r="H25" s="493">
        <f t="shared" si="3"/>
        <v>0</v>
      </c>
      <c r="I25" s="493">
        <f t="shared" si="3"/>
        <v>0</v>
      </c>
      <c r="J25" s="493">
        <f t="shared" si="3"/>
        <v>0</v>
      </c>
      <c r="K25" s="493">
        <f t="shared" si="3"/>
        <v>0</v>
      </c>
      <c r="L25" s="494">
        <f t="shared" si="3"/>
        <v>0</v>
      </c>
      <c r="M25" s="492">
        <f t="shared" si="3"/>
        <v>0</v>
      </c>
      <c r="N25" s="493">
        <f t="shared" si="3"/>
        <v>0</v>
      </c>
      <c r="O25" s="494">
        <f t="shared" si="3"/>
        <v>1</v>
      </c>
      <c r="P25" s="121">
        <f>SUM(P26:P27)</f>
        <v>0</v>
      </c>
      <c r="Q25" s="413">
        <f>SUM(Q26:Q27)</f>
        <v>0</v>
      </c>
      <c r="R25" s="123">
        <f>SUM(R26:R28)</f>
        <v>1</v>
      </c>
      <c r="S25" s="228">
        <f>SUM(S26:S28)</f>
        <v>0</v>
      </c>
      <c r="T25" s="414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459" t="s">
        <v>66</v>
      </c>
      <c r="B26" s="460">
        <f>SUM(C26:L26)</f>
        <v>0</v>
      </c>
      <c r="C26" s="35"/>
      <c r="D26" s="37"/>
      <c r="E26" s="40"/>
      <c r="F26" s="37"/>
      <c r="G26" s="40"/>
      <c r="H26" s="40"/>
      <c r="I26" s="37"/>
      <c r="J26" s="40"/>
      <c r="K26" s="37"/>
      <c r="L26" s="38"/>
      <c r="M26" s="454"/>
      <c r="N26" s="36"/>
      <c r="O26" s="236"/>
      <c r="P26" s="454"/>
      <c r="Q26" s="235"/>
      <c r="R26" s="461"/>
      <c r="S26" s="462"/>
      <c r="T26" s="461"/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1</v>
      </c>
      <c r="C27" s="48"/>
      <c r="D27" s="51"/>
      <c r="E27" s="50"/>
      <c r="F27" s="51">
        <v>1</v>
      </c>
      <c r="G27" s="50"/>
      <c r="H27" s="50"/>
      <c r="I27" s="51"/>
      <c r="J27" s="50"/>
      <c r="K27" s="51"/>
      <c r="L27" s="49"/>
      <c r="M27" s="48"/>
      <c r="N27" s="50"/>
      <c r="O27" s="49">
        <v>1</v>
      </c>
      <c r="P27" s="48">
        <v>0</v>
      </c>
      <c r="Q27" s="128">
        <v>0</v>
      </c>
      <c r="R27" s="97">
        <v>1</v>
      </c>
      <c r="S27" s="129">
        <v>0</v>
      </c>
      <c r="T27" s="97">
        <v>0</v>
      </c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30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480" t="s">
        <v>70</v>
      </c>
      <c r="B30" s="495" t="s">
        <v>71</v>
      </c>
      <c r="C30" s="495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459" t="s">
        <v>74</v>
      </c>
      <c r="B31" s="464">
        <v>81</v>
      </c>
      <c r="C31" s="464">
        <v>29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30" t="s">
        <v>75</v>
      </c>
      <c r="B32" s="146">
        <v>24</v>
      </c>
      <c r="C32" s="146">
        <v>7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56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71" t="s">
        <v>79</v>
      </c>
      <c r="D35" s="609"/>
      <c r="E35" s="609"/>
      <c r="F35" s="609"/>
      <c r="G35" s="609"/>
      <c r="H35" s="609"/>
      <c r="I35" s="609"/>
      <c r="J35" s="675"/>
      <c r="K35" s="673" t="s">
        <v>80</v>
      </c>
      <c r="L35" s="67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486" t="s">
        <v>81</v>
      </c>
      <c r="D36" s="486" t="s">
        <v>82</v>
      </c>
      <c r="E36" s="484" t="s">
        <v>83</v>
      </c>
      <c r="F36" s="484" t="s">
        <v>84</v>
      </c>
      <c r="G36" s="484" t="s">
        <v>85</v>
      </c>
      <c r="H36" s="484" t="s">
        <v>86</v>
      </c>
      <c r="I36" s="484" t="s">
        <v>87</v>
      </c>
      <c r="J36" s="485" t="s">
        <v>88</v>
      </c>
      <c r="K36" s="484" t="s">
        <v>89</v>
      </c>
      <c r="L36" s="485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465" t="s">
        <v>91</v>
      </c>
      <c r="B37" s="466">
        <f>SUM(C37:J37)</f>
        <v>149</v>
      </c>
      <c r="C37" s="454"/>
      <c r="D37" s="454">
        <v>1</v>
      </c>
      <c r="E37" s="36">
        <v>1</v>
      </c>
      <c r="F37" s="36">
        <v>1</v>
      </c>
      <c r="G37" s="36">
        <v>11</v>
      </c>
      <c r="H37" s="36">
        <v>20</v>
      </c>
      <c r="I37" s="36">
        <v>101</v>
      </c>
      <c r="J37" s="236">
        <v>14</v>
      </c>
      <c r="K37" s="36">
        <v>147</v>
      </c>
      <c r="L37" s="236">
        <v>7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0</v>
      </c>
      <c r="C38" s="154"/>
      <c r="D38" s="154"/>
      <c r="E38" s="155"/>
      <c r="F38" s="155"/>
      <c r="G38" s="155"/>
      <c r="H38" s="155"/>
      <c r="I38" s="155"/>
      <c r="J38" s="156"/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465" t="s">
        <v>91</v>
      </c>
      <c r="B42" s="464">
        <v>3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>
        <v>0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477" t="s">
        <v>78</v>
      </c>
      <c r="B45" s="286" t="s">
        <v>95</v>
      </c>
      <c r="C45" s="384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496" t="s">
        <v>91</v>
      </c>
      <c r="B46" s="497">
        <v>2</v>
      </c>
      <c r="C46" s="425">
        <v>2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71" t="s">
        <v>100</v>
      </c>
      <c r="D48" s="609"/>
      <c r="E48" s="675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486" t="s">
        <v>101</v>
      </c>
      <c r="D49" s="498" t="s">
        <v>102</v>
      </c>
      <c r="E49" s="499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459" t="s">
        <v>104</v>
      </c>
      <c r="B50" s="471">
        <f>SUM(C50:E50)</f>
        <v>26</v>
      </c>
      <c r="C50" s="454"/>
      <c r="D50" s="36">
        <v>18</v>
      </c>
      <c r="E50" s="236">
        <v>8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477" t="s">
        <v>107</v>
      </c>
      <c r="B53" s="480" t="s">
        <v>108</v>
      </c>
      <c r="C53" s="478" t="s">
        <v>109</v>
      </c>
      <c r="D53" s="384" t="s">
        <v>9</v>
      </c>
      <c r="E53" s="480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472" t="s">
        <v>110</v>
      </c>
      <c r="B54" s="442">
        <v>129</v>
      </c>
      <c r="C54" s="440">
        <v>33</v>
      </c>
      <c r="D54" s="441">
        <v>0</v>
      </c>
      <c r="E54" s="441">
        <v>0</v>
      </c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127</v>
      </c>
      <c r="C55" s="182">
        <v>8</v>
      </c>
      <c r="D55" s="183">
        <v>0</v>
      </c>
      <c r="E55" s="183">
        <v>7</v>
      </c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120</v>
      </c>
      <c r="C56" s="185"/>
      <c r="D56" s="139">
        <v>0</v>
      </c>
      <c r="E56" s="139">
        <v>0</v>
      </c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71" t="s">
        <v>114</v>
      </c>
      <c r="G58" s="609"/>
      <c r="H58" s="609"/>
      <c r="I58" s="609"/>
      <c r="J58" s="609"/>
      <c r="K58" s="609"/>
      <c r="L58" s="609"/>
      <c r="M58" s="609"/>
      <c r="N58" s="609"/>
      <c r="O58" s="672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480" t="s">
        <v>120</v>
      </c>
      <c r="D60" s="283" t="s">
        <v>121</v>
      </c>
      <c r="E60" s="480" t="s">
        <v>122</v>
      </c>
      <c r="F60" s="486" t="s">
        <v>121</v>
      </c>
      <c r="G60" s="384" t="s">
        <v>122</v>
      </c>
      <c r="H60" s="486" t="s">
        <v>121</v>
      </c>
      <c r="I60" s="384" t="s">
        <v>122</v>
      </c>
      <c r="J60" s="486" t="s">
        <v>121</v>
      </c>
      <c r="K60" s="384" t="s">
        <v>122</v>
      </c>
      <c r="L60" s="486" t="s">
        <v>121</v>
      </c>
      <c r="M60" s="384" t="s">
        <v>122</v>
      </c>
      <c r="N60" s="486" t="s">
        <v>121</v>
      </c>
      <c r="O60" s="430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473">
        <f t="shared" ref="C61:C66" si="9">SUM(D61+E61)</f>
        <v>17</v>
      </c>
      <c r="D61" s="473">
        <f>SUM(F61+H61+J61+L61)</f>
        <v>4</v>
      </c>
      <c r="E61" s="474">
        <f>SUM(G61+I61+K61+M61)</f>
        <v>13</v>
      </c>
      <c r="F61" s="35">
        <v>4</v>
      </c>
      <c r="G61" s="38">
        <v>8</v>
      </c>
      <c r="H61" s="35"/>
      <c r="I61" s="38"/>
      <c r="J61" s="35"/>
      <c r="K61" s="38"/>
      <c r="L61" s="35"/>
      <c r="M61" s="38">
        <v>5</v>
      </c>
      <c r="N61" s="91"/>
      <c r="O61" s="90"/>
      <c r="P61" s="475">
        <v>0</v>
      </c>
      <c r="Q61" s="236">
        <v>0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237">
        <f t="shared" si="9"/>
        <v>62</v>
      </c>
      <c r="D62" s="192">
        <f>SUM(F62+H62+J62+L62)</f>
        <v>41</v>
      </c>
      <c r="E62" s="193">
        <f>SUM(G62+I62+K62+M62)</f>
        <v>21</v>
      </c>
      <c r="F62" s="230">
        <v>18</v>
      </c>
      <c r="G62" s="49">
        <v>7</v>
      </c>
      <c r="H62" s="230">
        <v>10</v>
      </c>
      <c r="I62" s="195">
        <v>5</v>
      </c>
      <c r="J62" s="230">
        <v>4</v>
      </c>
      <c r="K62" s="195">
        <v>7</v>
      </c>
      <c r="L62" s="48">
        <v>9</v>
      </c>
      <c r="M62" s="49">
        <v>2</v>
      </c>
      <c r="N62" s="231"/>
      <c r="O62" s="197"/>
      <c r="P62" s="198">
        <v>0</v>
      </c>
      <c r="Q62" s="49">
        <v>0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6</v>
      </c>
      <c r="D63" s="199">
        <f>SUM(F63+H63+J63+L63+N63)</f>
        <v>2</v>
      </c>
      <c r="E63" s="200">
        <f>SUM(G63+I63+K63+M63+O63)</f>
        <v>4</v>
      </c>
      <c r="F63" s="229">
        <v>1</v>
      </c>
      <c r="G63" s="500"/>
      <c r="H63" s="232">
        <v>1</v>
      </c>
      <c r="I63" s="233">
        <v>0</v>
      </c>
      <c r="J63" s="202"/>
      <c r="K63" s="203"/>
      <c r="L63" s="48"/>
      <c r="M63" s="49">
        <v>4</v>
      </c>
      <c r="N63" s="48"/>
      <c r="O63" s="128"/>
      <c r="P63" s="198">
        <v>2</v>
      </c>
      <c r="Q63" s="49">
        <v>0</v>
      </c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53" t="s">
        <v>126</v>
      </c>
      <c r="B64" s="653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29"/>
      <c r="K64" s="204"/>
      <c r="L64" s="230"/>
      <c r="M64" s="195"/>
      <c r="N64" s="230"/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0</v>
      </c>
      <c r="D65" s="199">
        <f t="shared" ref="D65:E66" si="10">SUM(J65+L65+N65)</f>
        <v>0</v>
      </c>
      <c r="E65" s="200">
        <f t="shared" si="10"/>
        <v>0</v>
      </c>
      <c r="F65" s="231"/>
      <c r="G65" s="197"/>
      <c r="H65" s="231"/>
      <c r="I65" s="197"/>
      <c r="J65" s="229"/>
      <c r="K65" s="204"/>
      <c r="L65" s="230"/>
      <c r="M65" s="195"/>
      <c r="N65" s="230"/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0</v>
      </c>
      <c r="D66" s="207">
        <f t="shared" si="10"/>
        <v>0</v>
      </c>
      <c r="E66" s="208">
        <f t="shared" si="10"/>
        <v>0</v>
      </c>
      <c r="F66" s="102"/>
      <c r="G66" s="101"/>
      <c r="H66" s="102"/>
      <c r="I66" s="101"/>
      <c r="J66" s="209"/>
      <c r="K66" s="210"/>
      <c r="L66" s="132"/>
      <c r="M66" s="134"/>
      <c r="N66" s="132"/>
      <c r="O66" s="211"/>
      <c r="P66" s="212"/>
      <c r="Q66" s="134"/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477" t="s">
        <v>130</v>
      </c>
      <c r="B68" s="478" t="s">
        <v>131</v>
      </c>
      <c r="C68" s="384" t="s">
        <v>9</v>
      </c>
      <c r="D68" s="480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439" t="s">
        <v>132</v>
      </c>
      <c r="B69" s="440">
        <v>28</v>
      </c>
      <c r="C69" s="441"/>
      <c r="D69" s="442"/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85" t="s">
        <v>133</v>
      </c>
      <c r="B70" s="219">
        <v>153</v>
      </c>
      <c r="C70" s="97"/>
      <c r="D70" s="129">
        <v>6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16</v>
      </c>
      <c r="C71" s="222"/>
      <c r="D71" s="223"/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1826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6A8E0291-04F5-43E7-83C9-A7AE17A152E1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DEAD0-23E3-4C14-AE8F-327465E134CE}">
  <dimension ref="A1:DD202"/>
  <sheetViews>
    <sheetView workbookViewId="0">
      <selection activeCell="D7" sqref="D7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1.7109375" style="2" customWidth="1"/>
    <col min="19" max="19" width="11.28515625" style="2" customWidth="1"/>
    <col min="20" max="20" width="12.42578125" style="2" customWidth="1"/>
    <col min="21" max="21" width="11.42578125" style="2"/>
    <col min="22" max="77" width="11.28515625" style="3" customWidth="1"/>
    <col min="78" max="78" width="11.28515625" style="4" customWidth="1"/>
    <col min="79" max="79" width="11.28515625" style="4" hidden="1" customWidth="1"/>
    <col min="80" max="105" width="11.28515625" style="5" hidden="1" customWidth="1"/>
    <col min="106" max="106" width="11.28515625" style="2" hidden="1" customWidth="1"/>
    <col min="107" max="107" width="11.28515625" style="2" customWidth="1"/>
    <col min="108" max="16384" width="11.42578125" style="2"/>
  </cols>
  <sheetData>
    <row r="1" spans="1:108" ht="16.350000000000001" customHeight="1" x14ac:dyDescent="0.2">
      <c r="A1" s="1" t="s">
        <v>0</v>
      </c>
    </row>
    <row r="2" spans="1:108" ht="16.350000000000001" customHeight="1" x14ac:dyDescent="0.2">
      <c r="A2" s="1" t="str">
        <f>CONCATENATE("COMUNA: ",[9]NOMBRE!B2," - ","( ",[9]NOMBRE!C2,[9]NOMBRE!D2,[9]NOMBRE!E2,[9]NOMBRE!F2,[9]NOMBRE!G2," )")</f>
        <v>COMUNA: LINARES - ( 07401 )</v>
      </c>
    </row>
    <row r="3" spans="1:108" ht="16.350000000000001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108" ht="16.350000000000001" customHeight="1" x14ac:dyDescent="0.2">
      <c r="A4" s="1" t="str">
        <f>CONCATENATE("MES: ",[9]NOMBRE!B6," - ","( ",[9]NOMBRE!C6,[9]NOMBRE!D6," )")</f>
        <v>MES: AGOSTO - ( 08 )</v>
      </c>
    </row>
    <row r="5" spans="1:108" ht="16.350000000000001" customHeight="1" x14ac:dyDescent="0.2">
      <c r="A5" s="1" t="str">
        <f>CONCATENATE("AÑO: ",[9]NOMBRE!B7)</f>
        <v>AÑO: 2022</v>
      </c>
    </row>
    <row r="6" spans="1:108" ht="15" customHeight="1" x14ac:dyDescent="0.2">
      <c r="A6" s="651" t="s">
        <v>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"/>
      <c r="N6" s="1"/>
      <c r="O6" s="7"/>
      <c r="P6" s="7"/>
      <c r="Q6" s="7"/>
      <c r="R6" s="7"/>
    </row>
    <row r="7" spans="1:108" ht="15" x14ac:dyDescent="0.2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6"/>
      <c r="N7" s="1"/>
      <c r="O7" s="7"/>
      <c r="P7" s="7"/>
      <c r="Q7" s="7"/>
      <c r="R7" s="7"/>
    </row>
    <row r="8" spans="1:108" ht="36" customHeight="1" x14ac:dyDescent="0.2">
      <c r="A8" s="341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7"/>
      <c r="P8" s="7"/>
      <c r="Q8" s="7"/>
      <c r="R8" s="7"/>
    </row>
    <row r="9" spans="1:108" ht="24.75" customHeight="1" x14ac:dyDescent="0.2">
      <c r="A9" s="626" t="s">
        <v>3</v>
      </c>
      <c r="B9" s="678" t="s">
        <v>4</v>
      </c>
      <c r="C9" s="680"/>
      <c r="D9" s="678" t="s">
        <v>5</v>
      </c>
      <c r="E9" s="647"/>
      <c r="F9" s="647"/>
      <c r="G9" s="679"/>
      <c r="H9" s="647" t="s">
        <v>6</v>
      </c>
      <c r="I9" s="647"/>
      <c r="J9" s="647"/>
      <c r="K9" s="647"/>
      <c r="L9" s="679"/>
      <c r="M9" s="678" t="s">
        <v>7</v>
      </c>
      <c r="N9" s="647"/>
      <c r="O9" s="679"/>
      <c r="P9" s="637" t="s">
        <v>8</v>
      </c>
      <c r="Q9" s="638"/>
      <c r="R9" s="638"/>
      <c r="S9" s="638"/>
      <c r="T9" s="638"/>
      <c r="U9" s="638"/>
      <c r="V9" s="639"/>
      <c r="W9" s="611" t="s">
        <v>9</v>
      </c>
      <c r="X9" s="640" t="s">
        <v>10</v>
      </c>
      <c r="Y9" s="2"/>
      <c r="Z9" s="2"/>
      <c r="AA9" s="2"/>
      <c r="BZ9" s="3"/>
      <c r="CA9" s="3"/>
      <c r="CB9" s="3"/>
      <c r="CC9" s="3"/>
      <c r="CD9" s="3"/>
      <c r="DB9" s="5"/>
      <c r="DC9" s="5"/>
      <c r="DD9" s="5"/>
    </row>
    <row r="10" spans="1:108" ht="63.75" customHeight="1" x14ac:dyDescent="0.2">
      <c r="A10" s="629"/>
      <c r="B10" s="481" t="s">
        <v>11</v>
      </c>
      <c r="C10" s="482" t="s">
        <v>12</v>
      </c>
      <c r="D10" s="14" t="s">
        <v>13</v>
      </c>
      <c r="E10" s="483" t="s">
        <v>14</v>
      </c>
      <c r="F10" s="393" t="s">
        <v>15</v>
      </c>
      <c r="G10" s="482" t="s">
        <v>16</v>
      </c>
      <c r="H10" s="394" t="s">
        <v>17</v>
      </c>
      <c r="I10" s="484" t="s">
        <v>18</v>
      </c>
      <c r="J10" s="484" t="s">
        <v>19</v>
      </c>
      <c r="K10" s="484" t="s">
        <v>20</v>
      </c>
      <c r="L10" s="485" t="s">
        <v>21</v>
      </c>
      <c r="M10" s="486" t="s">
        <v>22</v>
      </c>
      <c r="N10" s="484" t="s">
        <v>23</v>
      </c>
      <c r="O10" s="485" t="s">
        <v>24</v>
      </c>
      <c r="P10" s="487" t="s">
        <v>25</v>
      </c>
      <c r="Q10" s="488" t="s">
        <v>26</v>
      </c>
      <c r="R10" s="400" t="s">
        <v>27</v>
      </c>
      <c r="S10" s="488" t="s">
        <v>28</v>
      </c>
      <c r="T10" s="400" t="s">
        <v>29</v>
      </c>
      <c r="U10" s="488" t="s">
        <v>30</v>
      </c>
      <c r="V10" s="401" t="s">
        <v>31</v>
      </c>
      <c r="W10" s="613"/>
      <c r="X10" s="641"/>
      <c r="Y10" s="25"/>
      <c r="BZ10" s="3"/>
      <c r="CA10" s="3"/>
      <c r="CB10" s="3"/>
      <c r="CC10" s="3"/>
      <c r="CD10" s="3"/>
      <c r="CK10" s="26"/>
      <c r="CL10" s="26"/>
      <c r="CM10" s="26"/>
      <c r="CN10" s="26"/>
      <c r="CO10" s="26"/>
      <c r="CP10" s="26"/>
      <c r="DB10" s="5"/>
      <c r="DC10" s="5"/>
      <c r="DD10" s="5"/>
    </row>
    <row r="11" spans="1:108" ht="24" customHeight="1" x14ac:dyDescent="0.2">
      <c r="A11" s="477" t="s">
        <v>32</v>
      </c>
      <c r="B11" s="489">
        <f t="shared" ref="B11:X11" si="0">SUM(B12:B15)</f>
        <v>134</v>
      </c>
      <c r="C11" s="490">
        <f t="shared" si="0"/>
        <v>74</v>
      </c>
      <c r="D11" s="491">
        <f t="shared" si="0"/>
        <v>0</v>
      </c>
      <c r="E11" s="405">
        <f t="shared" si="0"/>
        <v>0</v>
      </c>
      <c r="F11" s="405">
        <f t="shared" si="0"/>
        <v>2</v>
      </c>
      <c r="G11" s="490">
        <f t="shared" si="0"/>
        <v>15</v>
      </c>
      <c r="H11" s="405">
        <f t="shared" si="0"/>
        <v>114</v>
      </c>
      <c r="I11" s="489">
        <f t="shared" si="0"/>
        <v>35</v>
      </c>
      <c r="J11" s="489">
        <f t="shared" si="0"/>
        <v>76</v>
      </c>
      <c r="K11" s="489">
        <f t="shared" si="0"/>
        <v>3</v>
      </c>
      <c r="L11" s="490">
        <f t="shared" si="0"/>
        <v>0</v>
      </c>
      <c r="M11" s="491">
        <f t="shared" si="0"/>
        <v>18</v>
      </c>
      <c r="N11" s="489">
        <f t="shared" si="0"/>
        <v>0</v>
      </c>
      <c r="O11" s="490">
        <f t="shared" si="0"/>
        <v>18</v>
      </c>
      <c r="P11" s="491">
        <f t="shared" si="0"/>
        <v>4</v>
      </c>
      <c r="Q11" s="489">
        <f t="shared" si="0"/>
        <v>118</v>
      </c>
      <c r="R11" s="489">
        <f t="shared" si="0"/>
        <v>2</v>
      </c>
      <c r="S11" s="489">
        <f t="shared" si="0"/>
        <v>98</v>
      </c>
      <c r="T11" s="489">
        <f t="shared" si="0"/>
        <v>1</v>
      </c>
      <c r="U11" s="489">
        <f t="shared" si="0"/>
        <v>9</v>
      </c>
      <c r="V11" s="406">
        <f t="shared" ref="V11" si="1">SUM(V12:V15)</f>
        <v>46</v>
      </c>
      <c r="W11" s="405">
        <f t="shared" si="0"/>
        <v>0</v>
      </c>
      <c r="X11" s="407">
        <f t="shared" si="0"/>
        <v>5</v>
      </c>
      <c r="BZ11" s="3"/>
      <c r="CA11" s="3"/>
      <c r="CB11" s="3"/>
      <c r="CC11" s="3"/>
      <c r="CD11" s="3"/>
      <c r="CK11" s="26"/>
      <c r="CL11" s="26"/>
      <c r="CM11" s="26"/>
      <c r="CN11" s="26"/>
      <c r="CO11" s="26"/>
      <c r="CP11" s="26"/>
      <c r="DB11" s="5"/>
      <c r="DC11" s="5"/>
      <c r="DD11" s="5"/>
    </row>
    <row r="12" spans="1:108" ht="18.75" customHeight="1" x14ac:dyDescent="0.2">
      <c r="A12" s="34" t="s">
        <v>33</v>
      </c>
      <c r="B12" s="35">
        <v>53</v>
      </c>
      <c r="C12" s="236">
        <v>48</v>
      </c>
      <c r="D12" s="454">
        <v>0</v>
      </c>
      <c r="E12" s="36">
        <v>0</v>
      </c>
      <c r="F12" s="37">
        <v>2</v>
      </c>
      <c r="G12" s="38">
        <v>8</v>
      </c>
      <c r="H12" s="39">
        <f>SUM(I12:L12)</f>
        <v>33</v>
      </c>
      <c r="I12" s="40">
        <v>33</v>
      </c>
      <c r="J12" s="40">
        <v>0</v>
      </c>
      <c r="K12" s="40">
        <v>0</v>
      </c>
      <c r="L12" s="38">
        <v>0</v>
      </c>
      <c r="M12" s="41">
        <f>SUM(N12:O12)</f>
        <v>18</v>
      </c>
      <c r="N12" s="40">
        <v>0</v>
      </c>
      <c r="O12" s="38">
        <v>18</v>
      </c>
      <c r="P12" s="35">
        <v>0</v>
      </c>
      <c r="Q12" s="40">
        <v>48</v>
      </c>
      <c r="R12" s="40">
        <v>0</v>
      </c>
      <c r="S12" s="40">
        <v>31</v>
      </c>
      <c r="T12" s="36">
        <v>0</v>
      </c>
      <c r="U12" s="455">
        <v>6</v>
      </c>
      <c r="V12" s="235">
        <v>45</v>
      </c>
      <c r="W12" s="37">
        <v>0</v>
      </c>
      <c r="X12" s="42">
        <v>3</v>
      </c>
      <c r="Y12" s="43" t="str">
        <f t="shared" ref="Y12:Y20" si="2">CE12&amp;CF12&amp;CG12&amp;CH12&amp;CI12&amp;CJ12</f>
        <v/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BZ12" s="3"/>
      <c r="CA12" s="3"/>
      <c r="CB12" s="3"/>
      <c r="CC12" s="3"/>
      <c r="CD12" s="3"/>
      <c r="CE12" s="45" t="str">
        <f>IF($B12&lt;$D12,"* El número de "&amp;D$10&amp;" NO DEBE ser mayor que el Total. ","")</f>
        <v/>
      </c>
      <c r="CF12" s="45" t="str">
        <f>IF($B12&lt;$E12,"* El número de "&amp;E$10&amp;" NO DEBE ser mayor que el Total. ","")</f>
        <v/>
      </c>
      <c r="CG12" s="45" t="str">
        <f>IF($B12&lt;$F12,"* El número de "&amp;F$10&amp;" NO DEBE ser mayor que el Total. ","")</f>
        <v/>
      </c>
      <c r="CH12" s="45" t="str">
        <f>IF($B12&lt;$G12,"* El número de "&amp;G$10&amp;" NO DEBE ser mayor que el Total. ","")</f>
        <v/>
      </c>
      <c r="CI12" s="45" t="str">
        <f>IF(AND($B12&lt;&gt;"",$C12=""),"* No olvide digitar las beneficiarias (Digite Cero si no tiene). ",IF($B12&lt;$C12,"* El Número de Beneficiarias NO DEBE ser mayor que el Total. ",""))</f>
        <v/>
      </c>
      <c r="CJ12" s="45" t="str">
        <f>IF(AND($B12&lt;&gt;0,OR($W12="",$X12="")),"* No olvide digitar los campos Pueblo Originario y/o Migrantes (Digite Cero si no tiene). ",IF(OR($B12&lt;$W12,$B12&lt;$X12),"* Pueblo Originario y/o Migrantes NO DEBEN ser mayor que el Total. ",""))</f>
        <v/>
      </c>
      <c r="CK12" s="46">
        <f>IF($B12&lt;$D12,1,0)</f>
        <v>0</v>
      </c>
      <c r="CL12" s="46">
        <f>IF($B12&lt;$E12,1,0)</f>
        <v>0</v>
      </c>
      <c r="CM12" s="46">
        <f>IF($B12&lt;$F12,1,0)</f>
        <v>0</v>
      </c>
      <c r="CN12" s="46">
        <f>IF($B12&lt;$G12,1,0)</f>
        <v>0</v>
      </c>
      <c r="CO12" s="46">
        <f>IF(AND($B12&lt;&gt;"",$C12=""),1,IF($B12&lt;$C12,1,0))</f>
        <v>0</v>
      </c>
      <c r="CP12" s="46">
        <f>IF(AND($B12&lt;&gt;0,OR($W12="",$X12="")),1,IF(OR($B12&lt;$W12,$B12&lt;$X12),1,0))</f>
        <v>0</v>
      </c>
      <c r="DB12" s="5"/>
      <c r="DC12" s="5"/>
      <c r="DD12" s="5"/>
    </row>
    <row r="13" spans="1:108" ht="18.75" customHeight="1" x14ac:dyDescent="0.2">
      <c r="A13" s="47" t="s">
        <v>34</v>
      </c>
      <c r="B13" s="48">
        <v>2</v>
      </c>
      <c r="C13" s="49">
        <v>2</v>
      </c>
      <c r="D13" s="48">
        <v>0</v>
      </c>
      <c r="E13" s="50">
        <v>0</v>
      </c>
      <c r="F13" s="51">
        <v>0</v>
      </c>
      <c r="G13" s="49">
        <v>0</v>
      </c>
      <c r="H13" s="52">
        <f>SUM(I13:L13)</f>
        <v>2</v>
      </c>
      <c r="I13" s="50">
        <v>2</v>
      </c>
      <c r="J13" s="50">
        <v>0</v>
      </c>
      <c r="K13" s="50">
        <v>0</v>
      </c>
      <c r="L13" s="49">
        <v>0</v>
      </c>
      <c r="M13" s="53">
        <f>SUM(N13:O13)</f>
        <v>0</v>
      </c>
      <c r="N13" s="40">
        <v>0</v>
      </c>
      <c r="O13" s="38">
        <v>0</v>
      </c>
      <c r="P13" s="35">
        <v>0</v>
      </c>
      <c r="Q13" s="40">
        <v>1</v>
      </c>
      <c r="R13" s="40">
        <v>0</v>
      </c>
      <c r="S13" s="40">
        <v>1</v>
      </c>
      <c r="T13" s="40">
        <v>0</v>
      </c>
      <c r="U13" s="51">
        <v>0</v>
      </c>
      <c r="V13" s="54">
        <v>0</v>
      </c>
      <c r="W13" s="37">
        <v>0</v>
      </c>
      <c r="X13" s="42">
        <v>0</v>
      </c>
      <c r="Y13" s="43" t="str">
        <f t="shared" si="2"/>
        <v/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BZ13" s="3"/>
      <c r="CA13" s="3"/>
      <c r="CB13" s="3"/>
      <c r="CC13" s="3"/>
      <c r="CD13" s="3"/>
      <c r="CE13" s="45" t="str">
        <f>IF($B13&lt;$D13,"* El número de "&amp;D$10&amp;" NO DEBE ser mayor que el Total. ","")</f>
        <v/>
      </c>
      <c r="CF13" s="45" t="str">
        <f>IF($B13&lt;$E13,"* El número de "&amp;E$10&amp;" NO DEBE ser mayor que el Total. ","")</f>
        <v/>
      </c>
      <c r="CG13" s="45" t="str">
        <f>IF($B13&lt;$F13,"* El número de "&amp;F$10&amp;" NO DEBE ser mayor que el Total. ","")</f>
        <v/>
      </c>
      <c r="CH13" s="45" t="str">
        <f>IF($B13&lt;$G13,"* El número de "&amp;G$10&amp;" NO DEBE ser mayor que el Total. ","")</f>
        <v/>
      </c>
      <c r="CI13" s="45" t="str">
        <f>IF(AND($B13&lt;&gt;"",$C13=""),"* No olvide digitar las beneficiarias (Digite Cero si no tiene). ",IF($B13&lt;$C13,"* El Número de Beneficiarias NO DEBE ser mayor que el Total. ",""))</f>
        <v/>
      </c>
      <c r="CJ13" s="45" t="str">
        <f>IF(AND($B13&lt;&gt;0,OR($W13="",$X13="")),"* No olvide digitar los campos Pueblo Originario y/o Migrantes (Digite Cero si no tiene). ",IF(OR($B13&lt;$W13,$B13&lt;$X13),"* Pueblo Originario y/o Migrantes NO DEBEN ser mayor que el Total. ",""))</f>
        <v/>
      </c>
      <c r="CK13" s="46">
        <f>IF($B13&lt;$D13,1,0)</f>
        <v>0</v>
      </c>
      <c r="CL13" s="46">
        <f>IF($B13&lt;$E13,1,0)</f>
        <v>0</v>
      </c>
      <c r="CM13" s="46">
        <f>IF($B13&lt;$F13,1,0)</f>
        <v>0</v>
      </c>
      <c r="CN13" s="46">
        <f>IF($B13&lt;$G13,1,0)</f>
        <v>0</v>
      </c>
      <c r="CO13" s="46">
        <f>IF(AND($B13&lt;&gt;"",$C13=""),1,IF($B13&lt;$C13,1,0))</f>
        <v>0</v>
      </c>
      <c r="CP13" s="46">
        <f>IF(AND($B13&lt;&gt;0,OR($W13="",$X13="")),1,IF(OR($B13&lt;$W13,$B13&lt;$X13),1,0))</f>
        <v>0</v>
      </c>
      <c r="DB13" s="5"/>
      <c r="DC13" s="5"/>
      <c r="DD13" s="5"/>
    </row>
    <row r="14" spans="1:108" ht="18.75" customHeight="1" x14ac:dyDescent="0.2">
      <c r="A14" s="47" t="s">
        <v>35</v>
      </c>
      <c r="B14" s="48">
        <v>50</v>
      </c>
      <c r="C14" s="49">
        <v>5</v>
      </c>
      <c r="D14" s="48">
        <v>0</v>
      </c>
      <c r="E14" s="50">
        <v>0</v>
      </c>
      <c r="F14" s="51">
        <v>0</v>
      </c>
      <c r="G14" s="49">
        <v>2</v>
      </c>
      <c r="H14" s="52">
        <f>SUM(I14:L14)</f>
        <v>50</v>
      </c>
      <c r="I14" s="50">
        <v>0</v>
      </c>
      <c r="J14" s="50">
        <v>48</v>
      </c>
      <c r="K14" s="50">
        <v>2</v>
      </c>
      <c r="L14" s="49">
        <v>0</v>
      </c>
      <c r="M14" s="53">
        <f>SUM(N14:O14)</f>
        <v>0</v>
      </c>
      <c r="N14" s="40">
        <v>0</v>
      </c>
      <c r="O14" s="38">
        <v>0</v>
      </c>
      <c r="P14" s="35">
        <v>3</v>
      </c>
      <c r="Q14" s="40">
        <v>46</v>
      </c>
      <c r="R14" s="40">
        <v>2</v>
      </c>
      <c r="S14" s="40">
        <v>51</v>
      </c>
      <c r="T14" s="40">
        <v>1</v>
      </c>
      <c r="U14" s="51">
        <v>1</v>
      </c>
      <c r="V14" s="54">
        <v>0</v>
      </c>
      <c r="W14" s="37">
        <v>0</v>
      </c>
      <c r="X14" s="42">
        <v>1</v>
      </c>
      <c r="Y14" s="43" t="str">
        <f t="shared" si="2"/>
        <v/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BZ14" s="3"/>
      <c r="CA14" s="3"/>
      <c r="CB14" s="3"/>
      <c r="CC14" s="3"/>
      <c r="CD14" s="3"/>
      <c r="CE14" s="45" t="str">
        <f>IF($B14&lt;$D14,"* El número de "&amp;D$10&amp;" NO DEBE ser mayor que el Total. ","")</f>
        <v/>
      </c>
      <c r="CF14" s="45" t="str">
        <f>IF($B14&lt;$E14,"* El número de "&amp;E$10&amp;" NO DEBE ser mayor que el Total. ","")</f>
        <v/>
      </c>
      <c r="CG14" s="45" t="str">
        <f>IF($B14&lt;$F14,"* El número de "&amp;F$10&amp;" NO DEBE ser mayor que el Total. ","")</f>
        <v/>
      </c>
      <c r="CH14" s="45" t="str">
        <f>IF($B14&lt;$G14,"* El número de "&amp;G$10&amp;" NO DEBE ser mayor que el Total. ","")</f>
        <v/>
      </c>
      <c r="CI14" s="45" t="str">
        <f>IF(AND($B14&lt;&gt;"",$C14=""),"* No olvide digitar las beneficiarias (Digite Cero si no tiene). ",IF($B14&lt;$C14,"* El Número de Beneficiarias NO DEBE ser mayor que el Total. ",""))</f>
        <v/>
      </c>
      <c r="CJ14" s="45" t="str">
        <f>IF(AND($B14&lt;&gt;0,OR($W14="",$X14="")),"* No olvide digitar los campos Pueblo Originario y/o Migrantes (Digite Cero si no tiene). ",IF(OR($B14&lt;$W14,$B14&lt;$X14),"* Pueblo Originario y/o Migrantes NO DEBEN ser mayor que el Total. ",""))</f>
        <v/>
      </c>
      <c r="CK14" s="46">
        <f>IF($B14&lt;$D14,1,0)</f>
        <v>0</v>
      </c>
      <c r="CL14" s="46">
        <f>IF($B14&lt;$E14,1,0)</f>
        <v>0</v>
      </c>
      <c r="CM14" s="46">
        <f>IF($B14&lt;$F14,1,0)</f>
        <v>0</v>
      </c>
      <c r="CN14" s="46">
        <f>IF($B14&lt;$G14,1,0)</f>
        <v>0</v>
      </c>
      <c r="CO14" s="46">
        <f>IF(AND($B14&lt;&gt;"",$C14=""),1,IF($B14&lt;$C14,1,0))</f>
        <v>0</v>
      </c>
      <c r="CP14" s="46">
        <f>IF(AND($B14&lt;&gt;0,OR($W14="",$X14="")),1,IF(OR($B14&lt;$W14,$B14&lt;$X14),1,0))</f>
        <v>0</v>
      </c>
      <c r="DB14" s="5"/>
      <c r="DC14" s="5"/>
      <c r="DD14" s="5"/>
    </row>
    <row r="15" spans="1:108" ht="18.75" customHeight="1" thickBot="1" x14ac:dyDescent="0.25">
      <c r="A15" s="55" t="s">
        <v>36</v>
      </c>
      <c r="B15" s="56">
        <v>29</v>
      </c>
      <c r="C15" s="57">
        <v>19</v>
      </c>
      <c r="D15" s="56">
        <v>0</v>
      </c>
      <c r="E15" s="58">
        <v>0</v>
      </c>
      <c r="F15" s="59">
        <v>0</v>
      </c>
      <c r="G15" s="57">
        <v>5</v>
      </c>
      <c r="H15" s="60">
        <f>SUM(I15:L15)</f>
        <v>29</v>
      </c>
      <c r="I15" s="58">
        <v>0</v>
      </c>
      <c r="J15" s="58">
        <v>28</v>
      </c>
      <c r="K15" s="58">
        <v>1</v>
      </c>
      <c r="L15" s="57">
        <v>0</v>
      </c>
      <c r="M15" s="61">
        <f>SUM(N15:O15)</f>
        <v>0</v>
      </c>
      <c r="N15" s="40">
        <v>0</v>
      </c>
      <c r="O15" s="38">
        <v>0</v>
      </c>
      <c r="P15" s="35">
        <v>1</v>
      </c>
      <c r="Q15" s="40">
        <v>23</v>
      </c>
      <c r="R15" s="40">
        <v>0</v>
      </c>
      <c r="S15" s="40">
        <v>15</v>
      </c>
      <c r="T15" s="62">
        <v>0</v>
      </c>
      <c r="U15" s="59">
        <v>2</v>
      </c>
      <c r="V15" s="63">
        <v>1</v>
      </c>
      <c r="W15" s="37">
        <v>0</v>
      </c>
      <c r="X15" s="42">
        <v>1</v>
      </c>
      <c r="Y15" s="43" t="str">
        <f t="shared" si="2"/>
        <v/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BZ15" s="3"/>
      <c r="CA15" s="3"/>
      <c r="CB15" s="3"/>
      <c r="CC15" s="3"/>
      <c r="CD15" s="3"/>
      <c r="CE15" s="45" t="str">
        <f>IF($B15&lt;$D15,"* El número de "&amp;D$10&amp;" NO DEBE ser mayor que el Total. ","")</f>
        <v/>
      </c>
      <c r="CF15" s="45" t="str">
        <f>IF($B15&lt;$E15,"* El número de "&amp;E$10&amp;" NO DEBE ser mayor que el Total. ","")</f>
        <v/>
      </c>
      <c r="CG15" s="45" t="str">
        <f>IF($B15&lt;$F15,"* El número de "&amp;F$10&amp;" NO DEBE ser mayor que el Total. ","")</f>
        <v/>
      </c>
      <c r="CH15" s="45" t="str">
        <f>IF($B15&lt;$G15,"* El número de "&amp;G$10&amp;" NO DEBE ser mayor que el Total. ","")</f>
        <v/>
      </c>
      <c r="CI15" s="45" t="str">
        <f>IF(AND($B15&lt;&gt;"",$C15=""),"* No olvide digitar las beneficiarias (Digite Cero si no tiene). ",IF($B15&lt;$C15,"* El Número de Beneficiarias NO DEBE ser mayor que el Total. ",""))</f>
        <v/>
      </c>
      <c r="CJ15" s="45" t="str">
        <f>IF(AND($B15&lt;&gt;0,OR($W15="",$X15="")),"* No olvide digitar los campos Pueblo Originario y/o Migrantes (Digite Cero si no tiene). ",IF(OR($B15&lt;$W15,$B15&lt;$X15),"* Pueblo Originario y/o Migrantes NO DEBEN ser mayor que el Total. ",""))</f>
        <v/>
      </c>
      <c r="CK15" s="46">
        <f>IF($B15&lt;$D15,1,0)</f>
        <v>0</v>
      </c>
      <c r="CL15" s="46">
        <f>IF($B15&lt;$E15,1,0)</f>
        <v>0</v>
      </c>
      <c r="CM15" s="46">
        <f>IF($B15&lt;$F15,1,0)</f>
        <v>0</v>
      </c>
      <c r="CN15" s="46">
        <f>IF($B15&lt;$G15,1,0)</f>
        <v>0</v>
      </c>
      <c r="CO15" s="46">
        <f>IF(AND($B15&lt;&gt;"",$C15=""),1,IF($B15&lt;$C15,1,0))</f>
        <v>0</v>
      </c>
      <c r="CP15" s="46">
        <f>IF(AND($B15&lt;&gt;0,OR($W15="",$X15="")),1,IF(OR($B15&lt;$W15,$B15&lt;$X15),1,0))</f>
        <v>0</v>
      </c>
      <c r="DB15" s="5"/>
      <c r="DC15" s="5"/>
      <c r="DD15" s="5"/>
    </row>
    <row r="16" spans="1:108" ht="18.75" customHeight="1" thickTop="1" thickBot="1" x14ac:dyDescent="0.25">
      <c r="A16" s="64" t="s">
        <v>37</v>
      </c>
      <c r="B16" s="65">
        <v>9</v>
      </c>
      <c r="C16" s="66">
        <v>8</v>
      </c>
      <c r="D16" s="67"/>
      <c r="E16" s="68"/>
      <c r="F16" s="69"/>
      <c r="G16" s="70"/>
      <c r="H16" s="71">
        <f>SUM(I16:L16)</f>
        <v>5</v>
      </c>
      <c r="I16" s="72"/>
      <c r="J16" s="72"/>
      <c r="K16" s="72">
        <v>5</v>
      </c>
      <c r="L16" s="66"/>
      <c r="M16" s="73">
        <f>SUM(N16:O16)</f>
        <v>4</v>
      </c>
      <c r="N16" s="74">
        <v>4</v>
      </c>
      <c r="O16" s="75"/>
      <c r="P16" s="76"/>
      <c r="Q16" s="77"/>
      <c r="R16" s="77"/>
      <c r="S16" s="77"/>
      <c r="T16" s="77"/>
      <c r="U16" s="78"/>
      <c r="V16" s="79"/>
      <c r="W16" s="69"/>
      <c r="X16" s="70"/>
      <c r="Y16" s="43" t="str">
        <f t="shared" si="2"/>
        <v/>
      </c>
      <c r="BZ16" s="3"/>
      <c r="CA16" s="3"/>
      <c r="CB16" s="3"/>
      <c r="CC16" s="3"/>
      <c r="CD16" s="3"/>
      <c r="CE16" s="45"/>
      <c r="CF16" s="45"/>
      <c r="CG16" s="45"/>
      <c r="CH16" s="45"/>
      <c r="CI16" s="45" t="str">
        <f>IF(AND($B16&lt;&gt;"",$C16=""),"* No olvide digitar las beneficiarias (Digite Cero si no tiene). ",IF($B16&lt;$C16,"* El Número de Beneficiarias NO DEBE ser mayor que el Total. ",""))</f>
        <v/>
      </c>
      <c r="CJ16" s="45"/>
      <c r="CK16" s="46"/>
      <c r="CL16" s="46"/>
      <c r="CM16" s="46"/>
      <c r="CN16" s="46"/>
      <c r="CO16" s="46">
        <f>IF(AND($B16&lt;&gt;"",$C16=""),1,IF($B16&lt;$C16,1,0))</f>
        <v>0</v>
      </c>
      <c r="CP16" s="46"/>
      <c r="DB16" s="5"/>
      <c r="DC16" s="5"/>
      <c r="DD16" s="5"/>
    </row>
    <row r="17" spans="1:108" ht="18.75" customHeight="1" thickTop="1" x14ac:dyDescent="0.2">
      <c r="A17" s="80" t="s">
        <v>38</v>
      </c>
      <c r="B17" s="81">
        <v>2</v>
      </c>
      <c r="C17" s="82"/>
      <c r="D17" s="83"/>
      <c r="E17" s="84"/>
      <c r="F17" s="85"/>
      <c r="G17" s="86"/>
      <c r="H17" s="85"/>
      <c r="I17" s="84"/>
      <c r="J17" s="84"/>
      <c r="K17" s="84"/>
      <c r="L17" s="82"/>
      <c r="M17" s="83"/>
      <c r="N17" s="84"/>
      <c r="O17" s="82"/>
      <c r="P17" s="83"/>
      <c r="Q17" s="84"/>
      <c r="R17" s="84"/>
      <c r="S17" s="84"/>
      <c r="T17" s="84"/>
      <c r="U17" s="87"/>
      <c r="V17" s="88"/>
      <c r="W17" s="85"/>
      <c r="X17" s="86"/>
      <c r="Y17" s="43" t="str">
        <f t="shared" si="2"/>
        <v/>
      </c>
      <c r="BZ17" s="3"/>
      <c r="CA17" s="3"/>
      <c r="CB17" s="3"/>
      <c r="CC17" s="3"/>
      <c r="CD17" s="3"/>
      <c r="CE17" s="45"/>
      <c r="CF17" s="45"/>
      <c r="CG17" s="45"/>
      <c r="CH17" s="45"/>
      <c r="CI17" s="45"/>
      <c r="CJ17" s="45"/>
      <c r="CK17" s="46"/>
      <c r="CL17" s="46"/>
      <c r="CM17" s="46"/>
      <c r="CN17" s="46"/>
      <c r="CO17" s="46"/>
      <c r="CP17" s="46"/>
      <c r="DB17" s="5"/>
      <c r="DC17" s="5"/>
      <c r="DD17" s="5"/>
    </row>
    <row r="18" spans="1:108" ht="18.75" customHeight="1" x14ac:dyDescent="0.2">
      <c r="A18" s="89" t="s">
        <v>39</v>
      </c>
      <c r="B18" s="51">
        <v>0</v>
      </c>
      <c r="C18" s="90"/>
      <c r="D18" s="91"/>
      <c r="E18" s="92"/>
      <c r="F18" s="93"/>
      <c r="G18" s="94"/>
      <c r="H18" s="93"/>
      <c r="I18" s="92"/>
      <c r="J18" s="92"/>
      <c r="K18" s="92"/>
      <c r="L18" s="90"/>
      <c r="M18" s="91"/>
      <c r="N18" s="92"/>
      <c r="O18" s="90"/>
      <c r="P18" s="91"/>
      <c r="Q18" s="92"/>
      <c r="R18" s="92"/>
      <c r="S18" s="92"/>
      <c r="T18" s="92"/>
      <c r="U18" s="95"/>
      <c r="V18" s="96"/>
      <c r="W18" s="51"/>
      <c r="X18" s="97"/>
      <c r="Y18" s="43" t="str">
        <f t="shared" si="2"/>
        <v/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BZ18" s="3"/>
      <c r="CA18" s="3"/>
      <c r="CB18" s="3"/>
      <c r="CC18" s="3"/>
      <c r="CD18" s="3"/>
      <c r="CE18" s="45"/>
      <c r="CF18" s="45"/>
      <c r="CG18" s="45"/>
      <c r="CH18" s="45"/>
      <c r="CI18" s="45"/>
      <c r="CJ18" s="45" t="str">
        <f>IF(AND($B18&lt;&gt;0,OR($W18="",$X18="")),"* No olvide digitar los campos Pueblo Originario y/o Migrantes (Digite Cero si no tiene). ",IF(OR($B18&lt;$W18,$B18&lt;$X18),"* Pueblo Originario y/o Migrantes NO DEBEN ser mayor que el Total. ",""))</f>
        <v/>
      </c>
      <c r="CK18" s="46"/>
      <c r="CL18" s="46"/>
      <c r="CM18" s="46"/>
      <c r="CN18" s="46"/>
      <c r="CO18" s="46"/>
      <c r="CP18" s="46">
        <f>IF(AND($B18&lt;&gt;0,OR($W18="",$X18="")),1,IF(OR($B18&lt;$W18,$B18&lt;$X18),1,0))</f>
        <v>0</v>
      </c>
      <c r="DB18" s="5"/>
      <c r="DC18" s="5"/>
      <c r="DD18" s="5"/>
    </row>
    <row r="19" spans="1:108" ht="18.75" customHeight="1" x14ac:dyDescent="0.2">
      <c r="A19" s="98" t="s">
        <v>40</v>
      </c>
      <c r="B19" s="51">
        <v>0</v>
      </c>
      <c r="C19" s="90"/>
      <c r="D19" s="91"/>
      <c r="E19" s="92"/>
      <c r="F19" s="93"/>
      <c r="G19" s="94"/>
      <c r="H19" s="93"/>
      <c r="I19" s="93"/>
      <c r="J19" s="92"/>
      <c r="K19" s="92"/>
      <c r="L19" s="90"/>
      <c r="M19" s="91"/>
      <c r="N19" s="92"/>
      <c r="O19" s="90"/>
      <c r="P19" s="91"/>
      <c r="Q19" s="92"/>
      <c r="R19" s="92"/>
      <c r="S19" s="92"/>
      <c r="T19" s="92"/>
      <c r="U19" s="95"/>
      <c r="V19" s="96"/>
      <c r="W19" s="93"/>
      <c r="X19" s="94"/>
      <c r="Y19" s="43" t="str">
        <f t="shared" si="2"/>
        <v/>
      </c>
      <c r="BZ19" s="3"/>
      <c r="CA19" s="3"/>
      <c r="CB19" s="3"/>
      <c r="CC19" s="3"/>
      <c r="CD19" s="3"/>
      <c r="CK19" s="26"/>
      <c r="CL19" s="26"/>
      <c r="CM19" s="26"/>
      <c r="CN19" s="26"/>
      <c r="CO19" s="26"/>
      <c r="CP19" s="26"/>
      <c r="DB19" s="5"/>
      <c r="DC19" s="5"/>
      <c r="DD19" s="5"/>
    </row>
    <row r="20" spans="1:108" ht="18.75" customHeight="1" x14ac:dyDescent="0.2">
      <c r="A20" s="99" t="s">
        <v>41</v>
      </c>
      <c r="B20" s="100">
        <v>0</v>
      </c>
      <c r="C20" s="101"/>
      <c r="D20" s="102"/>
      <c r="E20" s="103"/>
      <c r="F20" s="104"/>
      <c r="G20" s="105"/>
      <c r="H20" s="104"/>
      <c r="I20" s="103"/>
      <c r="J20" s="103"/>
      <c r="K20" s="103"/>
      <c r="L20" s="101"/>
      <c r="M20" s="102"/>
      <c r="N20" s="103"/>
      <c r="O20" s="101"/>
      <c r="P20" s="102"/>
      <c r="Q20" s="103"/>
      <c r="R20" s="103"/>
      <c r="S20" s="103"/>
      <c r="T20" s="103"/>
      <c r="U20" s="106"/>
      <c r="V20" s="107"/>
      <c r="W20" s="104"/>
      <c r="X20" s="105"/>
      <c r="Y20" s="43" t="str">
        <f t="shared" si="2"/>
        <v/>
      </c>
      <c r="BZ20" s="3"/>
      <c r="CA20" s="3"/>
      <c r="CB20" s="3"/>
      <c r="CC20" s="3"/>
      <c r="CD20" s="3"/>
      <c r="CK20" s="26"/>
      <c r="CL20" s="26"/>
      <c r="CM20" s="26"/>
      <c r="CN20" s="26"/>
      <c r="CO20" s="26"/>
      <c r="CP20" s="26"/>
      <c r="DB20" s="5"/>
      <c r="DC20" s="5"/>
      <c r="DD20" s="5"/>
    </row>
    <row r="21" spans="1:108" ht="15" customHeight="1" x14ac:dyDescent="0.2">
      <c r="A21" s="108" t="s">
        <v>42</v>
      </c>
      <c r="B21" s="108" t="s">
        <v>43</v>
      </c>
      <c r="C21" s="109"/>
      <c r="D21" s="109"/>
      <c r="E21" s="110"/>
      <c r="F21" s="109"/>
      <c r="G21" s="109"/>
      <c r="H21" s="109"/>
      <c r="I21" s="109"/>
      <c r="J21" s="110"/>
      <c r="K21" s="109"/>
      <c r="L21" s="109"/>
      <c r="M21" s="111"/>
      <c r="N21" s="7"/>
      <c r="O21" s="7"/>
      <c r="P21" s="7"/>
      <c r="Q21" s="7"/>
      <c r="R21" s="7"/>
      <c r="S21" s="3"/>
      <c r="T21" s="3"/>
      <c r="U21" s="3"/>
      <c r="CH21" s="26"/>
      <c r="CI21" s="26"/>
      <c r="CJ21" s="26"/>
      <c r="CK21" s="26"/>
      <c r="CL21" s="26"/>
      <c r="CM21" s="26"/>
    </row>
    <row r="22" spans="1:108" ht="24.75" customHeight="1" x14ac:dyDescent="0.2">
      <c r="A22" s="10" t="s">
        <v>44</v>
      </c>
      <c r="B22" s="112"/>
      <c r="C22" s="109"/>
      <c r="D22" s="109"/>
      <c r="E22" s="110"/>
      <c r="F22" s="109"/>
      <c r="G22" s="109"/>
      <c r="H22" s="109"/>
      <c r="I22" s="109"/>
      <c r="J22" s="110"/>
      <c r="K22" s="109"/>
      <c r="L22" s="109"/>
      <c r="M22" s="111"/>
      <c r="N22" s="7"/>
      <c r="O22" s="7"/>
      <c r="P22" s="7"/>
      <c r="Q22" s="7"/>
      <c r="R22" s="7"/>
      <c r="CH22" s="26"/>
      <c r="CI22" s="26"/>
      <c r="CJ22" s="26"/>
      <c r="CK22" s="26"/>
      <c r="CL22" s="26"/>
      <c r="CM22" s="26"/>
    </row>
    <row r="23" spans="1:108" ht="19.5" customHeight="1" x14ac:dyDescent="0.2">
      <c r="A23" s="626" t="s">
        <v>45</v>
      </c>
      <c r="B23" s="626" t="s">
        <v>46</v>
      </c>
      <c r="C23" s="676" t="s">
        <v>47</v>
      </c>
      <c r="D23" s="644"/>
      <c r="E23" s="644"/>
      <c r="F23" s="644"/>
      <c r="G23" s="644"/>
      <c r="H23" s="644"/>
      <c r="I23" s="644"/>
      <c r="J23" s="644"/>
      <c r="K23" s="644"/>
      <c r="L23" s="677"/>
      <c r="M23" s="671" t="s">
        <v>48</v>
      </c>
      <c r="N23" s="609"/>
      <c r="O23" s="675"/>
      <c r="P23" s="671" t="s">
        <v>49</v>
      </c>
      <c r="Q23" s="672"/>
      <c r="R23" s="606" t="s">
        <v>50</v>
      </c>
      <c r="S23" s="626" t="s">
        <v>9</v>
      </c>
      <c r="T23" s="649" t="s">
        <v>10</v>
      </c>
      <c r="U23" s="113"/>
      <c r="BZ23" s="3"/>
      <c r="CH23" s="26"/>
      <c r="CI23" s="26"/>
      <c r="CJ23" s="26"/>
      <c r="CK23" s="26"/>
      <c r="CL23" s="26"/>
      <c r="CM23" s="26"/>
    </row>
    <row r="24" spans="1:108" ht="50.1" customHeight="1" x14ac:dyDescent="0.2">
      <c r="A24" s="660"/>
      <c r="B24" s="627"/>
      <c r="C24" s="486" t="s">
        <v>51</v>
      </c>
      <c r="D24" s="484" t="s">
        <v>52</v>
      </c>
      <c r="E24" s="484" t="s">
        <v>53</v>
      </c>
      <c r="F24" s="394" t="s">
        <v>54</v>
      </c>
      <c r="G24" s="484" t="s">
        <v>55</v>
      </c>
      <c r="H24" s="484" t="s">
        <v>56</v>
      </c>
      <c r="I24" s="394" t="s">
        <v>57</v>
      </c>
      <c r="J24" s="484" t="s">
        <v>58</v>
      </c>
      <c r="K24" s="394" t="s">
        <v>59</v>
      </c>
      <c r="L24" s="384" t="s">
        <v>60</v>
      </c>
      <c r="M24" s="486" t="s">
        <v>61</v>
      </c>
      <c r="N24" s="484" t="s">
        <v>62</v>
      </c>
      <c r="O24" s="485" t="s">
        <v>63</v>
      </c>
      <c r="P24" s="282" t="s">
        <v>64</v>
      </c>
      <c r="Q24" s="116" t="s">
        <v>65</v>
      </c>
      <c r="R24" s="607"/>
      <c r="S24" s="627"/>
      <c r="T24" s="650"/>
      <c r="U24" s="113"/>
      <c r="BZ24" s="3"/>
      <c r="CH24" s="26"/>
      <c r="CI24" s="26"/>
      <c r="CJ24" s="26"/>
      <c r="CK24" s="26"/>
      <c r="CL24" s="26"/>
      <c r="CM24" s="26"/>
    </row>
    <row r="25" spans="1:108" ht="15" customHeight="1" x14ac:dyDescent="0.2">
      <c r="A25" s="627"/>
      <c r="B25" s="228">
        <f t="shared" ref="B25:O25" si="3">SUM(B26:B28)</f>
        <v>2</v>
      </c>
      <c r="C25" s="492">
        <f t="shared" si="3"/>
        <v>0</v>
      </c>
      <c r="D25" s="493">
        <f t="shared" si="3"/>
        <v>0</v>
      </c>
      <c r="E25" s="493">
        <f t="shared" si="3"/>
        <v>1</v>
      </c>
      <c r="F25" s="493">
        <f t="shared" si="3"/>
        <v>1</v>
      </c>
      <c r="G25" s="493">
        <f t="shared" si="3"/>
        <v>0</v>
      </c>
      <c r="H25" s="493">
        <f t="shared" si="3"/>
        <v>0</v>
      </c>
      <c r="I25" s="493">
        <f t="shared" si="3"/>
        <v>0</v>
      </c>
      <c r="J25" s="493">
        <f t="shared" si="3"/>
        <v>0</v>
      </c>
      <c r="K25" s="493">
        <f t="shared" si="3"/>
        <v>0</v>
      </c>
      <c r="L25" s="494">
        <f t="shared" si="3"/>
        <v>0</v>
      </c>
      <c r="M25" s="492">
        <f t="shared" si="3"/>
        <v>0</v>
      </c>
      <c r="N25" s="493">
        <f t="shared" si="3"/>
        <v>0</v>
      </c>
      <c r="O25" s="494">
        <f t="shared" si="3"/>
        <v>2</v>
      </c>
      <c r="P25" s="121">
        <f>SUM(P26:P27)</f>
        <v>0</v>
      </c>
      <c r="Q25" s="413">
        <f>SUM(Q26:Q27)</f>
        <v>0</v>
      </c>
      <c r="R25" s="123">
        <f>SUM(R26:R28)</f>
        <v>2</v>
      </c>
      <c r="S25" s="228">
        <f>SUM(S26:S28)</f>
        <v>0</v>
      </c>
      <c r="T25" s="414">
        <f>SUM(T26:T28)</f>
        <v>0</v>
      </c>
      <c r="U25" s="113"/>
      <c r="BZ25" s="3"/>
      <c r="CH25" s="26"/>
      <c r="CI25" s="26"/>
      <c r="CJ25" s="26"/>
      <c r="CK25" s="26"/>
      <c r="CL25" s="26"/>
      <c r="CM25" s="26"/>
    </row>
    <row r="26" spans="1:108" ht="21.75" customHeight="1" x14ac:dyDescent="0.2">
      <c r="A26" s="459" t="s">
        <v>66</v>
      </c>
      <c r="B26" s="460">
        <f>SUM(C26:L26)</f>
        <v>2</v>
      </c>
      <c r="C26" s="35"/>
      <c r="D26" s="37"/>
      <c r="E26" s="40">
        <v>1</v>
      </c>
      <c r="F26" s="37">
        <v>1</v>
      </c>
      <c r="G26" s="40"/>
      <c r="H26" s="40"/>
      <c r="I26" s="37"/>
      <c r="J26" s="40"/>
      <c r="K26" s="37"/>
      <c r="L26" s="38"/>
      <c r="M26" s="454"/>
      <c r="N26" s="36"/>
      <c r="O26" s="236">
        <v>2</v>
      </c>
      <c r="P26" s="454"/>
      <c r="Q26" s="235"/>
      <c r="R26" s="461">
        <v>2</v>
      </c>
      <c r="S26" s="462">
        <v>0</v>
      </c>
      <c r="T26" s="461">
        <v>0</v>
      </c>
      <c r="U26" s="43" t="str">
        <f>CB26&amp;CC26&amp;CD26&amp;CE26&amp;CF26&amp;CG26</f>
        <v/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BZ26" s="3"/>
      <c r="CB26" s="45" t="str">
        <f>IF(CH26=1,"* La suma de los Abortos y Partos DEBE ser igual al Total de IVE realizada según causal. ","")</f>
        <v/>
      </c>
      <c r="CC26" s="45" t="str">
        <f>IF(CI26=1,"* No olvide digitar los campos Beneficiarios y/o Pueblo Originario y/o Migrantes (Digite CEROS si no tiene). ","")</f>
        <v/>
      </c>
      <c r="CD26" s="45" t="str">
        <f>IF(CJ26=1,"* Beneficiarios y/o Pueblo Originario y/o Migrantes NO DEBEN ser Mayor al Total. ","")</f>
        <v/>
      </c>
      <c r="CE26" s="45"/>
      <c r="CF26" s="45"/>
      <c r="CG26" s="45"/>
      <c r="CH26" s="46">
        <f>IF(B26&lt;&gt;(M26+N26+O26+P26+Q26),1,0)</f>
        <v>0</v>
      </c>
      <c r="CI26" s="46">
        <f>IF(AND(B26&lt;&gt;0,OR(R26="",S26="",T26="")),1,0)</f>
        <v>0</v>
      </c>
      <c r="CJ26" s="46">
        <f>IF(OR(B26&lt;R26,B26&lt;S26,B26&lt;T26),1,0)</f>
        <v>0</v>
      </c>
      <c r="CK26" s="26"/>
      <c r="CL26" s="26"/>
      <c r="CM26" s="26"/>
    </row>
    <row r="27" spans="1:108" ht="21.75" customHeight="1" x14ac:dyDescent="0.2">
      <c r="A27" s="47" t="s">
        <v>67</v>
      </c>
      <c r="B27" s="127">
        <f>SUM(C27:L27)</f>
        <v>0</v>
      </c>
      <c r="C27" s="48"/>
      <c r="D27" s="51"/>
      <c r="E27" s="50"/>
      <c r="F27" s="51"/>
      <c r="G27" s="50"/>
      <c r="H27" s="50"/>
      <c r="I27" s="51"/>
      <c r="J27" s="50"/>
      <c r="K27" s="51"/>
      <c r="L27" s="49"/>
      <c r="M27" s="48"/>
      <c r="N27" s="50"/>
      <c r="O27" s="49"/>
      <c r="P27" s="48"/>
      <c r="Q27" s="128"/>
      <c r="R27" s="97"/>
      <c r="S27" s="129"/>
      <c r="T27" s="97"/>
      <c r="U27" s="43" t="str">
        <f>CB27&amp;CC27&amp;CD27&amp;CE27&amp;CF27&amp;CG27</f>
        <v/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BZ27" s="3"/>
      <c r="CB27" s="45" t="str">
        <f>IF(CH27=1,"* La suma de los Abortos y Partos DEBE ser igual al Total de IVE realizada según causal. ","")</f>
        <v/>
      </c>
      <c r="CC27" s="45" t="str">
        <f>IF(CI27=1,"* No olvide digitar los campos Beneficiarios y/o Pueblo Originario y/o Migrantes (Digite CEROS si no tiene). ","")</f>
        <v/>
      </c>
      <c r="CD27" s="45" t="str">
        <f>IF(CJ27=1,"* Beneficiarios y/o Pueblo Originario y/o Migrantes NO DEBEN ser Mayor al Total. ","")</f>
        <v/>
      </c>
      <c r="CE27" s="45"/>
      <c r="CF27" s="45"/>
      <c r="CG27" s="45"/>
      <c r="CH27" s="46">
        <f>IF(B27&lt;&gt;(M27+N27+O27+P27+Q27),1,0)</f>
        <v>0</v>
      </c>
      <c r="CI27" s="46">
        <f>IF(AND(B27&lt;&gt;0,OR(R27="",S27="",T27="")),1,0)</f>
        <v>0</v>
      </c>
      <c r="CJ27" s="46">
        <f>IF(OR(B27&lt;R27,B27&lt;S27,B27&lt;T27),1,0)</f>
        <v>0</v>
      </c>
      <c r="CK27" s="26"/>
      <c r="CL27" s="26"/>
      <c r="CM27" s="26"/>
    </row>
    <row r="28" spans="1:108" ht="21.75" customHeight="1" x14ac:dyDescent="0.2">
      <c r="A28" s="130" t="s">
        <v>68</v>
      </c>
      <c r="B28" s="131">
        <f>SUM(C28:L28)</f>
        <v>0</v>
      </c>
      <c r="C28" s="132"/>
      <c r="D28" s="100"/>
      <c r="E28" s="133"/>
      <c r="F28" s="100"/>
      <c r="G28" s="133"/>
      <c r="H28" s="133"/>
      <c r="I28" s="100"/>
      <c r="J28" s="133"/>
      <c r="K28" s="100"/>
      <c r="L28" s="134"/>
      <c r="M28" s="135"/>
      <c r="N28" s="133"/>
      <c r="O28" s="136"/>
      <c r="P28" s="137"/>
      <c r="Q28" s="138"/>
      <c r="R28" s="139"/>
      <c r="S28" s="140"/>
      <c r="T28" s="139"/>
      <c r="U28" s="43" t="str">
        <f>CB28&amp;CC28&amp;CD28&amp;CE28&amp;CF28&amp;CG28</f>
        <v/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BZ28" s="3"/>
      <c r="CB28" s="45" t="str">
        <f>IF(CH28=1,"* La suma de los Abortos y Partos DEBE ser igual al Total de IVE realizada según causal. ","")</f>
        <v/>
      </c>
      <c r="CC28" s="45" t="str">
        <f>IF(CI28=1,"* No olvide digitar los campos Beneficiarios y/o Pueblo Originario y/o Migrantes (Digite CEROS si no tiene). ","")</f>
        <v/>
      </c>
      <c r="CD28" s="45" t="str">
        <f>IF(CJ28=1,"* Beneficiarios y/o Pueblo Originario y/o Migrantes NO DEBEN ser Mayor al Total. ","")</f>
        <v/>
      </c>
      <c r="CE28" s="45"/>
      <c r="CF28" s="45"/>
      <c r="CG28" s="45"/>
      <c r="CH28" s="46">
        <f>IF(B28&lt;&gt;(M28+N28+O28+P28+Q28),1,0)</f>
        <v>0</v>
      </c>
      <c r="CI28" s="46">
        <f>IF(AND(B28&lt;&gt;0,OR(R28="",S28="",T28="")),1,0)</f>
        <v>0</v>
      </c>
      <c r="CJ28" s="46">
        <f>IF(OR(B28&lt;R28,B28&lt;S28,B28&lt;T28),1,0)</f>
        <v>0</v>
      </c>
      <c r="CK28" s="26"/>
      <c r="CL28" s="26"/>
      <c r="CM28" s="26"/>
    </row>
    <row r="29" spans="1:108" ht="23.25" customHeight="1" x14ac:dyDescent="0.2">
      <c r="A29" s="10" t="s">
        <v>69</v>
      </c>
      <c r="D29" s="44"/>
      <c r="E29" s="44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7"/>
      <c r="R29" s="7"/>
      <c r="CH29" s="26"/>
      <c r="CI29" s="26"/>
      <c r="CJ29" s="26"/>
      <c r="CK29" s="26"/>
      <c r="CL29" s="26"/>
      <c r="CM29" s="26"/>
    </row>
    <row r="30" spans="1:108" ht="21" x14ac:dyDescent="0.2">
      <c r="A30" s="480" t="s">
        <v>70</v>
      </c>
      <c r="B30" s="495" t="s">
        <v>71</v>
      </c>
      <c r="C30" s="495" t="s">
        <v>72</v>
      </c>
      <c r="D30" s="143" t="s">
        <v>73</v>
      </c>
      <c r="E30" s="144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7"/>
      <c r="R30" s="7"/>
      <c r="CH30" s="26"/>
      <c r="CI30" s="26"/>
      <c r="CJ30" s="26"/>
      <c r="CK30" s="26"/>
      <c r="CL30" s="26"/>
      <c r="CM30" s="26"/>
    </row>
    <row r="31" spans="1:108" ht="21" customHeight="1" x14ac:dyDescent="0.2">
      <c r="A31" s="459" t="s">
        <v>74</v>
      </c>
      <c r="B31" s="464">
        <v>73</v>
      </c>
      <c r="C31" s="464">
        <v>27</v>
      </c>
      <c r="D31" s="14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7"/>
      <c r="R31" s="7"/>
      <c r="CA31" s="4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5" t="str">
        <f>IF(B31&lt;C31,"* El número de Beneficiarios NO DEBE ser mayor que el Total. ","")</f>
        <v/>
      </c>
      <c r="CG31" s="5">
        <f>IF(B31=0,"",IF(C31="",IF(B23="","",1),0))</f>
        <v>0</v>
      </c>
      <c r="CH31" s="26">
        <f>IF(B31&lt;C31,1,0)</f>
        <v>0</v>
      </c>
      <c r="CI31" s="26">
        <f>IF(B31&lt;C31,1,0)</f>
        <v>0</v>
      </c>
      <c r="CJ31" s="26"/>
      <c r="CK31" s="26"/>
      <c r="CL31" s="26"/>
      <c r="CM31" s="26"/>
    </row>
    <row r="32" spans="1:108" ht="19.5" customHeight="1" x14ac:dyDescent="0.2">
      <c r="A32" s="130" t="s">
        <v>75</v>
      </c>
      <c r="B32" s="146">
        <v>14</v>
      </c>
      <c r="C32" s="146">
        <v>5</v>
      </c>
      <c r="D32" s="14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3"/>
      <c r="Q32" s="7"/>
      <c r="R32" s="7"/>
      <c r="CA32" s="4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5" t="str">
        <f>IF(B32&lt;C32,"* El número de Beneficiarios NO DEBE ser mayor que el Total. ","")</f>
        <v/>
      </c>
      <c r="CH32" s="26"/>
      <c r="CI32" s="26"/>
      <c r="CJ32" s="26"/>
      <c r="CK32" s="26"/>
      <c r="CL32" s="26"/>
      <c r="CM32" s="26"/>
    </row>
    <row r="33" spans="1:91" ht="20.25" customHeight="1" x14ac:dyDescent="0.2">
      <c r="A33" s="656" t="s">
        <v>76</v>
      </c>
      <c r="B33" s="634"/>
      <c r="C33" s="634"/>
      <c r="D33" s="634"/>
      <c r="E33" s="634"/>
      <c r="F33" s="634"/>
      <c r="G33" s="147"/>
      <c r="H33" s="147"/>
      <c r="I33" s="147"/>
      <c r="J33" s="147"/>
      <c r="K33" s="148"/>
      <c r="L33" s="148"/>
      <c r="M33" s="149"/>
      <c r="N33" s="149"/>
      <c r="O33" s="113"/>
      <c r="P33" s="113"/>
      <c r="Q33" s="7"/>
      <c r="R33" s="7"/>
      <c r="CH33" s="26"/>
      <c r="CI33" s="26"/>
      <c r="CJ33" s="26"/>
      <c r="CK33" s="26"/>
      <c r="CL33" s="26"/>
      <c r="CM33" s="26"/>
    </row>
    <row r="34" spans="1:91" ht="19.5" customHeight="1" x14ac:dyDescent="0.2">
      <c r="A34" s="635" t="s">
        <v>77</v>
      </c>
      <c r="B34" s="636"/>
      <c r="C34" s="636"/>
      <c r="D34" s="636"/>
      <c r="E34" s="636"/>
      <c r="F34" s="636"/>
      <c r="L34" s="7"/>
      <c r="M34" s="7"/>
      <c r="N34" s="7"/>
      <c r="O34" s="7"/>
      <c r="P34" s="7"/>
      <c r="Q34" s="7"/>
      <c r="R34" s="7"/>
      <c r="CH34" s="26"/>
      <c r="CI34" s="26"/>
      <c r="CJ34" s="26"/>
      <c r="CK34" s="26"/>
      <c r="CL34" s="26"/>
      <c r="CM34" s="26"/>
    </row>
    <row r="35" spans="1:91" ht="41.1" customHeight="1" x14ac:dyDescent="0.2">
      <c r="A35" s="626" t="s">
        <v>78</v>
      </c>
      <c r="B35" s="628" t="s">
        <v>71</v>
      </c>
      <c r="C35" s="671" t="s">
        <v>79</v>
      </c>
      <c r="D35" s="609"/>
      <c r="E35" s="609"/>
      <c r="F35" s="609"/>
      <c r="G35" s="609"/>
      <c r="H35" s="609"/>
      <c r="I35" s="609"/>
      <c r="J35" s="675"/>
      <c r="K35" s="673" t="s">
        <v>80</v>
      </c>
      <c r="L35" s="674"/>
      <c r="M35" s="113"/>
      <c r="N35" s="113"/>
      <c r="O35" s="113"/>
      <c r="P35" s="113"/>
      <c r="Q35" s="113"/>
      <c r="R35" s="113"/>
      <c r="S35" s="113"/>
      <c r="T35" s="3"/>
      <c r="U35" s="3"/>
      <c r="BZ35" s="3"/>
      <c r="CH35" s="26"/>
      <c r="CI35" s="26"/>
      <c r="CJ35" s="26"/>
      <c r="CK35" s="26"/>
      <c r="CL35" s="26"/>
      <c r="CM35" s="26"/>
    </row>
    <row r="36" spans="1:91" ht="31.5" customHeight="1" x14ac:dyDescent="0.2">
      <c r="A36" s="627"/>
      <c r="B36" s="629"/>
      <c r="C36" s="486" t="s">
        <v>81</v>
      </c>
      <c r="D36" s="486" t="s">
        <v>82</v>
      </c>
      <c r="E36" s="484" t="s">
        <v>83</v>
      </c>
      <c r="F36" s="484" t="s">
        <v>84</v>
      </c>
      <c r="G36" s="484" t="s">
        <v>85</v>
      </c>
      <c r="H36" s="484" t="s">
        <v>86</v>
      </c>
      <c r="I36" s="484" t="s">
        <v>87</v>
      </c>
      <c r="J36" s="485" t="s">
        <v>88</v>
      </c>
      <c r="K36" s="484" t="s">
        <v>89</v>
      </c>
      <c r="L36" s="485" t="s">
        <v>90</v>
      </c>
      <c r="M36" s="113"/>
      <c r="N36" s="113"/>
      <c r="O36" s="113"/>
      <c r="P36" s="113"/>
      <c r="Q36" s="113"/>
      <c r="R36" s="113"/>
      <c r="S36" s="113"/>
      <c r="T36" s="3"/>
      <c r="U36" s="3"/>
      <c r="BZ36" s="3"/>
      <c r="CH36" s="26"/>
      <c r="CI36" s="26"/>
      <c r="CJ36" s="26"/>
      <c r="CK36" s="26"/>
      <c r="CL36" s="26"/>
      <c r="CM36" s="26"/>
    </row>
    <row r="37" spans="1:91" ht="19.5" customHeight="1" x14ac:dyDescent="0.2">
      <c r="A37" s="465" t="s">
        <v>91</v>
      </c>
      <c r="B37" s="466">
        <f>SUM(C37:J37)</f>
        <v>134</v>
      </c>
      <c r="C37" s="454">
        <v>0</v>
      </c>
      <c r="D37" s="454">
        <v>0</v>
      </c>
      <c r="E37" s="36">
        <v>0</v>
      </c>
      <c r="F37" s="36">
        <v>3</v>
      </c>
      <c r="G37" s="36">
        <v>7</v>
      </c>
      <c r="H37" s="36">
        <v>29</v>
      </c>
      <c r="I37" s="36">
        <v>87</v>
      </c>
      <c r="J37" s="236">
        <v>8</v>
      </c>
      <c r="K37" s="36">
        <v>130</v>
      </c>
      <c r="L37" s="236">
        <v>9</v>
      </c>
      <c r="M37" s="43" t="str">
        <f>CB37&amp;CC37</f>
        <v/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BZ37" s="3"/>
      <c r="CB37" s="45" t="str">
        <f>IF(CH37=1,"* Los Recién Nacidos de 2.500 y más gramos NO DEBE ser menot al Total de partos con Apego Precoz de RN del mismo peso Sección A. ","")</f>
        <v/>
      </c>
      <c r="CC37" s="45" t="str">
        <f>IF(CI37=1,"* Los Recién Nacidos de menor o igual a 2.499 gramos NO DEBE ser menot al Total de partos con Apego Precoz de RN del mismo peso Sección A. ","")</f>
        <v/>
      </c>
      <c r="CD37" s="45"/>
      <c r="CE37" s="45"/>
      <c r="CF37" s="45"/>
      <c r="CG37" s="45"/>
      <c r="CH37" s="46">
        <f>IF(SUM(H37:J37)&gt;=Q11,0,1)</f>
        <v>0</v>
      </c>
      <c r="CI37" s="46">
        <f>IF(SUM(C37:G37)&gt;=P11,0,1)</f>
        <v>0</v>
      </c>
      <c r="CJ37" s="46"/>
      <c r="CK37" s="26"/>
      <c r="CL37" s="26"/>
      <c r="CM37" s="26"/>
    </row>
    <row r="38" spans="1:91" ht="21" customHeight="1" x14ac:dyDescent="0.2">
      <c r="A38" s="152" t="s">
        <v>92</v>
      </c>
      <c r="B38" s="153">
        <f>SUM(C38:J38)</f>
        <v>0</v>
      </c>
      <c r="C38" s="154"/>
      <c r="D38" s="154"/>
      <c r="E38" s="155"/>
      <c r="F38" s="155"/>
      <c r="G38" s="155"/>
      <c r="H38" s="155"/>
      <c r="I38" s="155"/>
      <c r="J38" s="156"/>
      <c r="K38" s="157"/>
      <c r="L38" s="158"/>
      <c r="M38" s="3"/>
      <c r="N38" s="3"/>
      <c r="O38" s="3"/>
      <c r="P38" s="3"/>
      <c r="Q38" s="3"/>
      <c r="R38" s="3"/>
      <c r="S38" s="3"/>
      <c r="T38" s="3"/>
      <c r="U38" s="3"/>
      <c r="BZ38" s="3"/>
      <c r="CH38" s="26"/>
      <c r="CI38" s="26"/>
      <c r="CJ38" s="26"/>
      <c r="CK38" s="26"/>
      <c r="CL38" s="26"/>
      <c r="CM38" s="26"/>
    </row>
    <row r="39" spans="1:91" ht="27" customHeight="1" x14ac:dyDescent="0.2">
      <c r="A39" s="159" t="s">
        <v>93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13"/>
      <c r="M39" s="113"/>
      <c r="N39" s="113"/>
      <c r="O39" s="113"/>
      <c r="P39" s="113"/>
      <c r="Q39" s="113"/>
      <c r="R39" s="113"/>
      <c r="S39" s="3"/>
      <c r="T39" s="3"/>
      <c r="U39" s="3"/>
      <c r="CH39" s="26"/>
      <c r="CI39" s="26"/>
      <c r="CJ39" s="26"/>
      <c r="CK39" s="26"/>
      <c r="CL39" s="26"/>
      <c r="CM39" s="26"/>
    </row>
    <row r="40" spans="1:91" x14ac:dyDescent="0.2">
      <c r="A40" s="626" t="s">
        <v>78</v>
      </c>
      <c r="B40" s="628" t="s">
        <v>71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CH40" s="26"/>
      <c r="CI40" s="26"/>
      <c r="CJ40" s="26"/>
      <c r="CK40" s="26"/>
      <c r="CL40" s="26"/>
      <c r="CM40" s="26"/>
    </row>
    <row r="41" spans="1:91" x14ac:dyDescent="0.2">
      <c r="A41" s="627"/>
      <c r="B41" s="629"/>
      <c r="C41" s="113" t="s">
        <v>73</v>
      </c>
      <c r="D41" s="113"/>
      <c r="E41" s="113"/>
      <c r="F41" s="113"/>
      <c r="G41" s="113"/>
      <c r="H41" s="113"/>
      <c r="I41" s="113"/>
      <c r="J41" s="113"/>
      <c r="K41" s="113"/>
      <c r="L41" s="3"/>
      <c r="M41" s="3"/>
      <c r="N41" s="3"/>
      <c r="O41" s="113"/>
      <c r="P41" s="7"/>
      <c r="Q41" s="7"/>
      <c r="R41" s="7"/>
      <c r="CH41" s="26"/>
      <c r="CI41" s="26"/>
      <c r="CJ41" s="26"/>
      <c r="CK41" s="26"/>
      <c r="CL41" s="26"/>
      <c r="CM41" s="26"/>
    </row>
    <row r="42" spans="1:91" ht="15" customHeight="1" x14ac:dyDescent="0.2">
      <c r="A42" s="465" t="s">
        <v>91</v>
      </c>
      <c r="B42" s="464">
        <v>1</v>
      </c>
      <c r="C42" s="43" t="str">
        <f>CB42</f>
        <v/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"/>
      <c r="CB42" s="5" t="str">
        <f>IF(CH42=1,"* Total Nacidos Vivos con Malformación Congénita NO DEBE ser MAYOR a Nacidos Vivos según peso al Nacer. ","")</f>
        <v/>
      </c>
      <c r="CH42" s="26">
        <f>IF(B42&gt;B37,1,0)</f>
        <v>0</v>
      </c>
      <c r="CI42" s="26"/>
      <c r="CJ42" s="26"/>
      <c r="CK42" s="26"/>
      <c r="CL42" s="26"/>
      <c r="CM42" s="26"/>
    </row>
    <row r="43" spans="1:91" ht="15" customHeight="1" x14ac:dyDescent="0.2">
      <c r="A43" s="161" t="s">
        <v>92</v>
      </c>
      <c r="B43" s="162">
        <v>0</v>
      </c>
      <c r="C43" s="43" t="str">
        <f>CB43</f>
        <v/>
      </c>
      <c r="D43" s="148"/>
      <c r="E43" s="148"/>
      <c r="F43" s="163"/>
      <c r="G43" s="148"/>
      <c r="H43" s="148"/>
      <c r="I43" s="148"/>
      <c r="J43" s="148"/>
      <c r="K43" s="164"/>
      <c r="L43" s="148"/>
      <c r="M43" s="149"/>
      <c r="N43" s="149"/>
      <c r="O43" s="113"/>
      <c r="P43" s="7"/>
      <c r="Q43" s="7"/>
      <c r="R43" s="7"/>
      <c r="CB43" s="5" t="str">
        <f>IF(CH43=1,"* Total Nacidos Fallecidos con Malformación Congénita NO DEBE ser MAYOR a Nacidos fallecidos según peso al Nacer. ","")</f>
        <v/>
      </c>
      <c r="CH43" s="26">
        <f>IF(B43&gt;B38,1,0)</f>
        <v>0</v>
      </c>
      <c r="CI43" s="26"/>
      <c r="CJ43" s="26"/>
      <c r="CK43" s="26"/>
      <c r="CL43" s="26"/>
      <c r="CM43" s="26"/>
    </row>
    <row r="44" spans="1:91" ht="27" customHeight="1" x14ac:dyDescent="0.2">
      <c r="A44" s="10" t="s">
        <v>94</v>
      </c>
      <c r="D44" s="7"/>
      <c r="E44" s="7"/>
      <c r="F44" s="165"/>
      <c r="G44" s="7"/>
      <c r="H44" s="7"/>
      <c r="I44" s="7"/>
      <c r="J44" s="7"/>
      <c r="K44" s="166"/>
      <c r="L44" s="7"/>
      <c r="M44" s="7"/>
      <c r="N44" s="7"/>
      <c r="O44" s="7"/>
      <c r="P44" s="7"/>
      <c r="Q44" s="7"/>
      <c r="R44" s="7"/>
      <c r="CH44" s="26"/>
      <c r="CI44" s="26"/>
      <c r="CJ44" s="26"/>
      <c r="CK44" s="26"/>
      <c r="CL44" s="26"/>
      <c r="CM44" s="26"/>
    </row>
    <row r="45" spans="1:91" ht="44.25" customHeight="1" x14ac:dyDescent="0.2">
      <c r="A45" s="477" t="s">
        <v>78</v>
      </c>
      <c r="B45" s="286" t="s">
        <v>95</v>
      </c>
      <c r="C45" s="384" t="s">
        <v>96</v>
      </c>
      <c r="D45" s="7"/>
      <c r="E45" s="7"/>
      <c r="F45" s="165"/>
      <c r="G45" s="7"/>
      <c r="H45" s="7"/>
      <c r="I45" s="7"/>
      <c r="J45" s="7"/>
      <c r="K45" s="166"/>
      <c r="L45" s="7"/>
      <c r="M45" s="7"/>
      <c r="N45" s="7"/>
      <c r="O45" s="7"/>
      <c r="P45" s="7"/>
      <c r="Q45" s="7"/>
      <c r="R45" s="7"/>
      <c r="CH45" s="26"/>
      <c r="CI45" s="26"/>
      <c r="CJ45" s="26"/>
      <c r="CK45" s="26"/>
      <c r="CL45" s="26"/>
      <c r="CM45" s="26"/>
    </row>
    <row r="46" spans="1:91" ht="26.25" customHeight="1" x14ac:dyDescent="0.2">
      <c r="A46" s="496" t="s">
        <v>91</v>
      </c>
      <c r="B46" s="497">
        <v>3</v>
      </c>
      <c r="C46" s="425">
        <v>1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" t="s">
        <v>97</v>
      </c>
      <c r="N46" s="1"/>
      <c r="O46" s="7"/>
      <c r="P46" s="7"/>
      <c r="Q46" s="7"/>
      <c r="R46" s="7"/>
      <c r="CH46" s="26"/>
      <c r="CI46" s="26"/>
      <c r="CJ46" s="26"/>
      <c r="CK46" s="26"/>
      <c r="CL46" s="26"/>
      <c r="CM46" s="26"/>
    </row>
    <row r="47" spans="1:91" ht="29.25" customHeight="1" x14ac:dyDescent="0.2">
      <c r="A47" s="10" t="s">
        <v>98</v>
      </c>
      <c r="E47" s="170"/>
      <c r="F47" s="63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CH47" s="26"/>
      <c r="CI47" s="26"/>
      <c r="CJ47" s="26"/>
      <c r="CK47" s="26"/>
      <c r="CL47" s="26"/>
      <c r="CM47" s="26"/>
    </row>
    <row r="48" spans="1:91" ht="21" customHeight="1" x14ac:dyDescent="0.2">
      <c r="A48" s="626" t="s">
        <v>99</v>
      </c>
      <c r="B48" s="626" t="s">
        <v>46</v>
      </c>
      <c r="C48" s="671" t="s">
        <v>100</v>
      </c>
      <c r="D48" s="609"/>
      <c r="E48" s="675"/>
      <c r="F48" s="631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CH48" s="26"/>
      <c r="CI48" s="26"/>
      <c r="CJ48" s="26"/>
      <c r="CK48" s="26"/>
      <c r="CL48" s="26"/>
      <c r="CM48" s="26"/>
    </row>
    <row r="49" spans="1:91" ht="27" customHeight="1" x14ac:dyDescent="0.2">
      <c r="A49" s="627"/>
      <c r="B49" s="627"/>
      <c r="C49" s="486" t="s">
        <v>101</v>
      </c>
      <c r="D49" s="498" t="s">
        <v>102</v>
      </c>
      <c r="E49" s="499" t="s">
        <v>103</v>
      </c>
      <c r="F49" s="173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CH49" s="26"/>
      <c r="CI49" s="26"/>
      <c r="CJ49" s="26"/>
      <c r="CK49" s="26"/>
      <c r="CL49" s="26"/>
      <c r="CM49" s="26"/>
    </row>
    <row r="50" spans="1:91" ht="23.25" customHeight="1" x14ac:dyDescent="0.2">
      <c r="A50" s="459" t="s">
        <v>104</v>
      </c>
      <c r="B50" s="471">
        <f>SUM(C50:E50)</f>
        <v>38</v>
      </c>
      <c r="C50" s="454">
        <v>0</v>
      </c>
      <c r="D50" s="36">
        <v>15</v>
      </c>
      <c r="E50" s="236">
        <v>23</v>
      </c>
      <c r="F50" s="173"/>
      <c r="G50" s="17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CH50" s="26"/>
      <c r="CI50" s="26"/>
      <c r="CJ50" s="26"/>
      <c r="CK50" s="26"/>
      <c r="CL50" s="26"/>
      <c r="CM50" s="26"/>
    </row>
    <row r="51" spans="1:91" ht="23.25" customHeight="1" x14ac:dyDescent="0.2">
      <c r="A51" s="99" t="s">
        <v>105</v>
      </c>
      <c r="B51" s="176">
        <f>SUM(C51:E51)</f>
        <v>0</v>
      </c>
      <c r="C51" s="132"/>
      <c r="D51" s="133"/>
      <c r="E51" s="13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CH51" s="26"/>
      <c r="CI51" s="26"/>
      <c r="CJ51" s="26"/>
      <c r="CK51" s="26"/>
      <c r="CL51" s="26"/>
      <c r="CM51" s="26"/>
    </row>
    <row r="52" spans="1:91" ht="27" customHeight="1" x14ac:dyDescent="0.2">
      <c r="A52" s="169" t="s">
        <v>106</v>
      </c>
      <c r="D52" s="177"/>
      <c r="E52" s="17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CH52" s="26"/>
      <c r="CI52" s="26"/>
      <c r="CJ52" s="26"/>
      <c r="CK52" s="26"/>
      <c r="CL52" s="26"/>
      <c r="CM52" s="26"/>
    </row>
    <row r="53" spans="1:91" ht="37.35" customHeight="1" x14ac:dyDescent="0.2">
      <c r="A53" s="477" t="s">
        <v>107</v>
      </c>
      <c r="B53" s="480" t="s">
        <v>108</v>
      </c>
      <c r="C53" s="478" t="s">
        <v>109</v>
      </c>
      <c r="D53" s="384" t="s">
        <v>9</v>
      </c>
      <c r="E53" s="480" t="s">
        <v>10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CH53" s="26"/>
      <c r="CI53" s="26"/>
      <c r="CJ53" s="26"/>
      <c r="CK53" s="26"/>
      <c r="CL53" s="26"/>
      <c r="CM53" s="26"/>
    </row>
    <row r="54" spans="1:91" ht="20.100000000000001" customHeight="1" x14ac:dyDescent="0.2">
      <c r="A54" s="472" t="s">
        <v>110</v>
      </c>
      <c r="B54" s="442">
        <v>120</v>
      </c>
      <c r="C54" s="440">
        <v>29</v>
      </c>
      <c r="D54" s="441">
        <v>0</v>
      </c>
      <c r="E54" s="441">
        <v>2</v>
      </c>
      <c r="F54" s="177" t="str">
        <f>CB54&amp;CC54&amp;CD54&amp;CE54&amp;CF54&amp;CG54</f>
        <v/>
      </c>
      <c r="G54" s="177"/>
      <c r="H54" s="177"/>
      <c r="I54" s="177"/>
      <c r="J54" s="177"/>
      <c r="K54" s="177"/>
      <c r="L54" s="177"/>
      <c r="M54" s="7"/>
      <c r="N54" s="7"/>
      <c r="O54" s="7"/>
      <c r="P54" s="7"/>
      <c r="Q54" s="7"/>
      <c r="R54" s="7"/>
      <c r="CD54" s="45" t="str">
        <f>IF(CJ54=1,"* El Total de Pueblo Originario no puede ser mayor a la suma de Maternidad y Neonatología. ","")</f>
        <v/>
      </c>
      <c r="CE54" s="45" t="str">
        <f>IF(CK54=1,"* El Total de Migrantes no puede ser mayor a la suma de Maternidad y Neonatología. ","")</f>
        <v/>
      </c>
      <c r="CH54" s="26"/>
      <c r="CI54" s="26"/>
      <c r="CJ54" s="46">
        <f>IF(D54&gt;(B54+C54),1,0)</f>
        <v>0</v>
      </c>
      <c r="CK54" s="46">
        <f>IF(E54&gt;(C54+B54),1,0)</f>
        <v>0</v>
      </c>
      <c r="CL54" s="26"/>
      <c r="CM54" s="26"/>
    </row>
    <row r="55" spans="1:91" ht="20.100000000000001" customHeight="1" x14ac:dyDescent="0.2">
      <c r="A55" s="180" t="s">
        <v>111</v>
      </c>
      <c r="B55" s="181">
        <v>117</v>
      </c>
      <c r="C55" s="182">
        <v>12</v>
      </c>
      <c r="D55" s="183">
        <v>0</v>
      </c>
      <c r="E55" s="183">
        <v>2</v>
      </c>
      <c r="F55" s="177" t="str">
        <f t="shared" ref="F55:F56" si="4">CB55&amp;CC55&amp;CD55&amp;CE55&amp;CF55&amp;CG55</f>
        <v/>
      </c>
      <c r="G55" s="177"/>
      <c r="H55" s="177"/>
      <c r="I55" s="177"/>
      <c r="J55" s="177"/>
      <c r="K55" s="177"/>
      <c r="L55" s="177"/>
      <c r="M55" s="7"/>
      <c r="N55" s="7"/>
      <c r="O55" s="7"/>
      <c r="P55" s="7"/>
      <c r="Q55" s="7"/>
      <c r="R55" s="7"/>
      <c r="CB55" s="45" t="str">
        <f>IF(B55&gt;B54,"* Egresos con LME NO DEBE ser mayor que Total de Egresos Maternidad. ","")</f>
        <v/>
      </c>
      <c r="CC55" s="45" t="str">
        <f>IF(C55&gt;C54,"* Egresos con LME NO DEBE ser mayor que Total de Egresos Neonatología. ","")</f>
        <v/>
      </c>
      <c r="CD55" s="45" t="str">
        <f t="shared" ref="CD55:CD56" si="5">IF(CJ55=1,"* El Total de Pueblo Originario no puede ser mayor a la suma de Maternidad y Neonatología. ","")</f>
        <v/>
      </c>
      <c r="CE55" s="45" t="str">
        <f t="shared" ref="CE55:CE56" si="6">IF(CK55=1,"* El Total de Migrantes no puede ser mayor a la suma de Maternidad y Neonatología. ","")</f>
        <v/>
      </c>
      <c r="CH55" s="46">
        <f>IF(B55&gt;B54,1,0)</f>
        <v>0</v>
      </c>
      <c r="CI55" s="46">
        <f>IF(C55&gt;C54,1,0)</f>
        <v>0</v>
      </c>
      <c r="CJ55" s="46">
        <f t="shared" ref="CJ55:CJ56" si="7">IF(D55&gt;(B55+C55),1,0)</f>
        <v>0</v>
      </c>
      <c r="CK55" s="46">
        <f t="shared" ref="CK55:CK56" si="8">IF(E55&gt;(C55+B55),1,0)</f>
        <v>0</v>
      </c>
      <c r="CL55" s="26"/>
      <c r="CM55" s="26"/>
    </row>
    <row r="56" spans="1:91" ht="26.25" customHeight="1" x14ac:dyDescent="0.2">
      <c r="A56" s="184" t="s">
        <v>112</v>
      </c>
      <c r="B56" s="140">
        <v>111</v>
      </c>
      <c r="C56" s="185"/>
      <c r="D56" s="139">
        <v>0</v>
      </c>
      <c r="E56" s="139">
        <v>0</v>
      </c>
      <c r="F56" s="177" t="str">
        <f t="shared" si="4"/>
        <v/>
      </c>
      <c r="O56" s="7"/>
      <c r="P56" s="7"/>
      <c r="Q56" s="7"/>
      <c r="R56" s="7"/>
      <c r="CB56" s="45" t="str">
        <f>IF(B56&gt;B54,"* Egresos con LME NO DEBE ser mayor que Total de Egresos Maternidad. ","")</f>
        <v/>
      </c>
      <c r="CC56" s="45" t="str">
        <f>IF(C56&gt;C54,"* Egresos con LME NO DEBE ser mayor que Total de Egresos Neonatología. ","")</f>
        <v/>
      </c>
      <c r="CD56" s="45" t="str">
        <f t="shared" si="5"/>
        <v/>
      </c>
      <c r="CE56" s="45" t="str">
        <f t="shared" si="6"/>
        <v/>
      </c>
      <c r="CF56" s="45"/>
      <c r="CG56" s="45"/>
      <c r="CH56" s="46">
        <f>IF(B56&gt;B54,1,0)</f>
        <v>0</v>
      </c>
      <c r="CI56" s="46">
        <f>IF(C56&gt;C54,1,0)</f>
        <v>0</v>
      </c>
      <c r="CJ56" s="46">
        <f t="shared" si="7"/>
        <v>0</v>
      </c>
      <c r="CK56" s="46">
        <f t="shared" si="8"/>
        <v>0</v>
      </c>
      <c r="CL56" s="26"/>
      <c r="CM56" s="26"/>
    </row>
    <row r="57" spans="1:91" ht="36" customHeight="1" x14ac:dyDescent="0.2">
      <c r="A57" s="148" t="s">
        <v>113</v>
      </c>
      <c r="B57" s="186"/>
      <c r="C57" s="113"/>
      <c r="D57" s="3"/>
      <c r="E57" s="3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CH57" s="26"/>
      <c r="CI57" s="26"/>
      <c r="CJ57" s="26"/>
      <c r="CK57" s="26"/>
      <c r="CL57" s="26"/>
      <c r="CM57" s="26"/>
    </row>
    <row r="58" spans="1:91" ht="14.25" customHeight="1" x14ac:dyDescent="0.2">
      <c r="A58" s="600" t="s">
        <v>107</v>
      </c>
      <c r="B58" s="601"/>
      <c r="C58" s="600" t="s">
        <v>71</v>
      </c>
      <c r="D58" s="601"/>
      <c r="E58" s="606"/>
      <c r="F58" s="671" t="s">
        <v>114</v>
      </c>
      <c r="G58" s="609"/>
      <c r="H58" s="609"/>
      <c r="I58" s="609"/>
      <c r="J58" s="609"/>
      <c r="K58" s="609"/>
      <c r="L58" s="609"/>
      <c r="M58" s="609"/>
      <c r="N58" s="609"/>
      <c r="O58" s="672"/>
      <c r="P58" s="611" t="s">
        <v>9</v>
      </c>
      <c r="Q58" s="606" t="s">
        <v>10</v>
      </c>
      <c r="CH58" s="26"/>
      <c r="CI58" s="26"/>
      <c r="CJ58" s="26"/>
      <c r="CK58" s="26"/>
      <c r="CL58" s="26"/>
      <c r="CM58" s="26"/>
    </row>
    <row r="59" spans="1:91" ht="14.25" customHeight="1" x14ac:dyDescent="0.2">
      <c r="A59" s="602"/>
      <c r="B59" s="603"/>
      <c r="C59" s="604"/>
      <c r="D59" s="605"/>
      <c r="E59" s="607"/>
      <c r="F59" s="621" t="s">
        <v>115</v>
      </c>
      <c r="G59" s="622"/>
      <c r="H59" s="621" t="s">
        <v>116</v>
      </c>
      <c r="I59" s="622"/>
      <c r="J59" s="621" t="s">
        <v>117</v>
      </c>
      <c r="K59" s="622"/>
      <c r="L59" s="621" t="s">
        <v>118</v>
      </c>
      <c r="M59" s="622"/>
      <c r="N59" s="621" t="s">
        <v>119</v>
      </c>
      <c r="O59" s="623"/>
      <c r="P59" s="612"/>
      <c r="Q59" s="620"/>
      <c r="CH59" s="26"/>
      <c r="CI59" s="26"/>
      <c r="CJ59" s="26"/>
      <c r="CK59" s="26"/>
      <c r="CL59" s="26"/>
      <c r="CM59" s="26"/>
    </row>
    <row r="60" spans="1:91" x14ac:dyDescent="0.2">
      <c r="A60" s="604"/>
      <c r="B60" s="605"/>
      <c r="C60" s="480" t="s">
        <v>120</v>
      </c>
      <c r="D60" s="283" t="s">
        <v>121</v>
      </c>
      <c r="E60" s="480" t="s">
        <v>122</v>
      </c>
      <c r="F60" s="486" t="s">
        <v>121</v>
      </c>
      <c r="G60" s="384" t="s">
        <v>122</v>
      </c>
      <c r="H60" s="486" t="s">
        <v>121</v>
      </c>
      <c r="I60" s="384" t="s">
        <v>122</v>
      </c>
      <c r="J60" s="486" t="s">
        <v>121</v>
      </c>
      <c r="K60" s="384" t="s">
        <v>122</v>
      </c>
      <c r="L60" s="486" t="s">
        <v>121</v>
      </c>
      <c r="M60" s="384" t="s">
        <v>122</v>
      </c>
      <c r="N60" s="486" t="s">
        <v>121</v>
      </c>
      <c r="O60" s="430" t="s">
        <v>122</v>
      </c>
      <c r="P60" s="613"/>
      <c r="Q60" s="607" t="s">
        <v>122</v>
      </c>
      <c r="CH60" s="26"/>
      <c r="CI60" s="26"/>
      <c r="CJ60" s="26"/>
      <c r="CK60" s="26"/>
      <c r="CL60" s="26"/>
      <c r="CM60" s="26"/>
    </row>
    <row r="61" spans="1:91" ht="21.75" customHeight="1" x14ac:dyDescent="0.2">
      <c r="A61" s="614" t="s">
        <v>123</v>
      </c>
      <c r="B61" s="615"/>
      <c r="C61" s="473">
        <f t="shared" ref="C61:C66" si="9">SUM(D61+E61)</f>
        <v>17</v>
      </c>
      <c r="D61" s="473">
        <f>SUM(F61+H61+J61+L61)</f>
        <v>6</v>
      </c>
      <c r="E61" s="474">
        <f>SUM(G61+I61+K61+M61)</f>
        <v>11</v>
      </c>
      <c r="F61" s="35">
        <v>6</v>
      </c>
      <c r="G61" s="38">
        <v>8</v>
      </c>
      <c r="H61" s="35">
        <v>0</v>
      </c>
      <c r="I61" s="38">
        <v>0</v>
      </c>
      <c r="J61" s="35">
        <v>0</v>
      </c>
      <c r="K61" s="38">
        <v>0</v>
      </c>
      <c r="L61" s="35">
        <v>0</v>
      </c>
      <c r="M61" s="38">
        <v>3</v>
      </c>
      <c r="N61" s="91"/>
      <c r="O61" s="90"/>
      <c r="P61" s="475">
        <v>0</v>
      </c>
      <c r="Q61" s="236">
        <v>0</v>
      </c>
      <c r="S61" s="143" t="str">
        <f>CB61&amp;CC61</f>
        <v/>
      </c>
      <c r="CB61" s="45" t="str">
        <f>IF(CH61=1,"* Recuerde digitar los campos Pueblo Originario y/o Migrantes (Digite Cero si no tiene). ","")</f>
        <v/>
      </c>
      <c r="CC61" s="45" t="str">
        <f>IF(CI61=1,"* Pueblo Originario y/o Migrante NO DEBE ser mayor al Total. ","")</f>
        <v/>
      </c>
      <c r="CD61" s="45"/>
      <c r="CE61" s="45"/>
      <c r="CF61" s="45"/>
      <c r="CG61" s="45"/>
      <c r="CH61" s="46">
        <f>IF(AND(C61&lt;&gt;0,OR(P61="",Q61="")),1,0)</f>
        <v>0</v>
      </c>
      <c r="CI61" s="46">
        <f>IF(OR(C61&lt;P61,C61&lt;Q61),1,0)</f>
        <v>0</v>
      </c>
      <c r="CJ61" s="26"/>
      <c r="CK61" s="26"/>
      <c r="CL61" s="26"/>
      <c r="CM61" s="26"/>
    </row>
    <row r="62" spans="1:91" ht="21.75" customHeight="1" x14ac:dyDescent="0.2">
      <c r="A62" s="616" t="s">
        <v>124</v>
      </c>
      <c r="B62" s="617"/>
      <c r="C62" s="234">
        <f t="shared" si="9"/>
        <v>36</v>
      </c>
      <c r="D62" s="192">
        <f>SUM(F62+H62+J62+L62)</f>
        <v>19</v>
      </c>
      <c r="E62" s="193">
        <f>SUM(G62+I62+K62+M62)</f>
        <v>17</v>
      </c>
      <c r="F62" s="194">
        <v>7</v>
      </c>
      <c r="G62" s="49">
        <v>7</v>
      </c>
      <c r="H62" s="194">
        <v>6</v>
      </c>
      <c r="I62" s="195">
        <v>6</v>
      </c>
      <c r="J62" s="194">
        <v>1</v>
      </c>
      <c r="K62" s="195">
        <v>3</v>
      </c>
      <c r="L62" s="48">
        <v>5</v>
      </c>
      <c r="M62" s="49">
        <v>1</v>
      </c>
      <c r="N62" s="196"/>
      <c r="O62" s="197"/>
      <c r="P62" s="198">
        <v>0</v>
      </c>
      <c r="Q62" s="49">
        <v>0</v>
      </c>
      <c r="S62" s="143" t="str">
        <f>CB62&amp;CC62</f>
        <v/>
      </c>
      <c r="CB62" s="45" t="str">
        <f>IF(CH62=1,"* Recuerde digitar los campos Pueblo Originario y/o Migrantes (Digite Cero si no tiene). ","")</f>
        <v/>
      </c>
      <c r="CC62" s="45" t="str">
        <f>IF(CI62=1,"* Pueblo Originario y/o Migrante NO DEBE ser mayor al Total. ","")</f>
        <v/>
      </c>
      <c r="CD62" s="45"/>
      <c r="CE62" s="45"/>
      <c r="CF62" s="45"/>
      <c r="CG62" s="45"/>
      <c r="CH62" s="46">
        <f>IF(AND(C62&lt;&gt;0,OR(P62="",Q62="")),1,0)</f>
        <v>0</v>
      </c>
      <c r="CI62" s="46">
        <f>IF(OR(C62&lt;P62,C62&lt;Q62),1,0)</f>
        <v>0</v>
      </c>
      <c r="CJ62" s="26"/>
      <c r="CK62" s="26"/>
      <c r="CL62" s="26"/>
      <c r="CM62" s="26"/>
    </row>
    <row r="63" spans="1:91" ht="21.75" customHeight="1" x14ac:dyDescent="0.2">
      <c r="A63" s="614" t="s">
        <v>125</v>
      </c>
      <c r="B63" s="614"/>
      <c r="C63" s="199">
        <f t="shared" si="9"/>
        <v>4</v>
      </c>
      <c r="D63" s="199">
        <f>SUM(F63+H63+J63+L63+N63)</f>
        <v>1</v>
      </c>
      <c r="E63" s="200">
        <f>SUM(G63+I63+K63+M63+O63)</f>
        <v>3</v>
      </c>
      <c r="F63" s="201">
        <v>1</v>
      </c>
      <c r="G63" s="500">
        <v>0</v>
      </c>
      <c r="H63" s="232">
        <v>0</v>
      </c>
      <c r="I63" s="233">
        <v>1</v>
      </c>
      <c r="J63" s="202">
        <v>0</v>
      </c>
      <c r="K63" s="203">
        <v>0</v>
      </c>
      <c r="L63" s="48">
        <v>0</v>
      </c>
      <c r="M63" s="49">
        <v>2</v>
      </c>
      <c r="N63" s="48"/>
      <c r="O63" s="128"/>
      <c r="P63" s="198">
        <v>2</v>
      </c>
      <c r="Q63" s="49">
        <v>0</v>
      </c>
      <c r="S63" s="143" t="str">
        <f>CB63&amp;CC63</f>
        <v/>
      </c>
      <c r="CB63" s="45" t="str">
        <f>IF(CH63=1,"* Recuerde digitar los campos Pueblo Originario y/o Migrantes (Digite Cero si no tiene). ","")</f>
        <v/>
      </c>
      <c r="CC63" s="45" t="str">
        <f>IF(CI63=1,"* Pueblo Originario y/o Migrante NO DEBE ser mayor al Total. ","")</f>
        <v/>
      </c>
      <c r="CD63" s="45"/>
      <c r="CE63" s="45"/>
      <c r="CF63" s="45"/>
      <c r="CG63" s="45"/>
      <c r="CH63" s="46">
        <f>IF(AND(C63&lt;&gt;0,OR(P63="",Q63="")),1,0)</f>
        <v>0</v>
      </c>
      <c r="CI63" s="46">
        <f>IF(OR(C63&lt;P63,C63&lt;Q63),1,0)</f>
        <v>0</v>
      </c>
      <c r="CJ63" s="26"/>
      <c r="CK63" s="26"/>
      <c r="CL63" s="26"/>
      <c r="CM63" s="26"/>
    </row>
    <row r="64" spans="1:91" ht="21.75" customHeight="1" x14ac:dyDescent="0.2">
      <c r="A64" s="681" t="s">
        <v>126</v>
      </c>
      <c r="B64" s="681"/>
      <c r="C64" s="199">
        <f t="shared" si="9"/>
        <v>0</v>
      </c>
      <c r="D64" s="199">
        <f>SUM(J64+L64+N64)</f>
        <v>0</v>
      </c>
      <c r="E64" s="200">
        <f>SUM(K64+M64+O64)</f>
        <v>0</v>
      </c>
      <c r="F64" s="91"/>
      <c r="G64" s="90"/>
      <c r="H64" s="91"/>
      <c r="I64" s="90"/>
      <c r="J64" s="201"/>
      <c r="K64" s="204"/>
      <c r="L64" s="194"/>
      <c r="M64" s="195"/>
      <c r="N64" s="194"/>
      <c r="O64" s="205"/>
      <c r="P64" s="206"/>
      <c r="Q64" s="195"/>
      <c r="S64" s="143"/>
      <c r="CB64" s="45"/>
      <c r="CC64" s="45"/>
      <c r="CD64" s="45"/>
      <c r="CE64" s="45"/>
      <c r="CF64" s="45"/>
      <c r="CG64" s="45"/>
      <c r="CH64" s="46"/>
      <c r="CI64" s="46"/>
      <c r="CJ64" s="26"/>
      <c r="CK64" s="26"/>
      <c r="CL64" s="26"/>
      <c r="CM64" s="26"/>
    </row>
    <row r="65" spans="1:91" ht="21.75" customHeight="1" x14ac:dyDescent="0.2">
      <c r="A65" s="615" t="s">
        <v>127</v>
      </c>
      <c r="B65" s="619"/>
      <c r="C65" s="199">
        <f t="shared" si="9"/>
        <v>0</v>
      </c>
      <c r="D65" s="199">
        <f t="shared" ref="D65:E66" si="10">SUM(J65+L65+N65)</f>
        <v>0</v>
      </c>
      <c r="E65" s="200">
        <f t="shared" si="10"/>
        <v>0</v>
      </c>
      <c r="F65" s="196"/>
      <c r="G65" s="197"/>
      <c r="H65" s="196"/>
      <c r="I65" s="197"/>
      <c r="J65" s="201"/>
      <c r="K65" s="204"/>
      <c r="L65" s="194"/>
      <c r="M65" s="195"/>
      <c r="N65" s="194"/>
      <c r="O65" s="205"/>
      <c r="P65" s="206"/>
      <c r="Q65" s="195"/>
      <c r="S65" s="143"/>
      <c r="CB65" s="45"/>
      <c r="CC65" s="45"/>
      <c r="CD65" s="45"/>
      <c r="CE65" s="45"/>
      <c r="CF65" s="45"/>
      <c r="CG65" s="45"/>
      <c r="CH65" s="46"/>
      <c r="CI65" s="46"/>
      <c r="CJ65" s="26"/>
      <c r="CK65" s="26"/>
      <c r="CL65" s="26"/>
      <c r="CM65" s="26"/>
    </row>
    <row r="66" spans="1:91" ht="21.75" customHeight="1" x14ac:dyDescent="0.2">
      <c r="A66" s="598" t="s">
        <v>128</v>
      </c>
      <c r="B66" s="599"/>
      <c r="C66" s="207">
        <f t="shared" si="9"/>
        <v>0</v>
      </c>
      <c r="D66" s="207">
        <f t="shared" si="10"/>
        <v>0</v>
      </c>
      <c r="E66" s="208">
        <f t="shared" si="10"/>
        <v>0</v>
      </c>
      <c r="F66" s="102"/>
      <c r="G66" s="101"/>
      <c r="H66" s="102"/>
      <c r="I66" s="101"/>
      <c r="J66" s="209"/>
      <c r="K66" s="210"/>
      <c r="L66" s="132"/>
      <c r="M66" s="134"/>
      <c r="N66" s="132"/>
      <c r="O66" s="211"/>
      <c r="P66" s="212"/>
      <c r="Q66" s="134"/>
      <c r="S66" s="143" t="str">
        <f>CB66&amp;CC66</f>
        <v/>
      </c>
      <c r="CB66" s="45" t="str">
        <f>IF(CH66=1,"* Recuerde digitar los campos Pueblo Originario y/o Migrantes (Digite Cero si no tiene). ","")</f>
        <v/>
      </c>
      <c r="CC66" s="45" t="str">
        <f>IF(CI66=1,"* Pueblo Originario y/o Migrante NO DEBE ser mayor al Total. ","")</f>
        <v/>
      </c>
      <c r="CD66" s="45"/>
      <c r="CE66" s="45"/>
      <c r="CF66" s="45"/>
      <c r="CG66" s="45"/>
      <c r="CH66" s="46">
        <f>IF(AND(C66&lt;&gt;0,OR(P66="",Q66="")),1,0)</f>
        <v>0</v>
      </c>
      <c r="CI66" s="46">
        <f>IF(OR(C66&lt;P66,C66&lt;Q66),1,0)</f>
        <v>0</v>
      </c>
      <c r="CJ66" s="26"/>
      <c r="CK66" s="26"/>
      <c r="CL66" s="26"/>
      <c r="CM66" s="26"/>
    </row>
    <row r="67" spans="1:91" ht="26.25" customHeight="1" x14ac:dyDescent="0.2">
      <c r="A67" s="148" t="s">
        <v>129</v>
      </c>
      <c r="CH67" s="26"/>
      <c r="CI67" s="26"/>
      <c r="CJ67" s="26"/>
      <c r="CK67" s="26"/>
      <c r="CL67" s="26"/>
      <c r="CM67" s="26"/>
    </row>
    <row r="68" spans="1:91" ht="27" customHeight="1" x14ac:dyDescent="0.2">
      <c r="A68" s="501" t="s">
        <v>130</v>
      </c>
      <c r="B68" s="502" t="s">
        <v>131</v>
      </c>
      <c r="C68" s="503" t="s">
        <v>9</v>
      </c>
      <c r="D68" s="504" t="s">
        <v>10</v>
      </c>
      <c r="U68" s="3"/>
      <c r="BY68" s="4"/>
      <c r="CH68" s="26"/>
      <c r="CI68" s="26"/>
      <c r="CJ68" s="26"/>
      <c r="CK68" s="26"/>
      <c r="CL68" s="26"/>
      <c r="CM68" s="26"/>
    </row>
    <row r="69" spans="1:91" ht="23.25" customHeight="1" x14ac:dyDescent="0.2">
      <c r="A69" s="505" t="s">
        <v>132</v>
      </c>
      <c r="B69" s="506">
        <v>16</v>
      </c>
      <c r="C69" s="507">
        <v>0</v>
      </c>
      <c r="D69" s="508">
        <v>0</v>
      </c>
      <c r="E69" s="43" t="str">
        <f>CB69&amp;CC69</f>
        <v/>
      </c>
      <c r="U69" s="3"/>
      <c r="BY69" s="4"/>
      <c r="CB69" s="45" t="str">
        <f>IF(CH69=1,"* Pueblo Originario NO DEBE ser mayor al Total de Menores de 1 año. ","")</f>
        <v/>
      </c>
      <c r="CC69" s="45" t="str">
        <f>IF(CI69=1,"*Migrantes NO DEBE ser mayor al Total de Menores de 1 año. ","")</f>
        <v/>
      </c>
      <c r="CH69" s="46">
        <f>IF(B69&lt;C69,1,0)</f>
        <v>0</v>
      </c>
      <c r="CI69" s="46">
        <f>IF(B69&lt;D69,1,0)</f>
        <v>0</v>
      </c>
    </row>
    <row r="70" spans="1:91" ht="21" customHeight="1" x14ac:dyDescent="0.2">
      <c r="A70" s="285" t="s">
        <v>133</v>
      </c>
      <c r="B70" s="219">
        <v>174</v>
      </c>
      <c r="C70" s="97">
        <v>0</v>
      </c>
      <c r="D70" s="129">
        <v>6</v>
      </c>
      <c r="E70" s="43" t="str">
        <f>CB70&amp;CC70</f>
        <v/>
      </c>
      <c r="U70" s="3"/>
      <c r="BY70" s="4"/>
      <c r="CB70" s="45" t="str">
        <f t="shared" ref="CB70:CB71" si="11">IF(CH70=1,"* Pueblo Originario NO DEBE ser mayor al Total de Menores de 1 año. ","")</f>
        <v/>
      </c>
      <c r="CC70" s="45" t="str">
        <f t="shared" ref="CC70:CC71" si="12">IF(CI70=1,"*Migrantes NO DEBE ser mayor al Total de Menores de 1 año. ","")</f>
        <v/>
      </c>
      <c r="CH70" s="46">
        <f>IF(B70&lt;C70,1,0)</f>
        <v>0</v>
      </c>
      <c r="CI70" s="46">
        <f>IF(B70&lt;D70,1,0)</f>
        <v>0</v>
      </c>
    </row>
    <row r="71" spans="1:91" ht="24" customHeight="1" x14ac:dyDescent="0.2">
      <c r="A71" s="220" t="s">
        <v>134</v>
      </c>
      <c r="B71" s="221">
        <v>17</v>
      </c>
      <c r="C71" s="222">
        <v>0</v>
      </c>
      <c r="D71" s="223">
        <v>1</v>
      </c>
      <c r="E71" s="43" t="str">
        <f>CB71&amp;CC71</f>
        <v/>
      </c>
      <c r="CB71" s="45" t="str">
        <f t="shared" si="11"/>
        <v/>
      </c>
      <c r="CC71" s="45" t="str">
        <f t="shared" si="12"/>
        <v/>
      </c>
      <c r="CH71" s="46">
        <f>IF(B71&lt;C71,1,0)</f>
        <v>0</v>
      </c>
      <c r="CI71" s="46">
        <f>IF(B71&lt;D71,1,0)</f>
        <v>0</v>
      </c>
    </row>
    <row r="201" spans="1:105" ht="12" customHeight="1" x14ac:dyDescent="0.2"/>
    <row r="202" spans="1:105" s="224" customFormat="1" hidden="1" x14ac:dyDescent="0.2">
      <c r="A202" s="224">
        <f>SUM(B11:X11,B37:B38,C61:C66,B26:B28,B54:B56,B50:B51,B31:B32,B42:B43,B46:C46,B16:B20,B69:D71)</f>
        <v>1668</v>
      </c>
      <c r="B202" s="224">
        <f>SUM(CH10:CM71)</f>
        <v>0</v>
      </c>
      <c r="BZ202" s="225"/>
      <c r="CA202" s="225"/>
      <c r="CB202" s="225"/>
      <c r="CC202" s="225"/>
      <c r="CD202" s="225"/>
      <c r="CE202" s="225"/>
      <c r="CF202" s="225"/>
      <c r="CG202" s="225"/>
      <c r="CH202" s="225"/>
      <c r="CI202" s="225"/>
      <c r="CJ202" s="225"/>
      <c r="CK202" s="225"/>
      <c r="CL202" s="225"/>
      <c r="CM202" s="225"/>
      <c r="CN202" s="225"/>
      <c r="CO202" s="225"/>
      <c r="CP202" s="225"/>
      <c r="CQ202" s="225"/>
      <c r="CR202" s="225"/>
      <c r="CS202" s="225"/>
      <c r="CT202" s="225"/>
      <c r="CU202" s="225"/>
      <c r="CV202" s="225"/>
      <c r="CW202" s="225"/>
      <c r="CX202" s="225"/>
      <c r="CY202" s="225"/>
      <c r="CZ202" s="225"/>
      <c r="DA202" s="225"/>
    </row>
  </sheetData>
  <mergeCells count="45">
    <mergeCell ref="A6:L6"/>
    <mergeCell ref="A9:A10"/>
    <mergeCell ref="B9:C9"/>
    <mergeCell ref="D9:G9"/>
    <mergeCell ref="H9:L9"/>
    <mergeCell ref="P9:V9"/>
    <mergeCell ref="W9:W10"/>
    <mergeCell ref="X9:X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33:F33"/>
    <mergeCell ref="A34:F34"/>
    <mergeCell ref="A35:A36"/>
    <mergeCell ref="B35:B36"/>
    <mergeCell ref="C35:J35"/>
    <mergeCell ref="K35:L35"/>
    <mergeCell ref="A40:A41"/>
    <mergeCell ref="B40:B41"/>
    <mergeCell ref="F47:F48"/>
    <mergeCell ref="A48:A49"/>
    <mergeCell ref="B48:B49"/>
    <mergeCell ref="C48:E48"/>
    <mergeCell ref="Q58:Q60"/>
    <mergeCell ref="F59:G59"/>
    <mergeCell ref="H59:I59"/>
    <mergeCell ref="J59:K59"/>
    <mergeCell ref="L59:M59"/>
    <mergeCell ref="N59:O59"/>
    <mergeCell ref="A66:B66"/>
    <mergeCell ref="A58:B60"/>
    <mergeCell ref="C58:E59"/>
    <mergeCell ref="F58:O58"/>
    <mergeCell ref="P58:P60"/>
    <mergeCell ref="A61:B61"/>
    <mergeCell ref="A62:B62"/>
    <mergeCell ref="A63:B63"/>
    <mergeCell ref="A64:B64"/>
    <mergeCell ref="A65:B65"/>
  </mergeCells>
  <dataValidations count="1">
    <dataValidation allowBlank="1" showInputMessage="1" showErrorMessage="1" error="Valor no Permitido" sqref="Q29:XFD1048576 T10:U10 W9:XFD20 Q1:XFD8 V10:V20 U11:U20 T11:T22 Q10:S22 U21:XFD22 CB23:XFD28 Q23:BZ28 A1:P1048576" xr:uid="{D2527BAA-3529-4097-BAD2-864A4E743CD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2022-03-18T18:58:50Z</dcterms:created>
  <dcterms:modified xsi:type="dcterms:W3CDTF">2023-01-18T19:48:41Z</dcterms:modified>
</cp:coreProperties>
</file>